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0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1.xml" ContentType="application/vnd.openxmlformats-officedocument.drawing+xml"/>
  <Override PartName="/xl/charts/chart77.xml" ContentType="application/vnd.openxmlformats-officedocument.drawingml.chart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ohn Desktop\Documents\AAPG_SanAntonio_2019\"/>
    </mc:Choice>
  </mc:AlternateContent>
  <xr:revisionPtr revIDLastSave="0" documentId="8_{A59D9D53-26C5-45E1-B716-D9B0E11AE0B1}" xr6:coauthVersionLast="41" xr6:coauthVersionMax="41" xr10:uidLastSave="{00000000-0000-0000-0000-000000000000}"/>
  <bookViews>
    <workbookView xWindow="28995" yWindow="960" windowWidth="25860" windowHeight="15030" tabRatio="785" activeTab="5" xr2:uid="{00000000-000D-0000-FFFF-FFFF00000000}"/>
  </bookViews>
  <sheets>
    <sheet name="5yr_Ht_cm" sheetId="24" r:id="rId1"/>
    <sheet name="Adult_Ht_cm" sheetId="14" r:id="rId2"/>
    <sheet name="CM Box" sheetId="16" r:id="rId3"/>
    <sheet name="Facies_1_Porosity" sheetId="3" r:id="rId4"/>
    <sheet name="Facies_2_Porosity" sheetId="7" r:id="rId5"/>
    <sheet name="Facies_3_Porosity" sheetId="8" r:id="rId6"/>
    <sheet name="Facies_4_Porosity" sheetId="9" r:id="rId7"/>
    <sheet name="Facies_5_Porosity" sheetId="10" r:id="rId8"/>
    <sheet name="Facies_6_Porosity" sheetId="11" r:id="rId9"/>
    <sheet name="AllFacies_Porosity" sheetId="25" r:id="rId10"/>
    <sheet name="Por Box Plots" sheetId="12" r:id="rId11"/>
    <sheet name="NewAllPore" sheetId="2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" i="25" l="1"/>
  <c r="AX3" i="25"/>
  <c r="AJ42" i="25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3" i="3"/>
  <c r="O3" i="3"/>
  <c r="BX3" i="11" l="1"/>
  <c r="BX4" i="11"/>
  <c r="BX5" i="11"/>
  <c r="BX6" i="11"/>
  <c r="BX7" i="11"/>
  <c r="BX8" i="11"/>
  <c r="BX9" i="11"/>
  <c r="BX10" i="11"/>
  <c r="BX11" i="11"/>
  <c r="BX12" i="11"/>
  <c r="BX13" i="11"/>
  <c r="BX14" i="11"/>
  <c r="BX15" i="11"/>
  <c r="BX16" i="11"/>
  <c r="BX17" i="11"/>
  <c r="BX18" i="11"/>
  <c r="BX19" i="11"/>
  <c r="BX20" i="11"/>
  <c r="BX21" i="11"/>
  <c r="BX22" i="11"/>
  <c r="BX23" i="11"/>
  <c r="BX24" i="11"/>
  <c r="BX25" i="11"/>
  <c r="BX26" i="11"/>
  <c r="BX27" i="11"/>
  <c r="BX28" i="11"/>
  <c r="BX29" i="11"/>
  <c r="BX30" i="11"/>
  <c r="BP7" i="9"/>
  <c r="BP7" i="10"/>
  <c r="DC113" i="25"/>
  <c r="DC114" i="25"/>
  <c r="DC115" i="25"/>
  <c r="DC116" i="25"/>
  <c r="DC117" i="25"/>
  <c r="DC118" i="25"/>
  <c r="DC119" i="25"/>
  <c r="DC120" i="25"/>
  <c r="DC121" i="25"/>
  <c r="DC122" i="25"/>
  <c r="DC123" i="25"/>
  <c r="DC124" i="25"/>
  <c r="DC125" i="25"/>
  <c r="DC126" i="25"/>
  <c r="DC127" i="25"/>
  <c r="DC128" i="25"/>
  <c r="DC129" i="25"/>
  <c r="DC130" i="25"/>
  <c r="DC131" i="25"/>
  <c r="DC132" i="25"/>
  <c r="DC133" i="25"/>
  <c r="DC134" i="25"/>
  <c r="DC135" i="25"/>
  <c r="DC136" i="25"/>
  <c r="DC137" i="25"/>
  <c r="DC138" i="25"/>
  <c r="DC139" i="25"/>
  <c r="DC140" i="25"/>
  <c r="DC141" i="25"/>
  <c r="DC142" i="25"/>
  <c r="DC143" i="25"/>
  <c r="DC144" i="25"/>
  <c r="DC145" i="25"/>
  <c r="DC146" i="25"/>
  <c r="DC147" i="25"/>
  <c r="DC148" i="25"/>
  <c r="DC149" i="25"/>
  <c r="DC150" i="25"/>
  <c r="DC151" i="25"/>
  <c r="DC152" i="25"/>
  <c r="DC153" i="25"/>
  <c r="DC154" i="25"/>
  <c r="DC155" i="25"/>
  <c r="DC156" i="25"/>
  <c r="DC157" i="25"/>
  <c r="DC158" i="25"/>
  <c r="DC159" i="25"/>
  <c r="DC160" i="25"/>
  <c r="DC161" i="25"/>
  <c r="DC162" i="25"/>
  <c r="DC163" i="25"/>
  <c r="DC164" i="25"/>
  <c r="DC165" i="25"/>
  <c r="DC166" i="25"/>
  <c r="DC167" i="25"/>
  <c r="DC168" i="25"/>
  <c r="DC169" i="25"/>
  <c r="DC170" i="25"/>
  <c r="DC171" i="25"/>
  <c r="DC172" i="25"/>
  <c r="DC173" i="25"/>
  <c r="DC174" i="25"/>
  <c r="DC175" i="25"/>
  <c r="DC176" i="25"/>
  <c r="DC177" i="25"/>
  <c r="DC178" i="25"/>
  <c r="DC179" i="25"/>
  <c r="DC180" i="25"/>
  <c r="DC181" i="25"/>
  <c r="DC182" i="25"/>
  <c r="DC183" i="25"/>
  <c r="DC184" i="25"/>
  <c r="DC185" i="25"/>
  <c r="DC186" i="25"/>
  <c r="DC187" i="25"/>
  <c r="DC188" i="25"/>
  <c r="DC189" i="25"/>
  <c r="DC190" i="25"/>
  <c r="DC191" i="25"/>
  <c r="DC192" i="25"/>
  <c r="DC193" i="25"/>
  <c r="DC194" i="25"/>
  <c r="DC195" i="25"/>
  <c r="DC196" i="25"/>
  <c r="DC197" i="25"/>
  <c r="DC198" i="25"/>
  <c r="DC199" i="25"/>
  <c r="DC200" i="25"/>
  <c r="DC201" i="25"/>
  <c r="DC202" i="25"/>
  <c r="DC203" i="25"/>
  <c r="DC204" i="25"/>
  <c r="DC205" i="25"/>
  <c r="DC206" i="25"/>
  <c r="DC207" i="25"/>
  <c r="DC208" i="25"/>
  <c r="DC209" i="25"/>
  <c r="DC210" i="25"/>
  <c r="DC211" i="25"/>
  <c r="DC212" i="25"/>
  <c r="DC213" i="25"/>
  <c r="DC214" i="25"/>
  <c r="DC215" i="25"/>
  <c r="DC216" i="25"/>
  <c r="DC217" i="25"/>
  <c r="DC218" i="25"/>
  <c r="DC219" i="25"/>
  <c r="DC220" i="25"/>
  <c r="DC221" i="25"/>
  <c r="DC222" i="25"/>
  <c r="DC223" i="25"/>
  <c r="DC224" i="25"/>
  <c r="DC225" i="25"/>
  <c r="DC226" i="25"/>
  <c r="DC227" i="25"/>
  <c r="DC228" i="25"/>
  <c r="DC229" i="25"/>
  <c r="DC230" i="25"/>
  <c r="DC231" i="25"/>
  <c r="DC232" i="25"/>
  <c r="DC233" i="25"/>
  <c r="DC234" i="25"/>
  <c r="DC235" i="25"/>
  <c r="DC236" i="25"/>
  <c r="DC237" i="25"/>
  <c r="DC238" i="25"/>
  <c r="DC239" i="25"/>
  <c r="DC240" i="25"/>
  <c r="DC241" i="25"/>
  <c r="DC242" i="25"/>
  <c r="DC243" i="25"/>
  <c r="DC244" i="25"/>
  <c r="DC245" i="25"/>
  <c r="DC246" i="25"/>
  <c r="DC247" i="25"/>
  <c r="DC248" i="25"/>
  <c r="DC249" i="25"/>
  <c r="DC250" i="25"/>
  <c r="DC251" i="25"/>
  <c r="DC252" i="25"/>
  <c r="DC253" i="25"/>
  <c r="DC254" i="25"/>
  <c r="DC255" i="25"/>
  <c r="DC256" i="25"/>
  <c r="DC257" i="25"/>
  <c r="DC258" i="25"/>
  <c r="DC259" i="25"/>
  <c r="DC260" i="25"/>
  <c r="DC261" i="25"/>
  <c r="DC262" i="25"/>
  <c r="DC263" i="25"/>
  <c r="DC264" i="25"/>
  <c r="DC265" i="25"/>
  <c r="DC266" i="25"/>
  <c r="DC267" i="25"/>
  <c r="DC268" i="25"/>
  <c r="DC269" i="25"/>
  <c r="DC270" i="25"/>
  <c r="DC271" i="25"/>
  <c r="DC272" i="25"/>
  <c r="DC273" i="25"/>
  <c r="DC274" i="25"/>
  <c r="DC275" i="25"/>
  <c r="DC276" i="25"/>
  <c r="DC277" i="25"/>
  <c r="DC278" i="25"/>
  <c r="DC279" i="25"/>
  <c r="DC280" i="25"/>
  <c r="DC281" i="25"/>
  <c r="DC282" i="25"/>
  <c r="DC283" i="25"/>
  <c r="DC284" i="25"/>
  <c r="DC285" i="25"/>
  <c r="DC286" i="25"/>
  <c r="DC287" i="25"/>
  <c r="DC288" i="25"/>
  <c r="DC289" i="25"/>
  <c r="DC290" i="25"/>
  <c r="DC291" i="25"/>
  <c r="DC292" i="25"/>
  <c r="DC293" i="25"/>
  <c r="DC294" i="25"/>
  <c r="DC295" i="25"/>
  <c r="DC296" i="25"/>
  <c r="DC297" i="25"/>
  <c r="DC298" i="25"/>
  <c r="DC299" i="25"/>
  <c r="DC300" i="25"/>
  <c r="DC301" i="25"/>
  <c r="DC302" i="25"/>
  <c r="DC303" i="25"/>
  <c r="DC304" i="25"/>
  <c r="DC305" i="25"/>
  <c r="DC306" i="25"/>
  <c r="DC307" i="25"/>
  <c r="DC308" i="25"/>
  <c r="DC309" i="25"/>
  <c r="DC310" i="25"/>
  <c r="DC311" i="25"/>
  <c r="DC312" i="25"/>
  <c r="DC313" i="25"/>
  <c r="DC314" i="25"/>
  <c r="DC315" i="25"/>
  <c r="DC316" i="25"/>
  <c r="DC317" i="25"/>
  <c r="DC318" i="25"/>
  <c r="DC319" i="25"/>
  <c r="DC320" i="25"/>
  <c r="DC321" i="25"/>
  <c r="DC322" i="25"/>
  <c r="DC323" i="25"/>
  <c r="DC324" i="25"/>
  <c r="DC325" i="25"/>
  <c r="DC326" i="25"/>
  <c r="DC327" i="25"/>
  <c r="DC328" i="25"/>
  <c r="DC329" i="25"/>
  <c r="DC330" i="25"/>
  <c r="DC331" i="25"/>
  <c r="DC332" i="25"/>
  <c r="DC333" i="25"/>
  <c r="DC334" i="25"/>
  <c r="DC335" i="25"/>
  <c r="DC336" i="25"/>
  <c r="DC337" i="25"/>
  <c r="DC338" i="25"/>
  <c r="DC339" i="25"/>
  <c r="DC340" i="25"/>
  <c r="DC341" i="25"/>
  <c r="DC342" i="25"/>
  <c r="DC343" i="25"/>
  <c r="DC344" i="25"/>
  <c r="DC345" i="25"/>
  <c r="DC346" i="25"/>
  <c r="DC347" i="25"/>
  <c r="DC348" i="25"/>
  <c r="DC349" i="25"/>
  <c r="DC350" i="25"/>
  <c r="DC351" i="25"/>
  <c r="DC352" i="25"/>
  <c r="DC353" i="25"/>
  <c r="DC354" i="25"/>
  <c r="DC355" i="25"/>
  <c r="DC356" i="25"/>
  <c r="DC357" i="25"/>
  <c r="DC358" i="25"/>
  <c r="DC359" i="25"/>
  <c r="DC360" i="25"/>
  <c r="DC361" i="25"/>
  <c r="DC362" i="25"/>
  <c r="DC363" i="25"/>
  <c r="DC364" i="25"/>
  <c r="DC365" i="25"/>
  <c r="DC366" i="25"/>
  <c r="DC367" i="25"/>
  <c r="DC368" i="25"/>
  <c r="DC369" i="25"/>
  <c r="DC370" i="25"/>
  <c r="DC371" i="25"/>
  <c r="DC372" i="25"/>
  <c r="DC373" i="25"/>
  <c r="DC374" i="25"/>
  <c r="DC375" i="25"/>
  <c r="DC376" i="25"/>
  <c r="DC377" i="25"/>
  <c r="DC378" i="25"/>
  <c r="DC379" i="25"/>
  <c r="DC380" i="25"/>
  <c r="DC381" i="25"/>
  <c r="DC382" i="25"/>
  <c r="DC383" i="25"/>
  <c r="DC384" i="25"/>
  <c r="DC385" i="25"/>
  <c r="DC386" i="25"/>
  <c r="DC387" i="25"/>
  <c r="DC388" i="25"/>
  <c r="DC389" i="25"/>
  <c r="DC390" i="25"/>
  <c r="DC391" i="25"/>
  <c r="DC392" i="25"/>
  <c r="DC393" i="25"/>
  <c r="DC394" i="25"/>
  <c r="DC395" i="25"/>
  <c r="DC396" i="25"/>
  <c r="DC397" i="25"/>
  <c r="DC398" i="25"/>
  <c r="DC399" i="25"/>
  <c r="DC400" i="25"/>
  <c r="DC401" i="25"/>
  <c r="DC402" i="25"/>
  <c r="DC403" i="25"/>
  <c r="DC404" i="25"/>
  <c r="DC405" i="25"/>
  <c r="DC406" i="25"/>
  <c r="DC407" i="25"/>
  <c r="DC408" i="25"/>
  <c r="DC409" i="25"/>
  <c r="DC410" i="25"/>
  <c r="DC411" i="25"/>
  <c r="DC412" i="25"/>
  <c r="DC413" i="25"/>
  <c r="DC414" i="25"/>
  <c r="DC415" i="25"/>
  <c r="DC416" i="25"/>
  <c r="DC417" i="25"/>
  <c r="DC418" i="25"/>
  <c r="DC419" i="25"/>
  <c r="DC420" i="25"/>
  <c r="DC421" i="25"/>
  <c r="DC422" i="25"/>
  <c r="DC423" i="25"/>
  <c r="DC424" i="25"/>
  <c r="DC425" i="25"/>
  <c r="DC426" i="25"/>
  <c r="DC427" i="25"/>
  <c r="DC428" i="25"/>
  <c r="DC429" i="25"/>
  <c r="DC430" i="25"/>
  <c r="DC431" i="25"/>
  <c r="DC432" i="25"/>
  <c r="DC433" i="25"/>
  <c r="DC434" i="25"/>
  <c r="DC435" i="25"/>
  <c r="DC436" i="25"/>
  <c r="DC437" i="25"/>
  <c r="DC438" i="25"/>
  <c r="DC439" i="25"/>
  <c r="DC440" i="25"/>
  <c r="DC441" i="25"/>
  <c r="DC442" i="25"/>
  <c r="DC443" i="25"/>
  <c r="DC444" i="25"/>
  <c r="DC445" i="25"/>
  <c r="DC446" i="25"/>
  <c r="DC447" i="25"/>
  <c r="DC448" i="25"/>
  <c r="DC449" i="25"/>
  <c r="DC450" i="25"/>
  <c r="DC451" i="25"/>
  <c r="DC452" i="25"/>
  <c r="DC453" i="25"/>
  <c r="DB469" i="25"/>
  <c r="DD469" i="25" s="1"/>
  <c r="DC469" i="25"/>
  <c r="DB470" i="25"/>
  <c r="DD470" i="25" s="1"/>
  <c r="DC470" i="25"/>
  <c r="DB471" i="25"/>
  <c r="DD471" i="25" s="1"/>
  <c r="DC471" i="25"/>
  <c r="DB472" i="25"/>
  <c r="DD472" i="25" s="1"/>
  <c r="DC472" i="25"/>
  <c r="DB473" i="25"/>
  <c r="DD473" i="25" s="1"/>
  <c r="DC473" i="25"/>
  <c r="DB474" i="25"/>
  <c r="DC474" i="25"/>
  <c r="DD474" i="25"/>
  <c r="DB475" i="25"/>
  <c r="DC475" i="25"/>
  <c r="DD475" i="25"/>
  <c r="DB476" i="25"/>
  <c r="DD476" i="25" s="1"/>
  <c r="DC476" i="25"/>
  <c r="DB477" i="25"/>
  <c r="DC477" i="25"/>
  <c r="DD477" i="25"/>
  <c r="DB478" i="25"/>
  <c r="DC478" i="25"/>
  <c r="DD478" i="25"/>
  <c r="DB479" i="25"/>
  <c r="DD479" i="25" s="1"/>
  <c r="DC479" i="25"/>
  <c r="DB480" i="25"/>
  <c r="DD480" i="25" s="1"/>
  <c r="DC480" i="25"/>
  <c r="DB481" i="25"/>
  <c r="DD481" i="25" s="1"/>
  <c r="DC481" i="25"/>
  <c r="DB482" i="25"/>
  <c r="DC482" i="25"/>
  <c r="DD482" i="25"/>
  <c r="DB483" i="25"/>
  <c r="DC483" i="25"/>
  <c r="DD483" i="25"/>
  <c r="DB484" i="25"/>
  <c r="DD484" i="25" s="1"/>
  <c r="DC484" i="25"/>
  <c r="DB485" i="25"/>
  <c r="DC485" i="25"/>
  <c r="DD485" i="25"/>
  <c r="DB486" i="25"/>
  <c r="DC486" i="25"/>
  <c r="DD486" i="25"/>
  <c r="DB487" i="25"/>
  <c r="DD487" i="25" s="1"/>
  <c r="DC487" i="25"/>
  <c r="DB488" i="25"/>
  <c r="DD488" i="25" s="1"/>
  <c r="DC488" i="25"/>
  <c r="DB489" i="25"/>
  <c r="DD489" i="25" s="1"/>
  <c r="DC489" i="25"/>
  <c r="DB490" i="25"/>
  <c r="DC490" i="25"/>
  <c r="DD490" i="25"/>
  <c r="DB491" i="25"/>
  <c r="DC491" i="25"/>
  <c r="DD491" i="25"/>
  <c r="DB492" i="25"/>
  <c r="DD492" i="25" s="1"/>
  <c r="DC492" i="25"/>
  <c r="DB493" i="25"/>
  <c r="DC493" i="25"/>
  <c r="DD493" i="25"/>
  <c r="DB494" i="25"/>
  <c r="DC494" i="25"/>
  <c r="DD494" i="25"/>
  <c r="DB495" i="25"/>
  <c r="DD495" i="25" s="1"/>
  <c r="DC495" i="25"/>
  <c r="DB496" i="25"/>
  <c r="DD496" i="25" s="1"/>
  <c r="DC496" i="25"/>
  <c r="DB497" i="25"/>
  <c r="DD497" i="25" s="1"/>
  <c r="DC497" i="25"/>
  <c r="DB498" i="25"/>
  <c r="DC498" i="25"/>
  <c r="DD498" i="25"/>
  <c r="DB499" i="25"/>
  <c r="DC499" i="25"/>
  <c r="DD499" i="25"/>
  <c r="DB500" i="25"/>
  <c r="DD500" i="25" s="1"/>
  <c r="DC500" i="25"/>
  <c r="DB501" i="25"/>
  <c r="DC501" i="25"/>
  <c r="DD501" i="25"/>
  <c r="DB502" i="25"/>
  <c r="DC502" i="25"/>
  <c r="DD502" i="25"/>
  <c r="DB503" i="25"/>
  <c r="DD503" i="25" s="1"/>
  <c r="DC503" i="25"/>
  <c r="DB504" i="25"/>
  <c r="DD504" i="25" s="1"/>
  <c r="DC504" i="25"/>
  <c r="DB505" i="25"/>
  <c r="DD505" i="25" s="1"/>
  <c r="DC505" i="25"/>
  <c r="DB506" i="25"/>
  <c r="DC506" i="25"/>
  <c r="DD506" i="25"/>
  <c r="DB507" i="25"/>
  <c r="DC507" i="25"/>
  <c r="DD507" i="25"/>
  <c r="DB508" i="25"/>
  <c r="DD508" i="25" s="1"/>
  <c r="DC508" i="25"/>
  <c r="DB509" i="25"/>
  <c r="DC509" i="25"/>
  <c r="DD509" i="25"/>
  <c r="DB510" i="25"/>
  <c r="DC510" i="25"/>
  <c r="DD510" i="25"/>
  <c r="DB511" i="25"/>
  <c r="DD511" i="25" s="1"/>
  <c r="DC511" i="25"/>
  <c r="DB512" i="25"/>
  <c r="DD512" i="25" s="1"/>
  <c r="DC512" i="25"/>
  <c r="DB513" i="25"/>
  <c r="DD513" i="25" s="1"/>
  <c r="DC513" i="25"/>
  <c r="DB514" i="25"/>
  <c r="DC514" i="25"/>
  <c r="DD514" i="25"/>
  <c r="DB515" i="25"/>
  <c r="DC515" i="25"/>
  <c r="DD515" i="25"/>
  <c r="DB516" i="25"/>
  <c r="DD516" i="25" s="1"/>
  <c r="DC516" i="25"/>
  <c r="DB517" i="25"/>
  <c r="DC517" i="25"/>
  <c r="DD517" i="25"/>
  <c r="DB518" i="25"/>
  <c r="DC518" i="25"/>
  <c r="DD518" i="25"/>
  <c r="DB519" i="25"/>
  <c r="DD519" i="25" s="1"/>
  <c r="DC519" i="25"/>
  <c r="DB520" i="25"/>
  <c r="DD520" i="25" s="1"/>
  <c r="DC520" i="25"/>
  <c r="DB521" i="25"/>
  <c r="DD521" i="25" s="1"/>
  <c r="DC521" i="25"/>
  <c r="DB522" i="25"/>
  <c r="DC522" i="25"/>
  <c r="DD522" i="25"/>
  <c r="DB523" i="25"/>
  <c r="DC523" i="25"/>
  <c r="DD523" i="25"/>
  <c r="DB524" i="25"/>
  <c r="DD524" i="25" s="1"/>
  <c r="DC524" i="25"/>
  <c r="DB525" i="25"/>
  <c r="DC525" i="25"/>
  <c r="DD525" i="25"/>
  <c r="DB526" i="25"/>
  <c r="DC526" i="25"/>
  <c r="DD526" i="25"/>
  <c r="DB527" i="25"/>
  <c r="DD527" i="25" s="1"/>
  <c r="DC527" i="25"/>
  <c r="DB528" i="25"/>
  <c r="DD528" i="25" s="1"/>
  <c r="DC528" i="25"/>
  <c r="DB529" i="25"/>
  <c r="DD529" i="25" s="1"/>
  <c r="DC529" i="25"/>
  <c r="DB530" i="25"/>
  <c r="DC530" i="25"/>
  <c r="DD530" i="25"/>
  <c r="DB531" i="25"/>
  <c r="DC531" i="25"/>
  <c r="DD531" i="25"/>
  <c r="DB532" i="25"/>
  <c r="DD532" i="25" s="1"/>
  <c r="DC532" i="25"/>
  <c r="CH28" i="25"/>
  <c r="CH29" i="25" s="1"/>
  <c r="CH30" i="25" s="1"/>
  <c r="CH31" i="25" s="1"/>
  <c r="CH32" i="25" s="1"/>
  <c r="CH33" i="25" s="1"/>
  <c r="CH34" i="25" s="1"/>
  <c r="CH35" i="25" s="1"/>
  <c r="CH36" i="25" s="1"/>
  <c r="CH37" i="25" s="1"/>
  <c r="CH38" i="25" s="1"/>
  <c r="CH39" i="25" s="1"/>
  <c r="CH27" i="25"/>
  <c r="CE16" i="25"/>
  <c r="CD138" i="25"/>
  <c r="CD139" i="25"/>
  <c r="CD140" i="25"/>
  <c r="CD141" i="25"/>
  <c r="CD142" i="25"/>
  <c r="CD143" i="25"/>
  <c r="CD144" i="25"/>
  <c r="CD145" i="25"/>
  <c r="CD146" i="25"/>
  <c r="CD147" i="25"/>
  <c r="CD148" i="25"/>
  <c r="CD149" i="25"/>
  <c r="CD150" i="25"/>
  <c r="CD151" i="25"/>
  <c r="CD152" i="25"/>
  <c r="CD153" i="25"/>
  <c r="CD154" i="25"/>
  <c r="CD155" i="25"/>
  <c r="CD156" i="25"/>
  <c r="CD157" i="25"/>
  <c r="CD158" i="25"/>
  <c r="CD159" i="25"/>
  <c r="CD160" i="25"/>
  <c r="CD161" i="25"/>
  <c r="CD162" i="25"/>
  <c r="CD163" i="25"/>
  <c r="CD164" i="25"/>
  <c r="CD165" i="25"/>
  <c r="CD166" i="25"/>
  <c r="CD167" i="25"/>
  <c r="CD168" i="25"/>
  <c r="CD169" i="25"/>
  <c r="CD170" i="25"/>
  <c r="CD171" i="25"/>
  <c r="CD172" i="25"/>
  <c r="CD173" i="25"/>
  <c r="CD174" i="25"/>
  <c r="CD175" i="25"/>
  <c r="CD176" i="25"/>
  <c r="CD177" i="25"/>
  <c r="CD178" i="25"/>
  <c r="CD179" i="25"/>
  <c r="CD180" i="25"/>
  <c r="CD181" i="25"/>
  <c r="CD182" i="25"/>
  <c r="CD183" i="25"/>
  <c r="CD184" i="25"/>
  <c r="CD185" i="25"/>
  <c r="CD186" i="25"/>
  <c r="CD187" i="25"/>
  <c r="CD188" i="25"/>
  <c r="CD189" i="25"/>
  <c r="CD190" i="25"/>
  <c r="CD191" i="25"/>
  <c r="CD192" i="25"/>
  <c r="CD193" i="25"/>
  <c r="CD194" i="25"/>
  <c r="CD195" i="25"/>
  <c r="CD196" i="25"/>
  <c r="CD197" i="25"/>
  <c r="CD198" i="25"/>
  <c r="CD199" i="25"/>
  <c r="CD200" i="25"/>
  <c r="CD201" i="25"/>
  <c r="CD202" i="25"/>
  <c r="CD203" i="25"/>
  <c r="CD204" i="25"/>
  <c r="CD205" i="25"/>
  <c r="CD206" i="25"/>
  <c r="CD207" i="25"/>
  <c r="CD208" i="25"/>
  <c r="CD209" i="25"/>
  <c r="CD210" i="25"/>
  <c r="CD211" i="25"/>
  <c r="CD212" i="25"/>
  <c r="CD213" i="25"/>
  <c r="CD214" i="25"/>
  <c r="CD215" i="25"/>
  <c r="CD216" i="25"/>
  <c r="CD217" i="25"/>
  <c r="CD218" i="25"/>
  <c r="CD219" i="25"/>
  <c r="CD220" i="25"/>
  <c r="CD221" i="25"/>
  <c r="CD222" i="25"/>
  <c r="CD223" i="25"/>
  <c r="CD224" i="25"/>
  <c r="CD225" i="25"/>
  <c r="CD226" i="25"/>
  <c r="CD227" i="25"/>
  <c r="CD228" i="25"/>
  <c r="CD229" i="25"/>
  <c r="CD230" i="25"/>
  <c r="CD231" i="25"/>
  <c r="CD232" i="25"/>
  <c r="CD233" i="25"/>
  <c r="CD234" i="25"/>
  <c r="CD235" i="25"/>
  <c r="CD236" i="25"/>
  <c r="CD237" i="25"/>
  <c r="CD238" i="25"/>
  <c r="CD239" i="25"/>
  <c r="CD240" i="25"/>
  <c r="CD241" i="25"/>
  <c r="CD242" i="25"/>
  <c r="CD243" i="25"/>
  <c r="CD244" i="25"/>
  <c r="CD245" i="25"/>
  <c r="CD246" i="25"/>
  <c r="CD247" i="25"/>
  <c r="CD248" i="25"/>
  <c r="CD249" i="25"/>
  <c r="CD250" i="25"/>
  <c r="CD251" i="25"/>
  <c r="CD252" i="25"/>
  <c r="CD253" i="25"/>
  <c r="CD254" i="25"/>
  <c r="CD255" i="25"/>
  <c r="CD256" i="25"/>
  <c r="CD257" i="25"/>
  <c r="CD258" i="25"/>
  <c r="CD259" i="25"/>
  <c r="CD260" i="25"/>
  <c r="CD261" i="25"/>
  <c r="CD262" i="25"/>
  <c r="CD263" i="25"/>
  <c r="CD264" i="25"/>
  <c r="CD265" i="25"/>
  <c r="CD266" i="25"/>
  <c r="CD267" i="25"/>
  <c r="CD268" i="25"/>
  <c r="CD269" i="25"/>
  <c r="CD270" i="25"/>
  <c r="CD271" i="25"/>
  <c r="CD272" i="25"/>
  <c r="CD273" i="25"/>
  <c r="CD274" i="25"/>
  <c r="CD275" i="25"/>
  <c r="CD276" i="25"/>
  <c r="CD277" i="25"/>
  <c r="CD278" i="25"/>
  <c r="CD279" i="25"/>
  <c r="CD280" i="25"/>
  <c r="CD281" i="25"/>
  <c r="CD282" i="25"/>
  <c r="CD283" i="25"/>
  <c r="CD284" i="25"/>
  <c r="CD285" i="25"/>
  <c r="CD286" i="25"/>
  <c r="CD287" i="25"/>
  <c r="CD288" i="25"/>
  <c r="CD289" i="25"/>
  <c r="CD290" i="25"/>
  <c r="CD291" i="25"/>
  <c r="CD292" i="25"/>
  <c r="CD293" i="25"/>
  <c r="CD294" i="25"/>
  <c r="CD295" i="25"/>
  <c r="CD296" i="25"/>
  <c r="CD297" i="25"/>
  <c r="CD298" i="25"/>
  <c r="CD299" i="25"/>
  <c r="CD300" i="25"/>
  <c r="CD301" i="25"/>
  <c r="CD302" i="25"/>
  <c r="CD303" i="25"/>
  <c r="CD304" i="25"/>
  <c r="CD305" i="25"/>
  <c r="CD306" i="25"/>
  <c r="CD307" i="25"/>
  <c r="CD308" i="25"/>
  <c r="CD309" i="25"/>
  <c r="CD310" i="25"/>
  <c r="CD311" i="25"/>
  <c r="CD312" i="25"/>
  <c r="CD313" i="25"/>
  <c r="CD314" i="25"/>
  <c r="CD315" i="25"/>
  <c r="CD316" i="25"/>
  <c r="CD317" i="25"/>
  <c r="CD318" i="25"/>
  <c r="CD319" i="25"/>
  <c r="CD320" i="25"/>
  <c r="CD321" i="25"/>
  <c r="CD322" i="25"/>
  <c r="CD323" i="25"/>
  <c r="CD324" i="25"/>
  <c r="CD325" i="25"/>
  <c r="CD326" i="25"/>
  <c r="CD327" i="25"/>
  <c r="CD328" i="25"/>
  <c r="CD329" i="25"/>
  <c r="CD330" i="25"/>
  <c r="CD331" i="25"/>
  <c r="CD332" i="25"/>
  <c r="CD333" i="25"/>
  <c r="CD334" i="25"/>
  <c r="CD335" i="25"/>
  <c r="CD336" i="25"/>
  <c r="CD337" i="25"/>
  <c r="CD338" i="25"/>
  <c r="CD339" i="25"/>
  <c r="CD340" i="25"/>
  <c r="CD341" i="25"/>
  <c r="CD342" i="25"/>
  <c r="CD343" i="25"/>
  <c r="CD344" i="25"/>
  <c r="CD345" i="25"/>
  <c r="CD346" i="25"/>
  <c r="CD347" i="25"/>
  <c r="CD348" i="25"/>
  <c r="CD349" i="25"/>
  <c r="CD350" i="25"/>
  <c r="CD351" i="25"/>
  <c r="CD352" i="25"/>
  <c r="CD353" i="25"/>
  <c r="CD354" i="25"/>
  <c r="CD355" i="25"/>
  <c r="CD356" i="25"/>
  <c r="CD357" i="25"/>
  <c r="CD358" i="25"/>
  <c r="CD359" i="25"/>
  <c r="CD360" i="25"/>
  <c r="CD361" i="25"/>
  <c r="CD362" i="25"/>
  <c r="CD363" i="25"/>
  <c r="CD364" i="25"/>
  <c r="CD365" i="25"/>
  <c r="CD366" i="25"/>
  <c r="CD367" i="25"/>
  <c r="CD368" i="25"/>
  <c r="CD369" i="25"/>
  <c r="CD370" i="25"/>
  <c r="CD371" i="25"/>
  <c r="CD372" i="25"/>
  <c r="CD373" i="25"/>
  <c r="CD374" i="25"/>
  <c r="CD375" i="25"/>
  <c r="CD376" i="25"/>
  <c r="CD377" i="25"/>
  <c r="CD378" i="25"/>
  <c r="CD379" i="25"/>
  <c r="CD380" i="25"/>
  <c r="CD381" i="25"/>
  <c r="CD382" i="25"/>
  <c r="CD383" i="25"/>
  <c r="CD384" i="25"/>
  <c r="CD385" i="25"/>
  <c r="CD386" i="25"/>
  <c r="CD387" i="25"/>
  <c r="CD388" i="25"/>
  <c r="CD389" i="25"/>
  <c r="CD390" i="25"/>
  <c r="CD391" i="25"/>
  <c r="CD392" i="25"/>
  <c r="CD393" i="25"/>
  <c r="CD394" i="25"/>
  <c r="CD395" i="25"/>
  <c r="CD396" i="25"/>
  <c r="CD397" i="25"/>
  <c r="CD398" i="25"/>
  <c r="CD399" i="25"/>
  <c r="CD400" i="25"/>
  <c r="CD401" i="25"/>
  <c r="CD402" i="25"/>
  <c r="CD403" i="25"/>
  <c r="CD404" i="25"/>
  <c r="CD405" i="25"/>
  <c r="CD406" i="25"/>
  <c r="CD407" i="25"/>
  <c r="CD408" i="25"/>
  <c r="CD409" i="25"/>
  <c r="CD410" i="25"/>
  <c r="CD411" i="25"/>
  <c r="CD412" i="25"/>
  <c r="CD413" i="25"/>
  <c r="CD414" i="25"/>
  <c r="CD415" i="25"/>
  <c r="CD416" i="25"/>
  <c r="CD417" i="25"/>
  <c r="CD418" i="25"/>
  <c r="CD419" i="25"/>
  <c r="CD420" i="25"/>
  <c r="CD421" i="25"/>
  <c r="CD422" i="25"/>
  <c r="CD423" i="25"/>
  <c r="CD424" i="25"/>
  <c r="CD425" i="25"/>
  <c r="CD426" i="25"/>
  <c r="CD427" i="25"/>
  <c r="CD428" i="25"/>
  <c r="CD429" i="25"/>
  <c r="CD430" i="25"/>
  <c r="CD431" i="25"/>
  <c r="CD432" i="25"/>
  <c r="CD433" i="25"/>
  <c r="CD434" i="25"/>
  <c r="CD435" i="25"/>
  <c r="CD436" i="25"/>
  <c r="CD437" i="25"/>
  <c r="CD438" i="25"/>
  <c r="CD439" i="25"/>
  <c r="CD440" i="25"/>
  <c r="CD441" i="25"/>
  <c r="CD442" i="25"/>
  <c r="CD443" i="25"/>
  <c r="CD444" i="25"/>
  <c r="CD445" i="25"/>
  <c r="CD446" i="25"/>
  <c r="CD447" i="25"/>
  <c r="CD448" i="25"/>
  <c r="CD449" i="25"/>
  <c r="CD450" i="25"/>
  <c r="CD451" i="25"/>
  <c r="CD452" i="25"/>
  <c r="CD453" i="25"/>
  <c r="CD454" i="25"/>
  <c r="CD455" i="25"/>
  <c r="CD456" i="25"/>
  <c r="CD457" i="25"/>
  <c r="CD458" i="25"/>
  <c r="CD459" i="25"/>
  <c r="CD460" i="25"/>
  <c r="CD461" i="25"/>
  <c r="CD462" i="25"/>
  <c r="CD463" i="25"/>
  <c r="CD464" i="25"/>
  <c r="CD465" i="25"/>
  <c r="CD466" i="25"/>
  <c r="CD467" i="25"/>
  <c r="CD468" i="25"/>
  <c r="CD469" i="25"/>
  <c r="CD470" i="25"/>
  <c r="CD471" i="25"/>
  <c r="CD472" i="25"/>
  <c r="CD473" i="25"/>
  <c r="CE473" i="25"/>
  <c r="CD474" i="25"/>
  <c r="CE474" i="25"/>
  <c r="CD475" i="25"/>
  <c r="CE475" i="25"/>
  <c r="CD476" i="25"/>
  <c r="CE476" i="25"/>
  <c r="CD477" i="25"/>
  <c r="CE477" i="25"/>
  <c r="CD478" i="25"/>
  <c r="CE478" i="25"/>
  <c r="CD479" i="25"/>
  <c r="CE479" i="25"/>
  <c r="CD480" i="25"/>
  <c r="CE480" i="25"/>
  <c r="CD481" i="25"/>
  <c r="CE481" i="25"/>
  <c r="CD482" i="25"/>
  <c r="CE482" i="25"/>
  <c r="CD483" i="25"/>
  <c r="CE483" i="25"/>
  <c r="CD484" i="25"/>
  <c r="CE484" i="25"/>
  <c r="CD485" i="25"/>
  <c r="CE485" i="25"/>
  <c r="CD486" i="25"/>
  <c r="CE486" i="25"/>
  <c r="CD487" i="25"/>
  <c r="CE487" i="25"/>
  <c r="CD488" i="25"/>
  <c r="CE488" i="25"/>
  <c r="CD489" i="25"/>
  <c r="CE489" i="25"/>
  <c r="CD490" i="25"/>
  <c r="CE490" i="25"/>
  <c r="CD491" i="25"/>
  <c r="CE491" i="25"/>
  <c r="CD492" i="25"/>
  <c r="CE492" i="25"/>
  <c r="CD493" i="25"/>
  <c r="CE493" i="25"/>
  <c r="CD494" i="25"/>
  <c r="CE494" i="25"/>
  <c r="CD495" i="25"/>
  <c r="CE495" i="25"/>
  <c r="CD496" i="25"/>
  <c r="CE496" i="25"/>
  <c r="CD497" i="25"/>
  <c r="CE497" i="25"/>
  <c r="CD498" i="25"/>
  <c r="CE498" i="25"/>
  <c r="CD499" i="25"/>
  <c r="CE499" i="25"/>
  <c r="CD500" i="25"/>
  <c r="CE500" i="25"/>
  <c r="CD501" i="25"/>
  <c r="CE501" i="25"/>
  <c r="CD502" i="25"/>
  <c r="CE502" i="25"/>
  <c r="CD503" i="25"/>
  <c r="CE503" i="25"/>
  <c r="CD504" i="25"/>
  <c r="CE504" i="25"/>
  <c r="CD505" i="25"/>
  <c r="CE505" i="25"/>
  <c r="CD506" i="25"/>
  <c r="CE506" i="25"/>
  <c r="CD507" i="25"/>
  <c r="CE507" i="25"/>
  <c r="CD508" i="25"/>
  <c r="CE508" i="25"/>
  <c r="CD509" i="25"/>
  <c r="CE509" i="25"/>
  <c r="CD510" i="25"/>
  <c r="CE510" i="25"/>
  <c r="CD511" i="25"/>
  <c r="CE511" i="25"/>
  <c r="CD512" i="25"/>
  <c r="CE512" i="25"/>
  <c r="CD513" i="25"/>
  <c r="CE513" i="25"/>
  <c r="CD514" i="25"/>
  <c r="CE514" i="25"/>
  <c r="CD515" i="25"/>
  <c r="CE515" i="25"/>
  <c r="CD516" i="25"/>
  <c r="CE516" i="25"/>
  <c r="CD517" i="25"/>
  <c r="CE517" i="25"/>
  <c r="CD518" i="25"/>
  <c r="CE518" i="25"/>
  <c r="CD519" i="25"/>
  <c r="CE519" i="25"/>
  <c r="CD520" i="25"/>
  <c r="CE520" i="25"/>
  <c r="CD521" i="25"/>
  <c r="CE521" i="25"/>
  <c r="CD522" i="25"/>
  <c r="CE522" i="25"/>
  <c r="CD523" i="25"/>
  <c r="CE523" i="25"/>
  <c r="CD524" i="25"/>
  <c r="CE524" i="25"/>
  <c r="CD525" i="25"/>
  <c r="CE525" i="25"/>
  <c r="CD526" i="25"/>
  <c r="CE526" i="25"/>
  <c r="CD527" i="25"/>
  <c r="CE527" i="25"/>
  <c r="CD528" i="25"/>
  <c r="CE528" i="25"/>
  <c r="CD529" i="25"/>
  <c r="CE529" i="25"/>
  <c r="CD530" i="25"/>
  <c r="CE530" i="25"/>
  <c r="CD531" i="25"/>
  <c r="CE531" i="25"/>
  <c r="CD532" i="25"/>
  <c r="CE532" i="25"/>
  <c r="CD533" i="25"/>
  <c r="CE533" i="25"/>
  <c r="CD534" i="25"/>
  <c r="CE534" i="25"/>
  <c r="CD535" i="25"/>
  <c r="CE535" i="25"/>
  <c r="CD536" i="25"/>
  <c r="CE536" i="25"/>
  <c r="CD537" i="25"/>
  <c r="CE537" i="25"/>
  <c r="CD538" i="25"/>
  <c r="CE538" i="25"/>
  <c r="CD539" i="25"/>
  <c r="CE539" i="25"/>
  <c r="CD540" i="25"/>
  <c r="CE540" i="25"/>
  <c r="CD541" i="25"/>
  <c r="CE541" i="25"/>
  <c r="CD542" i="25"/>
  <c r="CE542" i="25"/>
  <c r="CD543" i="25"/>
  <c r="CE543" i="25"/>
  <c r="CD544" i="25"/>
  <c r="CE544" i="25"/>
  <c r="CD545" i="25"/>
  <c r="CE545" i="25"/>
  <c r="CD546" i="25"/>
  <c r="CE546" i="25"/>
  <c r="CD547" i="25"/>
  <c r="CE547" i="25"/>
  <c r="CD548" i="25"/>
  <c r="CE548" i="25"/>
  <c r="CD549" i="25"/>
  <c r="CE549" i="25"/>
  <c r="CD550" i="25"/>
  <c r="CE550" i="25"/>
  <c r="CD551" i="25"/>
  <c r="CE551" i="25"/>
  <c r="CD552" i="25"/>
  <c r="CE552" i="25"/>
  <c r="CD553" i="25"/>
  <c r="CE553" i="25"/>
  <c r="CD554" i="25"/>
  <c r="CE554" i="25"/>
  <c r="CD555" i="25"/>
  <c r="CE555" i="25"/>
  <c r="CD556" i="25"/>
  <c r="CE556" i="25"/>
  <c r="CD557" i="25"/>
  <c r="CE557" i="25"/>
  <c r="DC562" i="25"/>
  <c r="DB562" i="25"/>
  <c r="DC561" i="25"/>
  <c r="DB561" i="25"/>
  <c r="DC560" i="25"/>
  <c r="DB560" i="25"/>
  <c r="DC559" i="25"/>
  <c r="DB559" i="25"/>
  <c r="DC558" i="25"/>
  <c r="DB558" i="25"/>
  <c r="DC557" i="25"/>
  <c r="DB557" i="25"/>
  <c r="DC556" i="25"/>
  <c r="DB556" i="25"/>
  <c r="DC555" i="25"/>
  <c r="DB555" i="25"/>
  <c r="DC554" i="25"/>
  <c r="DB554" i="25"/>
  <c r="DC553" i="25"/>
  <c r="DB553" i="25"/>
  <c r="DC552" i="25"/>
  <c r="DB552" i="25"/>
  <c r="DC551" i="25"/>
  <c r="DB551" i="25"/>
  <c r="DC550" i="25"/>
  <c r="DB550" i="25"/>
  <c r="DC549" i="25"/>
  <c r="DB549" i="25"/>
  <c r="DC548" i="25"/>
  <c r="DB548" i="25"/>
  <c r="DC547" i="25"/>
  <c r="DB547" i="25"/>
  <c r="DC546" i="25"/>
  <c r="DB546" i="25"/>
  <c r="DC545" i="25"/>
  <c r="DB545" i="25"/>
  <c r="DC544" i="25"/>
  <c r="DB544" i="25"/>
  <c r="DC543" i="25"/>
  <c r="DB543" i="25"/>
  <c r="DC542" i="25"/>
  <c r="DB542" i="25"/>
  <c r="DC541" i="25"/>
  <c r="DB541" i="25"/>
  <c r="DC540" i="25"/>
  <c r="DB540" i="25"/>
  <c r="DC539" i="25"/>
  <c r="DB539" i="25"/>
  <c r="DC538" i="25"/>
  <c r="DB538" i="25"/>
  <c r="DC537" i="25"/>
  <c r="DB537" i="25"/>
  <c r="DC536" i="25"/>
  <c r="DB536" i="25"/>
  <c r="DC535" i="25"/>
  <c r="DB535" i="25"/>
  <c r="DC534" i="25"/>
  <c r="DB534" i="25"/>
  <c r="DC533" i="25"/>
  <c r="DB533" i="25"/>
  <c r="CD137" i="25"/>
  <c r="CD136" i="25"/>
  <c r="CD135" i="25"/>
  <c r="CD134" i="25"/>
  <c r="CD133" i="25"/>
  <c r="CD132" i="25"/>
  <c r="CD131" i="25"/>
  <c r="CD130" i="25"/>
  <c r="CD129" i="25"/>
  <c r="CD128" i="25"/>
  <c r="CD127" i="25"/>
  <c r="CD126" i="25"/>
  <c r="CD125" i="25"/>
  <c r="CD124" i="25"/>
  <c r="CD123" i="25"/>
  <c r="CD122" i="25"/>
  <c r="CD121" i="25"/>
  <c r="CD120" i="25"/>
  <c r="CD119" i="25"/>
  <c r="CD118" i="25"/>
  <c r="CD117" i="25"/>
  <c r="CD116" i="25"/>
  <c r="CD115" i="25"/>
  <c r="CD114" i="25"/>
  <c r="CD113" i="25"/>
  <c r="DC112" i="25"/>
  <c r="CD112" i="25"/>
  <c r="DC111" i="25"/>
  <c r="CD111" i="25"/>
  <c r="DC110" i="25"/>
  <c r="CD110" i="25"/>
  <c r="DC109" i="25"/>
  <c r="CD109" i="25"/>
  <c r="DC108" i="25"/>
  <c r="CD108" i="25"/>
  <c r="DC107" i="25"/>
  <c r="CD107" i="25"/>
  <c r="DC106" i="25"/>
  <c r="CD106" i="25"/>
  <c r="DC105" i="25"/>
  <c r="CD105" i="25"/>
  <c r="DC104" i="25"/>
  <c r="CD104" i="25"/>
  <c r="DC103" i="25"/>
  <c r="CD103" i="25"/>
  <c r="DC102" i="25"/>
  <c r="CD102" i="25"/>
  <c r="DC101" i="25"/>
  <c r="CD101" i="25"/>
  <c r="DC100" i="25"/>
  <c r="CD100" i="25"/>
  <c r="DC99" i="25"/>
  <c r="CD99" i="25"/>
  <c r="DC98" i="25"/>
  <c r="CD98" i="25"/>
  <c r="DC97" i="25"/>
  <c r="CD97" i="25"/>
  <c r="DC96" i="25"/>
  <c r="CD96" i="25"/>
  <c r="DC95" i="25"/>
  <c r="CD95" i="25"/>
  <c r="DC94" i="25"/>
  <c r="CD94" i="25"/>
  <c r="DC93" i="25"/>
  <c r="CD93" i="25"/>
  <c r="DC92" i="25"/>
  <c r="CD92" i="25"/>
  <c r="DC91" i="25"/>
  <c r="CD91" i="25"/>
  <c r="DC90" i="25"/>
  <c r="CD90" i="25"/>
  <c r="DC89" i="25"/>
  <c r="CD89" i="25"/>
  <c r="DC88" i="25"/>
  <c r="CD88" i="25"/>
  <c r="DC87" i="25"/>
  <c r="CD87" i="25"/>
  <c r="DC86" i="25"/>
  <c r="CD86" i="25"/>
  <c r="DC85" i="25"/>
  <c r="CD85" i="25"/>
  <c r="DC84" i="25"/>
  <c r="CD84" i="25"/>
  <c r="DC83" i="25"/>
  <c r="CD83" i="25"/>
  <c r="DC82" i="25"/>
  <c r="CD82" i="25"/>
  <c r="DC81" i="25"/>
  <c r="CD81" i="25"/>
  <c r="DC80" i="25"/>
  <c r="CD80" i="25"/>
  <c r="DC79" i="25"/>
  <c r="CD79" i="25"/>
  <c r="DC78" i="25"/>
  <c r="CD78" i="25"/>
  <c r="DC77" i="25"/>
  <c r="CD77" i="25"/>
  <c r="DC76" i="25"/>
  <c r="CD76" i="25"/>
  <c r="DC75" i="25"/>
  <c r="CD75" i="25"/>
  <c r="DC74" i="25"/>
  <c r="CD74" i="25"/>
  <c r="DC73" i="25"/>
  <c r="CD73" i="25"/>
  <c r="DC72" i="25"/>
  <c r="CD72" i="25"/>
  <c r="DC71" i="25"/>
  <c r="CD71" i="25"/>
  <c r="DC70" i="25"/>
  <c r="CD70" i="25"/>
  <c r="DC69" i="25"/>
  <c r="CD69" i="25"/>
  <c r="DC68" i="25"/>
  <c r="CD68" i="25"/>
  <c r="DC67" i="25"/>
  <c r="CD67" i="25"/>
  <c r="DC66" i="25"/>
  <c r="CD66" i="25"/>
  <c r="DC65" i="25"/>
  <c r="CD65" i="25"/>
  <c r="DC64" i="25"/>
  <c r="CD64" i="25"/>
  <c r="DC63" i="25"/>
  <c r="CD63" i="25"/>
  <c r="DC62" i="25"/>
  <c r="CD62" i="25"/>
  <c r="DC61" i="25"/>
  <c r="CD61" i="25"/>
  <c r="DC60" i="25"/>
  <c r="CD60" i="25"/>
  <c r="DC59" i="25"/>
  <c r="CD59" i="25"/>
  <c r="DC58" i="25"/>
  <c r="CD58" i="25"/>
  <c r="DC57" i="25"/>
  <c r="CD57" i="25"/>
  <c r="DC56" i="25"/>
  <c r="CD56" i="25"/>
  <c r="DC55" i="25"/>
  <c r="CD55" i="25"/>
  <c r="DC54" i="25"/>
  <c r="CD54" i="25"/>
  <c r="DC53" i="25"/>
  <c r="CD53" i="25"/>
  <c r="DC52" i="25"/>
  <c r="CD52" i="25"/>
  <c r="DC51" i="25"/>
  <c r="CD51" i="25"/>
  <c r="DC50" i="25"/>
  <c r="CD50" i="25"/>
  <c r="DC49" i="25"/>
  <c r="CD49" i="25"/>
  <c r="DC48" i="25"/>
  <c r="CD48" i="25"/>
  <c r="DC47" i="25"/>
  <c r="CD47" i="25"/>
  <c r="DC46" i="25"/>
  <c r="CD46" i="25"/>
  <c r="DC45" i="25"/>
  <c r="CD45" i="25"/>
  <c r="DC44" i="25"/>
  <c r="CD44" i="25"/>
  <c r="DC43" i="25"/>
  <c r="CD43" i="25"/>
  <c r="DC42" i="25"/>
  <c r="CD42" i="25"/>
  <c r="DC41" i="25"/>
  <c r="CU41" i="25"/>
  <c r="CD41" i="25"/>
  <c r="DC40" i="25"/>
  <c r="CU40" i="25"/>
  <c r="CD40" i="25"/>
  <c r="DC39" i="25"/>
  <c r="CD39" i="25"/>
  <c r="DC38" i="25"/>
  <c r="CU38" i="25"/>
  <c r="CD38" i="25"/>
  <c r="DC37" i="25"/>
  <c r="CU37" i="25"/>
  <c r="CD37" i="25"/>
  <c r="DC36" i="25"/>
  <c r="CD36" i="25"/>
  <c r="DC35" i="25"/>
  <c r="CD35" i="25"/>
  <c r="DC34" i="25"/>
  <c r="CD34" i="25"/>
  <c r="DC33" i="25"/>
  <c r="CU33" i="25"/>
  <c r="CD33" i="25"/>
  <c r="DC32" i="25"/>
  <c r="CU32" i="25"/>
  <c r="CD32" i="25"/>
  <c r="DC31" i="25"/>
  <c r="CD31" i="25"/>
  <c r="DC30" i="25"/>
  <c r="CU30" i="25"/>
  <c r="CD30" i="25"/>
  <c r="DC29" i="25"/>
  <c r="CU29" i="25"/>
  <c r="CD29" i="25"/>
  <c r="DC28" i="25"/>
  <c r="CD28" i="25"/>
  <c r="DC27" i="25"/>
  <c r="CU27" i="25"/>
  <c r="CD27" i="25"/>
  <c r="DC26" i="25"/>
  <c r="CU26" i="25"/>
  <c r="CH26" i="25"/>
  <c r="CD26" i="25"/>
  <c r="DC25" i="25"/>
  <c r="CH25" i="25"/>
  <c r="CD25" i="25"/>
  <c r="DC24" i="25"/>
  <c r="CD24" i="25"/>
  <c r="DC23" i="25"/>
  <c r="CH23" i="25"/>
  <c r="CD23" i="25"/>
  <c r="DC22" i="25"/>
  <c r="CH22" i="25"/>
  <c r="CD22" i="25"/>
  <c r="DC21" i="25"/>
  <c r="DC20" i="25"/>
  <c r="CH20" i="25"/>
  <c r="DC19" i="25"/>
  <c r="CH19" i="25"/>
  <c r="DC18" i="25"/>
  <c r="CU18" i="25"/>
  <c r="DC17" i="25"/>
  <c r="CU17" i="25"/>
  <c r="CH17" i="25"/>
  <c r="DC16" i="25"/>
  <c r="CU16" i="25"/>
  <c r="CH16" i="25"/>
  <c r="DC15" i="25"/>
  <c r="CU15" i="25"/>
  <c r="CH15" i="25"/>
  <c r="DC14" i="25"/>
  <c r="CU14" i="25"/>
  <c r="CH14" i="25"/>
  <c r="DC13" i="25"/>
  <c r="CU13" i="25"/>
  <c r="CH13" i="25"/>
  <c r="DC12" i="25"/>
  <c r="CU12" i="25"/>
  <c r="CH12" i="25"/>
  <c r="DC11" i="25"/>
  <c r="CU11" i="25"/>
  <c r="CH11" i="25"/>
  <c r="DC10" i="25"/>
  <c r="CU10" i="25"/>
  <c r="DC9" i="25"/>
  <c r="CU9" i="25"/>
  <c r="CH9" i="25"/>
  <c r="DC8" i="25"/>
  <c r="CU8" i="25"/>
  <c r="CH8" i="25"/>
  <c r="DC7" i="25"/>
  <c r="CU7" i="25"/>
  <c r="CH7" i="25"/>
  <c r="DC6" i="25"/>
  <c r="CU6" i="25"/>
  <c r="CH6" i="25"/>
  <c r="DC5" i="25"/>
  <c r="CU5" i="25"/>
  <c r="CH5" i="25"/>
  <c r="DC4" i="25"/>
  <c r="CU4" i="25"/>
  <c r="CH4" i="25"/>
  <c r="DC3" i="25"/>
  <c r="CV3" i="25"/>
  <c r="CV4" i="25" s="1"/>
  <c r="CV5" i="25" s="1"/>
  <c r="CV6" i="25" s="1"/>
  <c r="CV7" i="25" s="1"/>
  <c r="CV8" i="25" s="1"/>
  <c r="CV9" i="25" s="1"/>
  <c r="CV10" i="25" s="1"/>
  <c r="CV11" i="25" s="1"/>
  <c r="CV12" i="25" s="1"/>
  <c r="CV13" i="25" s="1"/>
  <c r="CV14" i="25" s="1"/>
  <c r="CV15" i="25" s="1"/>
  <c r="CV16" i="25" s="1"/>
  <c r="CV17" i="25" s="1"/>
  <c r="CV18" i="25" s="1"/>
  <c r="CU3" i="25"/>
  <c r="CH3" i="25"/>
  <c r="CV2" i="25"/>
  <c r="CU2" i="25"/>
  <c r="BP5" i="11"/>
  <c r="BP4" i="11"/>
  <c r="BP3" i="11"/>
  <c r="BP5" i="10" l="1"/>
  <c r="BP4" i="10"/>
  <c r="BP3" i="10"/>
  <c r="BP18" i="27"/>
  <c r="BP17" i="27"/>
  <c r="BP16" i="27"/>
  <c r="BP15" i="27"/>
  <c r="BX4" i="27"/>
  <c r="BX5" i="27"/>
  <c r="BX6" i="27"/>
  <c r="BX7" i="27"/>
  <c r="BX8" i="27"/>
  <c r="BX9" i="27"/>
  <c r="BX10" i="27"/>
  <c r="BX11" i="27"/>
  <c r="BX12" i="27"/>
  <c r="BX13" i="27"/>
  <c r="BX14" i="27"/>
  <c r="BX15" i="27"/>
  <c r="BX16" i="27"/>
  <c r="BX17" i="27"/>
  <c r="BX18" i="27"/>
  <c r="BX19" i="27"/>
  <c r="BX20" i="27"/>
  <c r="BX21" i="27"/>
  <c r="BX22" i="27"/>
  <c r="BX23" i="27"/>
  <c r="BX24" i="27"/>
  <c r="BX25" i="27"/>
  <c r="BX26" i="27"/>
  <c r="BX27" i="27"/>
  <c r="BX28" i="27"/>
  <c r="BX29" i="27"/>
  <c r="BX30" i="27"/>
  <c r="BX31" i="27"/>
  <c r="BX32" i="27"/>
  <c r="BX33" i="27"/>
  <c r="BX34" i="27"/>
  <c r="BX35" i="27"/>
  <c r="BX36" i="27"/>
  <c r="BX37" i="27"/>
  <c r="BX38" i="27"/>
  <c r="BX39" i="27"/>
  <c r="BX40" i="27"/>
  <c r="BX41" i="27"/>
  <c r="BX42" i="27"/>
  <c r="BX43" i="27"/>
  <c r="BX44" i="27"/>
  <c r="BX45" i="27"/>
  <c r="BX46" i="27"/>
  <c r="BX47" i="27"/>
  <c r="BX48" i="27"/>
  <c r="BX49" i="27"/>
  <c r="BX50" i="27"/>
  <c r="BX51" i="27"/>
  <c r="BX52" i="27"/>
  <c r="BX53" i="27"/>
  <c r="BX54" i="27"/>
  <c r="BX55" i="27"/>
  <c r="BX56" i="27"/>
  <c r="BX57" i="27"/>
  <c r="BX58" i="27"/>
  <c r="BX59" i="27"/>
  <c r="BX60" i="27"/>
  <c r="BX61" i="27"/>
  <c r="BX62" i="27"/>
  <c r="BX63" i="27"/>
  <c r="BX64" i="27"/>
  <c r="BX65" i="27"/>
  <c r="BX66" i="27"/>
  <c r="BX67" i="27"/>
  <c r="BX68" i="27"/>
  <c r="BX69" i="27"/>
  <c r="BX70" i="27"/>
  <c r="BX71" i="27"/>
  <c r="BX72" i="27"/>
  <c r="BX73" i="27"/>
  <c r="BX74" i="27"/>
  <c r="BX75" i="27"/>
  <c r="BX76" i="27"/>
  <c r="BX77" i="27"/>
  <c r="BX78" i="27"/>
  <c r="BX79" i="27"/>
  <c r="BX80" i="27"/>
  <c r="BX81" i="27"/>
  <c r="BX82" i="27"/>
  <c r="BX83" i="27"/>
  <c r="BX84" i="27"/>
  <c r="BX85" i="27"/>
  <c r="BX86" i="27"/>
  <c r="BX87" i="27"/>
  <c r="BX88" i="27"/>
  <c r="BX89" i="27"/>
  <c r="BX90" i="27"/>
  <c r="BX91" i="27"/>
  <c r="BX92" i="27"/>
  <c r="BX93" i="27"/>
  <c r="BX94" i="27"/>
  <c r="BX95" i="27"/>
  <c r="BX96" i="27"/>
  <c r="BX97" i="27"/>
  <c r="BX98" i="27"/>
  <c r="BX99" i="27"/>
  <c r="BX100" i="27"/>
  <c r="BX101" i="27"/>
  <c r="BX102" i="27"/>
  <c r="BX103" i="27"/>
  <c r="BX104" i="27"/>
  <c r="BX105" i="27"/>
  <c r="BX106" i="27"/>
  <c r="BX107" i="27"/>
  <c r="BX108" i="27"/>
  <c r="BX109" i="27"/>
  <c r="BX110" i="27"/>
  <c r="BX111" i="27"/>
  <c r="BX112" i="27"/>
  <c r="BX113" i="27"/>
  <c r="BX114" i="27"/>
  <c r="BX115" i="27"/>
  <c r="BX116" i="27"/>
  <c r="BX117" i="27"/>
  <c r="BX118" i="27"/>
  <c r="BX119" i="27"/>
  <c r="BX120" i="27"/>
  <c r="BX121" i="27"/>
  <c r="BX122" i="27"/>
  <c r="BX123" i="27"/>
  <c r="BX124" i="27"/>
  <c r="BX125" i="27"/>
  <c r="BX126" i="27"/>
  <c r="BX127" i="27"/>
  <c r="BX128" i="27"/>
  <c r="BX129" i="27"/>
  <c r="BX130" i="27"/>
  <c r="BX131" i="27"/>
  <c r="BX132" i="27"/>
  <c r="BX133" i="27"/>
  <c r="BX134" i="27"/>
  <c r="BX135" i="27"/>
  <c r="BX136" i="27"/>
  <c r="BX137" i="27"/>
  <c r="BX138" i="27"/>
  <c r="BX139" i="27"/>
  <c r="BX140" i="27"/>
  <c r="BX141" i="27"/>
  <c r="BX142" i="27"/>
  <c r="BX143" i="27"/>
  <c r="BX144" i="27"/>
  <c r="BX145" i="27"/>
  <c r="BX146" i="27"/>
  <c r="BX147" i="27"/>
  <c r="BX148" i="27"/>
  <c r="BX149" i="27"/>
  <c r="BX150" i="27"/>
  <c r="BX151" i="27"/>
  <c r="BX152" i="27"/>
  <c r="BX153" i="27"/>
  <c r="BX154" i="27"/>
  <c r="BX155" i="27"/>
  <c r="BX156" i="27"/>
  <c r="BX157" i="27"/>
  <c r="BX158" i="27"/>
  <c r="BX159" i="27"/>
  <c r="BX160" i="27"/>
  <c r="BX161" i="27"/>
  <c r="BX162" i="27"/>
  <c r="BX163" i="27"/>
  <c r="BX164" i="27"/>
  <c r="BX165" i="27"/>
  <c r="BX166" i="27"/>
  <c r="BX167" i="27"/>
  <c r="BX168" i="27"/>
  <c r="BX169" i="27"/>
  <c r="BX170" i="27"/>
  <c r="BX171" i="27"/>
  <c r="BX172" i="27"/>
  <c r="BX173" i="27"/>
  <c r="BX174" i="27"/>
  <c r="BX175" i="27"/>
  <c r="BX176" i="27"/>
  <c r="BX177" i="27"/>
  <c r="BX178" i="27"/>
  <c r="BX179" i="27"/>
  <c r="BX180" i="27"/>
  <c r="BX181" i="27"/>
  <c r="BX182" i="27"/>
  <c r="BX183" i="27"/>
  <c r="BX184" i="27"/>
  <c r="BX185" i="27"/>
  <c r="BX186" i="27"/>
  <c r="BX187" i="27"/>
  <c r="BX188" i="27"/>
  <c r="BX189" i="27"/>
  <c r="BX190" i="27"/>
  <c r="BX191" i="27"/>
  <c r="BX192" i="27"/>
  <c r="BX193" i="27"/>
  <c r="BX194" i="27"/>
  <c r="BX195" i="27"/>
  <c r="BX196" i="27"/>
  <c r="BX197" i="27"/>
  <c r="BX198" i="27"/>
  <c r="BX199" i="27"/>
  <c r="BX200" i="27"/>
  <c r="BX201" i="27"/>
  <c r="BX202" i="27"/>
  <c r="BX203" i="27"/>
  <c r="BX204" i="27"/>
  <c r="BX205" i="27"/>
  <c r="BX206" i="27"/>
  <c r="BX207" i="27"/>
  <c r="BX208" i="27"/>
  <c r="BX209" i="27"/>
  <c r="BX210" i="27"/>
  <c r="BX211" i="27"/>
  <c r="BX212" i="27"/>
  <c r="BX213" i="27"/>
  <c r="BX214" i="27"/>
  <c r="BX215" i="27"/>
  <c r="BX216" i="27"/>
  <c r="BX217" i="27"/>
  <c r="BX218" i="27"/>
  <c r="BX219" i="27"/>
  <c r="BX220" i="27"/>
  <c r="BX221" i="27"/>
  <c r="BX222" i="27"/>
  <c r="BX223" i="27"/>
  <c r="BX224" i="27"/>
  <c r="BX225" i="27"/>
  <c r="BX226" i="27"/>
  <c r="BX227" i="27"/>
  <c r="BX228" i="27"/>
  <c r="BX229" i="27"/>
  <c r="BX230" i="27"/>
  <c r="BX231" i="27"/>
  <c r="BX232" i="27"/>
  <c r="BX233" i="27"/>
  <c r="BX234" i="27"/>
  <c r="BX235" i="27"/>
  <c r="BX236" i="27"/>
  <c r="BX237" i="27"/>
  <c r="BX238" i="27"/>
  <c r="BX239" i="27"/>
  <c r="BX240" i="27"/>
  <c r="BX241" i="27"/>
  <c r="BX242" i="27"/>
  <c r="BX243" i="27"/>
  <c r="BX244" i="27"/>
  <c r="BX245" i="27"/>
  <c r="BX246" i="27"/>
  <c r="BX247" i="27"/>
  <c r="BX248" i="27"/>
  <c r="BX249" i="27"/>
  <c r="BX250" i="27"/>
  <c r="BX251" i="27"/>
  <c r="BX252" i="27"/>
  <c r="BX253" i="27"/>
  <c r="BX254" i="27"/>
  <c r="BX255" i="27"/>
  <c r="BX256" i="27"/>
  <c r="BX257" i="27"/>
  <c r="BX258" i="27"/>
  <c r="BX259" i="27"/>
  <c r="BX260" i="27"/>
  <c r="BX261" i="27"/>
  <c r="BX262" i="27"/>
  <c r="BX263" i="27"/>
  <c r="BX264" i="27"/>
  <c r="BX265" i="27"/>
  <c r="BX266" i="27"/>
  <c r="BX267" i="27"/>
  <c r="BX268" i="27"/>
  <c r="BX269" i="27"/>
  <c r="BX270" i="27"/>
  <c r="BX271" i="27"/>
  <c r="BX272" i="27"/>
  <c r="BX273" i="27"/>
  <c r="BX274" i="27"/>
  <c r="BX275" i="27"/>
  <c r="BX276" i="27"/>
  <c r="BX277" i="27"/>
  <c r="BX278" i="27"/>
  <c r="BX279" i="27"/>
  <c r="BX280" i="27"/>
  <c r="BX281" i="27"/>
  <c r="BX282" i="27"/>
  <c r="BX283" i="27"/>
  <c r="BX284" i="27"/>
  <c r="BX285" i="27"/>
  <c r="BX286" i="27"/>
  <c r="BX287" i="27"/>
  <c r="BX288" i="27"/>
  <c r="BX289" i="27"/>
  <c r="BX290" i="27"/>
  <c r="BX291" i="27"/>
  <c r="BX292" i="27"/>
  <c r="BX293" i="27"/>
  <c r="BX294" i="27"/>
  <c r="BX295" i="27"/>
  <c r="BX296" i="27"/>
  <c r="BX297" i="27"/>
  <c r="BX298" i="27"/>
  <c r="BX299" i="27"/>
  <c r="BX300" i="27"/>
  <c r="BX301" i="27"/>
  <c r="BX302" i="27"/>
  <c r="BX303" i="27"/>
  <c r="BX304" i="27"/>
  <c r="BX305" i="27"/>
  <c r="BX306" i="27"/>
  <c r="BX307" i="27"/>
  <c r="BX308" i="27"/>
  <c r="BX309" i="27"/>
  <c r="BX310" i="27"/>
  <c r="BX311" i="27"/>
  <c r="BX312" i="27"/>
  <c r="BX313" i="27"/>
  <c r="BX314" i="27"/>
  <c r="BX315" i="27"/>
  <c r="BX316" i="27"/>
  <c r="BX317" i="27"/>
  <c r="BX318" i="27"/>
  <c r="BX319" i="27"/>
  <c r="BX320" i="27"/>
  <c r="BX321" i="27"/>
  <c r="BX322" i="27"/>
  <c r="BX323" i="27"/>
  <c r="BX324" i="27"/>
  <c r="BX325" i="27"/>
  <c r="BX326" i="27"/>
  <c r="BX327" i="27"/>
  <c r="BX328" i="27"/>
  <c r="BX329" i="27"/>
  <c r="BX330" i="27"/>
  <c r="BX331" i="27"/>
  <c r="BX332" i="27"/>
  <c r="BX333" i="27"/>
  <c r="BX334" i="27"/>
  <c r="BX335" i="27"/>
  <c r="BX336" i="27"/>
  <c r="BX337" i="27"/>
  <c r="BX338" i="27"/>
  <c r="BX339" i="27"/>
  <c r="BX340" i="27"/>
  <c r="BX341" i="27"/>
  <c r="BX342" i="27"/>
  <c r="BX343" i="27"/>
  <c r="BX344" i="27"/>
  <c r="BX345" i="27"/>
  <c r="BX346" i="27"/>
  <c r="BX347" i="27"/>
  <c r="BX348" i="27"/>
  <c r="BX349" i="27"/>
  <c r="BX350" i="27"/>
  <c r="BX351" i="27"/>
  <c r="BX352" i="27"/>
  <c r="BX353" i="27"/>
  <c r="BX354" i="27"/>
  <c r="BX355" i="27"/>
  <c r="BX356" i="27"/>
  <c r="BX357" i="27"/>
  <c r="BX358" i="27"/>
  <c r="BX359" i="27"/>
  <c r="BX360" i="27"/>
  <c r="BX361" i="27"/>
  <c r="BX362" i="27"/>
  <c r="BX363" i="27"/>
  <c r="BX364" i="27"/>
  <c r="BX365" i="27"/>
  <c r="BX366" i="27"/>
  <c r="BX367" i="27"/>
  <c r="BX368" i="27"/>
  <c r="BX369" i="27"/>
  <c r="BX370" i="27"/>
  <c r="BX371" i="27"/>
  <c r="BX372" i="27"/>
  <c r="BX373" i="27"/>
  <c r="BX374" i="27"/>
  <c r="BX375" i="27"/>
  <c r="BX376" i="27"/>
  <c r="BX377" i="27"/>
  <c r="BX378" i="27"/>
  <c r="BX379" i="27"/>
  <c r="BX380" i="27"/>
  <c r="BX381" i="27"/>
  <c r="BX382" i="27"/>
  <c r="BX383" i="27"/>
  <c r="BX384" i="27"/>
  <c r="BX385" i="27"/>
  <c r="BX386" i="27"/>
  <c r="BX387" i="27"/>
  <c r="BX388" i="27"/>
  <c r="BX389" i="27"/>
  <c r="BX390" i="27"/>
  <c r="BX391" i="27"/>
  <c r="BX392" i="27"/>
  <c r="BX393" i="27"/>
  <c r="BX394" i="27"/>
  <c r="BX395" i="27"/>
  <c r="BX396" i="27"/>
  <c r="BX397" i="27"/>
  <c r="BX398" i="27"/>
  <c r="BX399" i="27"/>
  <c r="BX400" i="27"/>
  <c r="BX401" i="27"/>
  <c r="BX402" i="27"/>
  <c r="BX403" i="27"/>
  <c r="BX404" i="27"/>
  <c r="BX405" i="27"/>
  <c r="BX406" i="27"/>
  <c r="BX407" i="27"/>
  <c r="BX408" i="27"/>
  <c r="BX409" i="27"/>
  <c r="BX410" i="27"/>
  <c r="BX411" i="27"/>
  <c r="BX412" i="27"/>
  <c r="BX413" i="27"/>
  <c r="BX414" i="27"/>
  <c r="BX415" i="27"/>
  <c r="BX416" i="27"/>
  <c r="BX417" i="27"/>
  <c r="BX418" i="27"/>
  <c r="BX419" i="27"/>
  <c r="BX420" i="27"/>
  <c r="BX421" i="27"/>
  <c r="BX422" i="27"/>
  <c r="BX423" i="27"/>
  <c r="BX424" i="27"/>
  <c r="BX425" i="27"/>
  <c r="BX426" i="27"/>
  <c r="BX427" i="27"/>
  <c r="BX428" i="27"/>
  <c r="BX429" i="27"/>
  <c r="BX430" i="27"/>
  <c r="BX431" i="27"/>
  <c r="BX432" i="27"/>
  <c r="BX433" i="27"/>
  <c r="BX434" i="27"/>
  <c r="BX435" i="27"/>
  <c r="BX436" i="27"/>
  <c r="BX437" i="27"/>
  <c r="BX438" i="27"/>
  <c r="BX439" i="27"/>
  <c r="BX440" i="27"/>
  <c r="BX441" i="27"/>
  <c r="BX442" i="27"/>
  <c r="BX443" i="27"/>
  <c r="BX444" i="27"/>
  <c r="BX445" i="27"/>
  <c r="BX446" i="27"/>
  <c r="BX447" i="27"/>
  <c r="BX448" i="27"/>
  <c r="BX449" i="27"/>
  <c r="BX450" i="27"/>
  <c r="BX451" i="27"/>
  <c r="BX452" i="27"/>
  <c r="BX453" i="27"/>
  <c r="BX3" i="27"/>
  <c r="BP5" i="27"/>
  <c r="BP4" i="27"/>
  <c r="BP3" i="27"/>
  <c r="BT90" i="27"/>
  <c r="BS90" i="27"/>
  <c r="BU90" i="27" s="1"/>
  <c r="BT89" i="27"/>
  <c r="BS89" i="27"/>
  <c r="BU89" i="27" s="1"/>
  <c r="BT88" i="27"/>
  <c r="BS88" i="27"/>
  <c r="BU88" i="27" s="1"/>
  <c r="BT87" i="27"/>
  <c r="BS87" i="27"/>
  <c r="BU87" i="27" s="1"/>
  <c r="BU86" i="27"/>
  <c r="BT86" i="27"/>
  <c r="BS86" i="27"/>
  <c r="BU85" i="27"/>
  <c r="BT85" i="27"/>
  <c r="BS85" i="27"/>
  <c r="BU84" i="27"/>
  <c r="BT84" i="27"/>
  <c r="BS84" i="27"/>
  <c r="BU83" i="27"/>
  <c r="BT83" i="27"/>
  <c r="BS83" i="27"/>
  <c r="BT82" i="27"/>
  <c r="BS82" i="27"/>
  <c r="BU82" i="27" s="1"/>
  <c r="BT81" i="27"/>
  <c r="BS81" i="27"/>
  <c r="BU81" i="27" s="1"/>
  <c r="BT80" i="27"/>
  <c r="BS80" i="27"/>
  <c r="BU80" i="27" s="1"/>
  <c r="BU79" i="27"/>
  <c r="BT79" i="27"/>
  <c r="BS79" i="27"/>
  <c r="BU78" i="27"/>
  <c r="BT78" i="27"/>
  <c r="BS78" i="27"/>
  <c r="BU77" i="27"/>
  <c r="BT77" i="27"/>
  <c r="BS77" i="27"/>
  <c r="BU76" i="27"/>
  <c r="BT76" i="27"/>
  <c r="BS76" i="27"/>
  <c r="BU75" i="27"/>
  <c r="BT75" i="27"/>
  <c r="BS75" i="27"/>
  <c r="BT74" i="27"/>
  <c r="BS74" i="27"/>
  <c r="BU74" i="27" s="1"/>
  <c r="BT73" i="27"/>
  <c r="BS73" i="27"/>
  <c r="BU73" i="27" s="1"/>
  <c r="BT72" i="27"/>
  <c r="BS72" i="27"/>
  <c r="BU72" i="27" s="1"/>
  <c r="BT71" i="27"/>
  <c r="BS71" i="27"/>
  <c r="BU71" i="27" s="1"/>
  <c r="BU70" i="27"/>
  <c r="BT70" i="27"/>
  <c r="BS70" i="27"/>
  <c r="BU69" i="27"/>
  <c r="BT69" i="27"/>
  <c r="BS69" i="27"/>
  <c r="BU68" i="27"/>
  <c r="BT68" i="27"/>
  <c r="BS68" i="27"/>
  <c r="BU67" i="27"/>
  <c r="BT67" i="27"/>
  <c r="BS67" i="27"/>
  <c r="BT66" i="27"/>
  <c r="BS66" i="27"/>
  <c r="BU66" i="27" s="1"/>
  <c r="BT65" i="27"/>
  <c r="BS65" i="27"/>
  <c r="BU65" i="27" s="1"/>
  <c r="BU64" i="27"/>
  <c r="BT64" i="27"/>
  <c r="BS64" i="27"/>
  <c r="BT63" i="27"/>
  <c r="BS63" i="27"/>
  <c r="BU63" i="27" s="1"/>
  <c r="BU62" i="27"/>
  <c r="BT62" i="27"/>
  <c r="BS62" i="27"/>
  <c r="BU61" i="27"/>
  <c r="BT61" i="27"/>
  <c r="BS61" i="27"/>
  <c r="BU60" i="27"/>
  <c r="BT60" i="27"/>
  <c r="BS60" i="27"/>
  <c r="BU59" i="27"/>
  <c r="BT59" i="27"/>
  <c r="BS59" i="27"/>
  <c r="BT58" i="27"/>
  <c r="BS58" i="27"/>
  <c r="BU58" i="27" s="1"/>
  <c r="BT57" i="27"/>
  <c r="BS57" i="27"/>
  <c r="BU57" i="27" s="1"/>
  <c r="BT56" i="27"/>
  <c r="BS56" i="27"/>
  <c r="BU56" i="27" s="1"/>
  <c r="BT55" i="27"/>
  <c r="BS55" i="27"/>
  <c r="BU55" i="27" s="1"/>
  <c r="BU54" i="27"/>
  <c r="BT54" i="27"/>
  <c r="BS54" i="27"/>
  <c r="BU53" i="27"/>
  <c r="BT53" i="27"/>
  <c r="BS53" i="27"/>
  <c r="BU52" i="27"/>
  <c r="BT52" i="27"/>
  <c r="BS52" i="27"/>
  <c r="BU51" i="27"/>
  <c r="BT51" i="27"/>
  <c r="BS51" i="27"/>
  <c r="BT50" i="27"/>
  <c r="BS50" i="27"/>
  <c r="BU50" i="27" s="1"/>
  <c r="BT49" i="27"/>
  <c r="BS49" i="27"/>
  <c r="BU49" i="27" s="1"/>
  <c r="BU48" i="27"/>
  <c r="BT48" i="27"/>
  <c r="BS48" i="27"/>
  <c r="BU47" i="27"/>
  <c r="BT47" i="27"/>
  <c r="BS47" i="27"/>
  <c r="BU46" i="27"/>
  <c r="BT46" i="27"/>
  <c r="BS46" i="27"/>
  <c r="BU45" i="27"/>
  <c r="BT45" i="27"/>
  <c r="BS45" i="27"/>
  <c r="BU44" i="27"/>
  <c r="BT44" i="27"/>
  <c r="BS44" i="27"/>
  <c r="BU43" i="27"/>
  <c r="BT43" i="27"/>
  <c r="BS43" i="27"/>
  <c r="BL43" i="27"/>
  <c r="BT42" i="27"/>
  <c r="BS42" i="27"/>
  <c r="BU42" i="27" s="1"/>
  <c r="BL42" i="27"/>
  <c r="BT41" i="27"/>
  <c r="BS41" i="27"/>
  <c r="BU41" i="27" s="1"/>
  <c r="BU40" i="27"/>
  <c r="BT40" i="27"/>
  <c r="BS40" i="27"/>
  <c r="BU39" i="27"/>
  <c r="BT39" i="27"/>
  <c r="BS39" i="27"/>
  <c r="BU38" i="27"/>
  <c r="BT38" i="27"/>
  <c r="BS38" i="27"/>
  <c r="BU37" i="27"/>
  <c r="BT37" i="27"/>
  <c r="BS37" i="27"/>
  <c r="BL37" i="27"/>
  <c r="BT36" i="27"/>
  <c r="BS36" i="27"/>
  <c r="BU36" i="27" s="1"/>
  <c r="BL36" i="27"/>
  <c r="BT35" i="27"/>
  <c r="BS35" i="27"/>
  <c r="BU35" i="27" s="1"/>
  <c r="BU34" i="27"/>
  <c r="BT34" i="27"/>
  <c r="BS34" i="27"/>
  <c r="BU33" i="27"/>
  <c r="BT33" i="27"/>
  <c r="BS33" i="27"/>
  <c r="BL33" i="27"/>
  <c r="BU32" i="27"/>
  <c r="BT32" i="27"/>
  <c r="BS32" i="27"/>
  <c r="BL32" i="27"/>
  <c r="BT31" i="27"/>
  <c r="BS31" i="27"/>
  <c r="BU31" i="27" s="1"/>
  <c r="BU30" i="27"/>
  <c r="BT30" i="27"/>
  <c r="BS30" i="27"/>
  <c r="BL30" i="27"/>
  <c r="BU29" i="27"/>
  <c r="BT29" i="27"/>
  <c r="BS29" i="27"/>
  <c r="BL29" i="27"/>
  <c r="BU28" i="27"/>
  <c r="BT28" i="27"/>
  <c r="BS28" i="27"/>
  <c r="BU27" i="27"/>
  <c r="BT27" i="27"/>
  <c r="BS27" i="27"/>
  <c r="BL27" i="27"/>
  <c r="BT26" i="27"/>
  <c r="BS26" i="27"/>
  <c r="BU26" i="27" s="1"/>
  <c r="BL26" i="27"/>
  <c r="BT25" i="27"/>
  <c r="BS25" i="27"/>
  <c r="BU25" i="27" s="1"/>
  <c r="BU24" i="27"/>
  <c r="BT24" i="27"/>
  <c r="BS24" i="27"/>
  <c r="BU23" i="27"/>
  <c r="BT23" i="27"/>
  <c r="BS23" i="27"/>
  <c r="BU22" i="27"/>
  <c r="BT22" i="27"/>
  <c r="BS22" i="27"/>
  <c r="BU21" i="27"/>
  <c r="BT21" i="27"/>
  <c r="BS21" i="27"/>
  <c r="BT20" i="27"/>
  <c r="BS20" i="27"/>
  <c r="BU20" i="27" s="1"/>
  <c r="BT19" i="27"/>
  <c r="BS19" i="27"/>
  <c r="BU19" i="27" s="1"/>
  <c r="BT18" i="27"/>
  <c r="BS18" i="27"/>
  <c r="BU18" i="27" s="1"/>
  <c r="BL18" i="27"/>
  <c r="BU17" i="27"/>
  <c r="BT17" i="27"/>
  <c r="BS17" i="27"/>
  <c r="BL17" i="27"/>
  <c r="BT16" i="27"/>
  <c r="BS16" i="27"/>
  <c r="BU16" i="27" s="1"/>
  <c r="BL16" i="27"/>
  <c r="BU15" i="27"/>
  <c r="BT15" i="27"/>
  <c r="BS15" i="27"/>
  <c r="BL15" i="27"/>
  <c r="BU14" i="27"/>
  <c r="BT14" i="27"/>
  <c r="BS14" i="27"/>
  <c r="BL14" i="27"/>
  <c r="BU13" i="27"/>
  <c r="BT13" i="27"/>
  <c r="BS13" i="27"/>
  <c r="BL13" i="27"/>
  <c r="BT12" i="27"/>
  <c r="BS12" i="27"/>
  <c r="BU12" i="27" s="1"/>
  <c r="BL12" i="27"/>
  <c r="BU11" i="27"/>
  <c r="BT11" i="27"/>
  <c r="BS11" i="27"/>
  <c r="BL11" i="27"/>
  <c r="BU10" i="27"/>
  <c r="BT10" i="27"/>
  <c r="BS10" i="27"/>
  <c r="BL10" i="27"/>
  <c r="BT9" i="27"/>
  <c r="BS9" i="27"/>
  <c r="BU9" i="27" s="1"/>
  <c r="BL9" i="27"/>
  <c r="BU8" i="27"/>
  <c r="BT8" i="27"/>
  <c r="BS8" i="27"/>
  <c r="BL8" i="27"/>
  <c r="BT7" i="27"/>
  <c r="BS7" i="27"/>
  <c r="BU7" i="27" s="1"/>
  <c r="BL7" i="27"/>
  <c r="BU6" i="27"/>
  <c r="BT6" i="27"/>
  <c r="BS6" i="27"/>
  <c r="BL6" i="27"/>
  <c r="BT5" i="27"/>
  <c r="BS5" i="27"/>
  <c r="BL5" i="27"/>
  <c r="BU4" i="27"/>
  <c r="BT4" i="27"/>
  <c r="BS4" i="27"/>
  <c r="BL4" i="27"/>
  <c r="BT3" i="27"/>
  <c r="BS3" i="27"/>
  <c r="BL3" i="27"/>
  <c r="BM2" i="27"/>
  <c r="BM3" i="27" s="1"/>
  <c r="BM4" i="27" s="1"/>
  <c r="BM5" i="27" s="1"/>
  <c r="BM6" i="27" s="1"/>
  <c r="BM7" i="27" s="1"/>
  <c r="BM8" i="27" s="1"/>
  <c r="BM9" i="27" s="1"/>
  <c r="BM10" i="27" s="1"/>
  <c r="BM11" i="27" s="1"/>
  <c r="BM12" i="27" s="1"/>
  <c r="BM13" i="27" s="1"/>
  <c r="BM14" i="27" s="1"/>
  <c r="BM15" i="27" s="1"/>
  <c r="BM16" i="27" s="1"/>
  <c r="BM17" i="27" s="1"/>
  <c r="BM18" i="27" s="1"/>
  <c r="BL2" i="27"/>
  <c r="BS91" i="27"/>
  <c r="BU91" i="27" s="1"/>
  <c r="BT91" i="27"/>
  <c r="BS92" i="27"/>
  <c r="BU92" i="27" s="1"/>
  <c r="BT92" i="27"/>
  <c r="BS93" i="27"/>
  <c r="BU93" i="27" s="1"/>
  <c r="BT93" i="27"/>
  <c r="BS94" i="27"/>
  <c r="BU94" i="27" s="1"/>
  <c r="BT94" i="27"/>
  <c r="BS95" i="27"/>
  <c r="BU95" i="27" s="1"/>
  <c r="BT95" i="27"/>
  <c r="BS96" i="27"/>
  <c r="BU96" i="27" s="1"/>
  <c r="BT96" i="27"/>
  <c r="BS97" i="27"/>
  <c r="BT97" i="27"/>
  <c r="BU97" i="27"/>
  <c r="BS98" i="27"/>
  <c r="BT98" i="27"/>
  <c r="BU98" i="27"/>
  <c r="BS99" i="27"/>
  <c r="BT99" i="27"/>
  <c r="BU99" i="27"/>
  <c r="BS100" i="27"/>
  <c r="BU100" i="27" s="1"/>
  <c r="BT100" i="27"/>
  <c r="BS101" i="27"/>
  <c r="BU101" i="27" s="1"/>
  <c r="BT101" i="27"/>
  <c r="BS102" i="27"/>
  <c r="BU102" i="27" s="1"/>
  <c r="BT102" i="27"/>
  <c r="BS103" i="27"/>
  <c r="BU103" i="27" s="1"/>
  <c r="BT103" i="27"/>
  <c r="BS104" i="27"/>
  <c r="BT104" i="27"/>
  <c r="BU104" i="27"/>
  <c r="BS105" i="27"/>
  <c r="BT105" i="27"/>
  <c r="BU105" i="27"/>
  <c r="BS106" i="27"/>
  <c r="BT106" i="27"/>
  <c r="BU106" i="27"/>
  <c r="BS107" i="27"/>
  <c r="BU107" i="27" s="1"/>
  <c r="BT107" i="27"/>
  <c r="BS108" i="27"/>
  <c r="BU108" i="27" s="1"/>
  <c r="BT108" i="27"/>
  <c r="BS109" i="27"/>
  <c r="BU109" i="27" s="1"/>
  <c r="BT109" i="27"/>
  <c r="BS110" i="27"/>
  <c r="BU110" i="27" s="1"/>
  <c r="BT110" i="27"/>
  <c r="BS111" i="27"/>
  <c r="BU111" i="27" s="1"/>
  <c r="BT111" i="27"/>
  <c r="BS112" i="27"/>
  <c r="BT112" i="27"/>
  <c r="BU112" i="27"/>
  <c r="BS113" i="27"/>
  <c r="BT113" i="27"/>
  <c r="BU113" i="27"/>
  <c r="BS114" i="27"/>
  <c r="BT114" i="27"/>
  <c r="BU114" i="27"/>
  <c r="BS115" i="27"/>
  <c r="BU115" i="27" s="1"/>
  <c r="BT115" i="27"/>
  <c r="BS116" i="27"/>
  <c r="BU116" i="27" s="1"/>
  <c r="BT116" i="27"/>
  <c r="BS117" i="27"/>
  <c r="BU117" i="27" s="1"/>
  <c r="BT117" i="27"/>
  <c r="BS118" i="27"/>
  <c r="BU118" i="27" s="1"/>
  <c r="BT118" i="27"/>
  <c r="BS119" i="27"/>
  <c r="BU119" i="27" s="1"/>
  <c r="BT119" i="27"/>
  <c r="BS120" i="27"/>
  <c r="BU120" i="27" s="1"/>
  <c r="BT120" i="27"/>
  <c r="BS121" i="27"/>
  <c r="BT121" i="27"/>
  <c r="BU121" i="27"/>
  <c r="BS122" i="27"/>
  <c r="BT122" i="27"/>
  <c r="BU122" i="27"/>
  <c r="BS123" i="27"/>
  <c r="BU123" i="27" s="1"/>
  <c r="BT123" i="27"/>
  <c r="BS124" i="27"/>
  <c r="BU124" i="27" s="1"/>
  <c r="BT124" i="27"/>
  <c r="BS125" i="27"/>
  <c r="BU125" i="27" s="1"/>
  <c r="BT125" i="27"/>
  <c r="BS126" i="27"/>
  <c r="BU126" i="27" s="1"/>
  <c r="BT126" i="27"/>
  <c r="BS127" i="27"/>
  <c r="BU127" i="27" s="1"/>
  <c r="BT127" i="27"/>
  <c r="BS128" i="27"/>
  <c r="BU128" i="27" s="1"/>
  <c r="BT128" i="27"/>
  <c r="BS129" i="27"/>
  <c r="BT129" i="27"/>
  <c r="BU129" i="27"/>
  <c r="BS130" i="27"/>
  <c r="BT130" i="27"/>
  <c r="BU130" i="27"/>
  <c r="BS131" i="27"/>
  <c r="BU131" i="27" s="1"/>
  <c r="BT131" i="27"/>
  <c r="BS132" i="27"/>
  <c r="BU132" i="27" s="1"/>
  <c r="BT132" i="27"/>
  <c r="BS133" i="27"/>
  <c r="BU133" i="27" s="1"/>
  <c r="BT133" i="27"/>
  <c r="BS134" i="27"/>
  <c r="BU134" i="27" s="1"/>
  <c r="BT134" i="27"/>
  <c r="BS135" i="27"/>
  <c r="BU135" i="27" s="1"/>
  <c r="BT135" i="27"/>
  <c r="BS136" i="27"/>
  <c r="BU136" i="27" s="1"/>
  <c r="BT136" i="27"/>
  <c r="BS137" i="27"/>
  <c r="BT137" i="27"/>
  <c r="BU137" i="27"/>
  <c r="BS138" i="27"/>
  <c r="BT138" i="27"/>
  <c r="BU138" i="27"/>
  <c r="BS139" i="27"/>
  <c r="BT139" i="27"/>
  <c r="BU139" i="27"/>
  <c r="BS140" i="27"/>
  <c r="BU140" i="27" s="1"/>
  <c r="BT140" i="27"/>
  <c r="BS141" i="27"/>
  <c r="BT141" i="27"/>
  <c r="BU141" i="27"/>
  <c r="BS142" i="27"/>
  <c r="BU142" i="27" s="1"/>
  <c r="BT142" i="27"/>
  <c r="BS143" i="27"/>
  <c r="BU143" i="27" s="1"/>
  <c r="BT143" i="27"/>
  <c r="BS144" i="27"/>
  <c r="BU144" i="27" s="1"/>
  <c r="BT144" i="27"/>
  <c r="BS145" i="27"/>
  <c r="BT145" i="27"/>
  <c r="BU145" i="27"/>
  <c r="BS146" i="27"/>
  <c r="BT146" i="27"/>
  <c r="BU146" i="27"/>
  <c r="BS147" i="27"/>
  <c r="BT147" i="27"/>
  <c r="BU147" i="27"/>
  <c r="BS148" i="27"/>
  <c r="BU148" i="27" s="1"/>
  <c r="BT148" i="27"/>
  <c r="BS149" i="27"/>
  <c r="BT149" i="27"/>
  <c r="BU149" i="27"/>
  <c r="BS150" i="27"/>
  <c r="BT150" i="27"/>
  <c r="BU150" i="27"/>
  <c r="BS151" i="27"/>
  <c r="BU151" i="27" s="1"/>
  <c r="BT151" i="27"/>
  <c r="BS152" i="27"/>
  <c r="BU152" i="27" s="1"/>
  <c r="BT152" i="27"/>
  <c r="BS153" i="27"/>
  <c r="BU153" i="27" s="1"/>
  <c r="BT153" i="27"/>
  <c r="BS154" i="27"/>
  <c r="BT154" i="27"/>
  <c r="BU154" i="27"/>
  <c r="BS155" i="27"/>
  <c r="BT155" i="27"/>
  <c r="BU155" i="27"/>
  <c r="BS156" i="27"/>
  <c r="BT156" i="27"/>
  <c r="BU156" i="27"/>
  <c r="BS157" i="27"/>
  <c r="BT157" i="27"/>
  <c r="BU157" i="27"/>
  <c r="BS158" i="27"/>
  <c r="BT158" i="27"/>
  <c r="BU158" i="27"/>
  <c r="BS159" i="27"/>
  <c r="BU159" i="27" s="1"/>
  <c r="BT159" i="27"/>
  <c r="BS160" i="27"/>
  <c r="BU160" i="27" s="1"/>
  <c r="BT160" i="27"/>
  <c r="BS161" i="27"/>
  <c r="BU161" i="27" s="1"/>
  <c r="BT161" i="27"/>
  <c r="BS162" i="27"/>
  <c r="BT162" i="27"/>
  <c r="BU162" i="27"/>
  <c r="BS163" i="27"/>
  <c r="BU163" i="27" s="1"/>
  <c r="BT163" i="27"/>
  <c r="BS164" i="27"/>
  <c r="BU164" i="27" s="1"/>
  <c r="BT164" i="27"/>
  <c r="BS165" i="27"/>
  <c r="BT165" i="27"/>
  <c r="BU165" i="27"/>
  <c r="BS166" i="27"/>
  <c r="BT166" i="27"/>
  <c r="BU166" i="27"/>
  <c r="BS167" i="27"/>
  <c r="BU167" i="27" s="1"/>
  <c r="BT167" i="27"/>
  <c r="BS168" i="27"/>
  <c r="BU168" i="27" s="1"/>
  <c r="BT168" i="27"/>
  <c r="BS169" i="27"/>
  <c r="BU169" i="27" s="1"/>
  <c r="BT169" i="27"/>
  <c r="BS170" i="27"/>
  <c r="BT170" i="27"/>
  <c r="BU170" i="27"/>
  <c r="BS171" i="27"/>
  <c r="BU171" i="27" s="1"/>
  <c r="BT171" i="27"/>
  <c r="BS172" i="27"/>
  <c r="BU172" i="27" s="1"/>
  <c r="BT172" i="27"/>
  <c r="BS173" i="27"/>
  <c r="BT173" i="27"/>
  <c r="BU173" i="27"/>
  <c r="BS174" i="27"/>
  <c r="BT174" i="27"/>
  <c r="BU174" i="27"/>
  <c r="BS175" i="27"/>
  <c r="BU175" i="27" s="1"/>
  <c r="BT175" i="27"/>
  <c r="BS176" i="27"/>
  <c r="BU176" i="27" s="1"/>
  <c r="BT176" i="27"/>
  <c r="BS177" i="27"/>
  <c r="BU177" i="27" s="1"/>
  <c r="BT177" i="27"/>
  <c r="BS178" i="27"/>
  <c r="BT178" i="27"/>
  <c r="BU178" i="27"/>
  <c r="BS179" i="27"/>
  <c r="BU179" i="27" s="1"/>
  <c r="BT179" i="27"/>
  <c r="BS180" i="27"/>
  <c r="BU180" i="27" s="1"/>
  <c r="BT180" i="27"/>
  <c r="BS181" i="27"/>
  <c r="BT181" i="27"/>
  <c r="BU181" i="27"/>
  <c r="BS182" i="27"/>
  <c r="BT182" i="27"/>
  <c r="BU182" i="27"/>
  <c r="BS183" i="27"/>
  <c r="BU183" i="27" s="1"/>
  <c r="BT183" i="27"/>
  <c r="BS184" i="27"/>
  <c r="BU184" i="27" s="1"/>
  <c r="BT184" i="27"/>
  <c r="BS185" i="27"/>
  <c r="BU185" i="27" s="1"/>
  <c r="BT185" i="27"/>
  <c r="BS186" i="27"/>
  <c r="BT186" i="27"/>
  <c r="BU186" i="27"/>
  <c r="BS187" i="27"/>
  <c r="BU187" i="27" s="1"/>
  <c r="BT187" i="27"/>
  <c r="BS188" i="27"/>
  <c r="BU188" i="27" s="1"/>
  <c r="BT188" i="27"/>
  <c r="BS189" i="27"/>
  <c r="BT189" i="27"/>
  <c r="BU189" i="27"/>
  <c r="BS190" i="27"/>
  <c r="BT190" i="27"/>
  <c r="BU190" i="27"/>
  <c r="BS191" i="27"/>
  <c r="BU191" i="27" s="1"/>
  <c r="BT191" i="27"/>
  <c r="BS192" i="27"/>
  <c r="BU192" i="27" s="1"/>
  <c r="BT192" i="27"/>
  <c r="BS193" i="27"/>
  <c r="BU193" i="27" s="1"/>
  <c r="BT193" i="27"/>
  <c r="BS194" i="27"/>
  <c r="BT194" i="27"/>
  <c r="BU194" i="27"/>
  <c r="BS195" i="27"/>
  <c r="BU195" i="27" s="1"/>
  <c r="BT195" i="27"/>
  <c r="BS196" i="27"/>
  <c r="BU196" i="27" s="1"/>
  <c r="BT196" i="27"/>
  <c r="BS197" i="27"/>
  <c r="BT197" i="27"/>
  <c r="BU197" i="27"/>
  <c r="BS198" i="27"/>
  <c r="BT198" i="27"/>
  <c r="BU198" i="27"/>
  <c r="BS199" i="27"/>
  <c r="BU199" i="27" s="1"/>
  <c r="BT199" i="27"/>
  <c r="BS200" i="27"/>
  <c r="BU200" i="27" s="1"/>
  <c r="BT200" i="27"/>
  <c r="BS201" i="27"/>
  <c r="BU201" i="27" s="1"/>
  <c r="BT201" i="27"/>
  <c r="BS202" i="27"/>
  <c r="BT202" i="27"/>
  <c r="BU202" i="27"/>
  <c r="BS203" i="27"/>
  <c r="BU203" i="27" s="1"/>
  <c r="BT203" i="27"/>
  <c r="BS204" i="27"/>
  <c r="BU204" i="27" s="1"/>
  <c r="BT204" i="27"/>
  <c r="BS205" i="27"/>
  <c r="BU205" i="27" s="1"/>
  <c r="BT205" i="27"/>
  <c r="BS206" i="27"/>
  <c r="BT206" i="27"/>
  <c r="BU206" i="27"/>
  <c r="BS207" i="27"/>
  <c r="BU207" i="27" s="1"/>
  <c r="BT207" i="27"/>
  <c r="BS208" i="27"/>
  <c r="BU208" i="27" s="1"/>
  <c r="BT208" i="27"/>
  <c r="BS209" i="27"/>
  <c r="BT209" i="27"/>
  <c r="BU209" i="27"/>
  <c r="BS210" i="27"/>
  <c r="BT210" i="27"/>
  <c r="BU210" i="27"/>
  <c r="BS211" i="27"/>
  <c r="BT211" i="27"/>
  <c r="BU211" i="27"/>
  <c r="BS212" i="27"/>
  <c r="BU212" i="27" s="1"/>
  <c r="BT212" i="27"/>
  <c r="BS213" i="27"/>
  <c r="BU213" i="27" s="1"/>
  <c r="BT213" i="27"/>
  <c r="BS214" i="27"/>
  <c r="BT214" i="27"/>
  <c r="BU214" i="27"/>
  <c r="BS215" i="27"/>
  <c r="BU215" i="27" s="1"/>
  <c r="BT215" i="27"/>
  <c r="BS216" i="27"/>
  <c r="BU216" i="27" s="1"/>
  <c r="BT216" i="27"/>
  <c r="BS217" i="27"/>
  <c r="BU217" i="27" s="1"/>
  <c r="BT217" i="27"/>
  <c r="BS218" i="27"/>
  <c r="BU218" i="27" s="1"/>
  <c r="BT218" i="27"/>
  <c r="BS219" i="27"/>
  <c r="BU219" i="27" s="1"/>
  <c r="BT219" i="27"/>
  <c r="BS220" i="27"/>
  <c r="BU220" i="27" s="1"/>
  <c r="BT220" i="27"/>
  <c r="BS221" i="27"/>
  <c r="BU221" i="27" s="1"/>
  <c r="BT221" i="27"/>
  <c r="BS222" i="27"/>
  <c r="BT222" i="27"/>
  <c r="BU222" i="27"/>
  <c r="BS223" i="27"/>
  <c r="BT223" i="27"/>
  <c r="BU223" i="27"/>
  <c r="BS224" i="27"/>
  <c r="BT224" i="27"/>
  <c r="BU224" i="27"/>
  <c r="BS225" i="27"/>
  <c r="BT225" i="27"/>
  <c r="BU225" i="27"/>
  <c r="BS226" i="27"/>
  <c r="BU226" i="27" s="1"/>
  <c r="BT226" i="27"/>
  <c r="BS227" i="27"/>
  <c r="BU227" i="27" s="1"/>
  <c r="BT227" i="27"/>
  <c r="BS228" i="27"/>
  <c r="BU228" i="27" s="1"/>
  <c r="BT228" i="27"/>
  <c r="BS229" i="27"/>
  <c r="BU229" i="27" s="1"/>
  <c r="BT229" i="27"/>
  <c r="BS230" i="27"/>
  <c r="BT230" i="27"/>
  <c r="BU230" i="27"/>
  <c r="BS231" i="27"/>
  <c r="BT231" i="27"/>
  <c r="BU231" i="27"/>
  <c r="BS232" i="27"/>
  <c r="BT232" i="27"/>
  <c r="BU232" i="27"/>
  <c r="BS233" i="27"/>
  <c r="BT233" i="27"/>
  <c r="BU233" i="27"/>
  <c r="BS234" i="27"/>
  <c r="BU234" i="27" s="1"/>
  <c r="BT234" i="27"/>
  <c r="BS235" i="27"/>
  <c r="BU235" i="27" s="1"/>
  <c r="BT235" i="27"/>
  <c r="BS236" i="27"/>
  <c r="BU236" i="27" s="1"/>
  <c r="BT236" i="27"/>
  <c r="BS237" i="27"/>
  <c r="BU237" i="27" s="1"/>
  <c r="BT237" i="27"/>
  <c r="BS238" i="27"/>
  <c r="BT238" i="27"/>
  <c r="BU238" i="27"/>
  <c r="BS239" i="27"/>
  <c r="BT239" i="27"/>
  <c r="BU239" i="27"/>
  <c r="BS240" i="27"/>
  <c r="BT240" i="27"/>
  <c r="BU240" i="27"/>
  <c r="BS241" i="27"/>
  <c r="BT241" i="27"/>
  <c r="BU241" i="27"/>
  <c r="BS242" i="27"/>
  <c r="BU242" i="27" s="1"/>
  <c r="BT242" i="27"/>
  <c r="BS243" i="27"/>
  <c r="BU243" i="27" s="1"/>
  <c r="BT243" i="27"/>
  <c r="BS244" i="27"/>
  <c r="BU244" i="27" s="1"/>
  <c r="BT244" i="27"/>
  <c r="BS245" i="27"/>
  <c r="BU245" i="27" s="1"/>
  <c r="BT245" i="27"/>
  <c r="BS246" i="27"/>
  <c r="BT246" i="27"/>
  <c r="BU246" i="27"/>
  <c r="BS247" i="27"/>
  <c r="BT247" i="27"/>
  <c r="BU247" i="27"/>
  <c r="BS248" i="27"/>
  <c r="BT248" i="27"/>
  <c r="BU248" i="27"/>
  <c r="BS249" i="27"/>
  <c r="BT249" i="27"/>
  <c r="BU249" i="27"/>
  <c r="BS250" i="27"/>
  <c r="BU250" i="27" s="1"/>
  <c r="BT250" i="27"/>
  <c r="BS251" i="27"/>
  <c r="BU251" i="27" s="1"/>
  <c r="BT251" i="27"/>
  <c r="BS252" i="27"/>
  <c r="BU252" i="27" s="1"/>
  <c r="BT252" i="27"/>
  <c r="BS253" i="27"/>
  <c r="BU253" i="27" s="1"/>
  <c r="BT253" i="27"/>
  <c r="BS254" i="27"/>
  <c r="BT254" i="27"/>
  <c r="BU254" i="27"/>
  <c r="BS255" i="27"/>
  <c r="BU255" i="27" s="1"/>
  <c r="BT255" i="27"/>
  <c r="BS256" i="27"/>
  <c r="BT256" i="27"/>
  <c r="BU256" i="27"/>
  <c r="BS257" i="27"/>
  <c r="BT257" i="27"/>
  <c r="BU257" i="27"/>
  <c r="BS258" i="27"/>
  <c r="BT258" i="27"/>
  <c r="BU258" i="27"/>
  <c r="BS259" i="27"/>
  <c r="BU259" i="27" s="1"/>
  <c r="BT259" i="27"/>
  <c r="BS260" i="27"/>
  <c r="BU260" i="27" s="1"/>
  <c r="BT260" i="27"/>
  <c r="BS261" i="27"/>
  <c r="BU261" i="27" s="1"/>
  <c r="BT261" i="27"/>
  <c r="BS262" i="27"/>
  <c r="BU262" i="27" s="1"/>
  <c r="BT262" i="27"/>
  <c r="BS263" i="27"/>
  <c r="BU263" i="27" s="1"/>
  <c r="BT263" i="27"/>
  <c r="BS264" i="27"/>
  <c r="BT264" i="27"/>
  <c r="BU264" i="27"/>
  <c r="BS265" i="27"/>
  <c r="BT265" i="27"/>
  <c r="BU265" i="27"/>
  <c r="BS266" i="27"/>
  <c r="BU266" i="27" s="1"/>
  <c r="BT266" i="27"/>
  <c r="BS267" i="27"/>
  <c r="BT267" i="27"/>
  <c r="BU267" i="27"/>
  <c r="BS268" i="27"/>
  <c r="BU268" i="27" s="1"/>
  <c r="BT268" i="27"/>
  <c r="BS269" i="27"/>
  <c r="BU269" i="27" s="1"/>
  <c r="BT269" i="27"/>
  <c r="BS270" i="27"/>
  <c r="BU270" i="27" s="1"/>
  <c r="BT270" i="27"/>
  <c r="BS271" i="27"/>
  <c r="BU271" i="27" s="1"/>
  <c r="BT271" i="27"/>
  <c r="BS272" i="27"/>
  <c r="BU272" i="27" s="1"/>
  <c r="BT272" i="27"/>
  <c r="BS273" i="27"/>
  <c r="BT273" i="27"/>
  <c r="BU273" i="27"/>
  <c r="BS274" i="27"/>
  <c r="BT274" i="27"/>
  <c r="BU274" i="27"/>
  <c r="BS275" i="27"/>
  <c r="BU275" i="27" s="1"/>
  <c r="BT275" i="27"/>
  <c r="BS276" i="27"/>
  <c r="BT276" i="27"/>
  <c r="BU276" i="27"/>
  <c r="BS277" i="27"/>
  <c r="BT277" i="27"/>
  <c r="BU277" i="27"/>
  <c r="BS278" i="27"/>
  <c r="BU278" i="27" s="1"/>
  <c r="BT278" i="27"/>
  <c r="BS279" i="27"/>
  <c r="BU279" i="27" s="1"/>
  <c r="BT279" i="27"/>
  <c r="BS280" i="27"/>
  <c r="BU280" i="27" s="1"/>
  <c r="BT280" i="27"/>
  <c r="BS281" i="27"/>
  <c r="BT281" i="27"/>
  <c r="BU281" i="27"/>
  <c r="BS282" i="27"/>
  <c r="BT282" i="27"/>
  <c r="BU282" i="27"/>
  <c r="BS283" i="27"/>
  <c r="BU283" i="27" s="1"/>
  <c r="BT283" i="27"/>
  <c r="BS284" i="27"/>
  <c r="BT284" i="27"/>
  <c r="BU284" i="27"/>
  <c r="BS285" i="27"/>
  <c r="BT285" i="27"/>
  <c r="BU285" i="27"/>
  <c r="BS286" i="27"/>
  <c r="BU286" i="27" s="1"/>
  <c r="BT286" i="27"/>
  <c r="BS287" i="27"/>
  <c r="BU287" i="27" s="1"/>
  <c r="BT287" i="27"/>
  <c r="BS288" i="27"/>
  <c r="BU288" i="27" s="1"/>
  <c r="BT288" i="27"/>
  <c r="BS289" i="27"/>
  <c r="BT289" i="27"/>
  <c r="BU289" i="27"/>
  <c r="BS290" i="27"/>
  <c r="BT290" i="27"/>
  <c r="BU290" i="27"/>
  <c r="BS291" i="27"/>
  <c r="BU291" i="27" s="1"/>
  <c r="BT291" i="27"/>
  <c r="BS292" i="27"/>
  <c r="BT292" i="27"/>
  <c r="BU292" i="27"/>
  <c r="BS293" i="27"/>
  <c r="BT293" i="27"/>
  <c r="BU293" i="27"/>
  <c r="BS294" i="27"/>
  <c r="BU294" i="27" s="1"/>
  <c r="BT294" i="27"/>
  <c r="BS295" i="27"/>
  <c r="BU295" i="27" s="1"/>
  <c r="BT295" i="27"/>
  <c r="BS296" i="27"/>
  <c r="BU296" i="27" s="1"/>
  <c r="BT296" i="27"/>
  <c r="BS297" i="27"/>
  <c r="BT297" i="27"/>
  <c r="BU297" i="27"/>
  <c r="BS298" i="27"/>
  <c r="BT298" i="27"/>
  <c r="BU298" i="27"/>
  <c r="BS299" i="27"/>
  <c r="BU299" i="27" s="1"/>
  <c r="BT299" i="27"/>
  <c r="BS300" i="27"/>
  <c r="BU300" i="27" s="1"/>
  <c r="BT300" i="27"/>
  <c r="BS301" i="27"/>
  <c r="BT301" i="27"/>
  <c r="BU301" i="27"/>
  <c r="BS302" i="27"/>
  <c r="BU302" i="27" s="1"/>
  <c r="BT302" i="27"/>
  <c r="BS303" i="27"/>
  <c r="BU303" i="27" s="1"/>
  <c r="BT303" i="27"/>
  <c r="BS304" i="27"/>
  <c r="BU304" i="27" s="1"/>
  <c r="BT304" i="27"/>
  <c r="BS305" i="27"/>
  <c r="BT305" i="27"/>
  <c r="BU305" i="27"/>
  <c r="BS306" i="27"/>
  <c r="BT306" i="27"/>
  <c r="BU306" i="27"/>
  <c r="BS307" i="27"/>
  <c r="BU307" i="27" s="1"/>
  <c r="BT307" i="27"/>
  <c r="BS308" i="27"/>
  <c r="BT308" i="27"/>
  <c r="BU308" i="27"/>
  <c r="BS309" i="27"/>
  <c r="BU309" i="27" s="1"/>
  <c r="BT309" i="27"/>
  <c r="BS310" i="27"/>
  <c r="BT310" i="27"/>
  <c r="BU310" i="27"/>
  <c r="BS311" i="27"/>
  <c r="BU311" i="27" s="1"/>
  <c r="BT311" i="27"/>
  <c r="BS312" i="27"/>
  <c r="BU312" i="27" s="1"/>
  <c r="BT312" i="27"/>
  <c r="BS313" i="27"/>
  <c r="BT313" i="27"/>
  <c r="BU313" i="27"/>
  <c r="BS314" i="27"/>
  <c r="BT314" i="27"/>
  <c r="BU314" i="27"/>
  <c r="BS315" i="27"/>
  <c r="BU315" i="27" s="1"/>
  <c r="BT315" i="27"/>
  <c r="BS316" i="27"/>
  <c r="BU316" i="27" s="1"/>
  <c r="BT316" i="27"/>
  <c r="BS317" i="27"/>
  <c r="BT317" i="27"/>
  <c r="BU317" i="27"/>
  <c r="BS318" i="27"/>
  <c r="BT318" i="27"/>
  <c r="BU318" i="27"/>
  <c r="BS319" i="27"/>
  <c r="BU319" i="27" s="1"/>
  <c r="BT319" i="27"/>
  <c r="BS320" i="27"/>
  <c r="BU320" i="27" s="1"/>
  <c r="BT320" i="27"/>
  <c r="BS321" i="27"/>
  <c r="BT321" i="27"/>
  <c r="BU321" i="27"/>
  <c r="BS322" i="27"/>
  <c r="BT322" i="27"/>
  <c r="BU322" i="27"/>
  <c r="BS323" i="27"/>
  <c r="BU323" i="27" s="1"/>
  <c r="BT323" i="27"/>
  <c r="BS324" i="27"/>
  <c r="BT324" i="27"/>
  <c r="BU324" i="27"/>
  <c r="BS325" i="27"/>
  <c r="BU325" i="27" s="1"/>
  <c r="BT325" i="27"/>
  <c r="BS326" i="27"/>
  <c r="BU326" i="27" s="1"/>
  <c r="BT326" i="27"/>
  <c r="BS327" i="27"/>
  <c r="BU327" i="27" s="1"/>
  <c r="BT327" i="27"/>
  <c r="BS328" i="27"/>
  <c r="BT328" i="27"/>
  <c r="BU328" i="27"/>
  <c r="BS329" i="27"/>
  <c r="BT329" i="27"/>
  <c r="BU329" i="27"/>
  <c r="BS330" i="27"/>
  <c r="BU330" i="27" s="1"/>
  <c r="BT330" i="27"/>
  <c r="BS331" i="27"/>
  <c r="BU331" i="27" s="1"/>
  <c r="BT331" i="27"/>
  <c r="BS332" i="27"/>
  <c r="BT332" i="27"/>
  <c r="BU332" i="27"/>
  <c r="BS333" i="27"/>
  <c r="BU333" i="27" s="1"/>
  <c r="BT333" i="27"/>
  <c r="BS334" i="27"/>
  <c r="BU334" i="27" s="1"/>
  <c r="BT334" i="27"/>
  <c r="BS335" i="27"/>
  <c r="BT335" i="27"/>
  <c r="BU335" i="27"/>
  <c r="BS336" i="27"/>
  <c r="BT336" i="27"/>
  <c r="BU336" i="27"/>
  <c r="BS337" i="27"/>
  <c r="BT337" i="27"/>
  <c r="BU337" i="27"/>
  <c r="BS338" i="27"/>
  <c r="BU338" i="27" s="1"/>
  <c r="BT338" i="27"/>
  <c r="BS339" i="27"/>
  <c r="BU339" i="27" s="1"/>
  <c r="BT339" i="27"/>
  <c r="BS340" i="27"/>
  <c r="BT340" i="27"/>
  <c r="BU340" i="27"/>
  <c r="BS341" i="27"/>
  <c r="BT341" i="27"/>
  <c r="BU341" i="27"/>
  <c r="BS342" i="27"/>
  <c r="BU342" i="27" s="1"/>
  <c r="BT342" i="27"/>
  <c r="BS343" i="27"/>
  <c r="BT343" i="27"/>
  <c r="BU343" i="27"/>
  <c r="BS344" i="27"/>
  <c r="BT344" i="27"/>
  <c r="BU344" i="27"/>
  <c r="BS345" i="27"/>
  <c r="BU345" i="27" s="1"/>
  <c r="BT345" i="27"/>
  <c r="BS346" i="27"/>
  <c r="BU346" i="27" s="1"/>
  <c r="BT346" i="27"/>
  <c r="BS347" i="27"/>
  <c r="BU347" i="27" s="1"/>
  <c r="BT347" i="27"/>
  <c r="BS348" i="27"/>
  <c r="BU348" i="27" s="1"/>
  <c r="BT348" i="27"/>
  <c r="BS349" i="27"/>
  <c r="BU349" i="27" s="1"/>
  <c r="BT349" i="27"/>
  <c r="BS350" i="27"/>
  <c r="BT350" i="27"/>
  <c r="BU350" i="27"/>
  <c r="BS351" i="27"/>
  <c r="BT351" i="27"/>
  <c r="BU351" i="27"/>
  <c r="BS352" i="27"/>
  <c r="BU352" i="27" s="1"/>
  <c r="BT352" i="27"/>
  <c r="BS353" i="27"/>
  <c r="BT353" i="27"/>
  <c r="BU353" i="27"/>
  <c r="BS354" i="27"/>
  <c r="BU354" i="27" s="1"/>
  <c r="BT354" i="27"/>
  <c r="BS355" i="27"/>
  <c r="BU355" i="27" s="1"/>
  <c r="BT355" i="27"/>
  <c r="BS356" i="27"/>
  <c r="BT356" i="27"/>
  <c r="BU356" i="27"/>
  <c r="BS357" i="27"/>
  <c r="BU357" i="27" s="1"/>
  <c r="BT357" i="27"/>
  <c r="BS358" i="27"/>
  <c r="BU358" i="27" s="1"/>
  <c r="BT358" i="27"/>
  <c r="BS359" i="27"/>
  <c r="BT359" i="27"/>
  <c r="BU359" i="27"/>
  <c r="BS360" i="27"/>
  <c r="BU360" i="27" s="1"/>
  <c r="BT360" i="27"/>
  <c r="BS361" i="27"/>
  <c r="BU361" i="27" s="1"/>
  <c r="BT361" i="27"/>
  <c r="BS362" i="27"/>
  <c r="BU362" i="27" s="1"/>
  <c r="BT362" i="27"/>
  <c r="BS363" i="27"/>
  <c r="BU363" i="27" s="1"/>
  <c r="BT363" i="27"/>
  <c r="BS364" i="27"/>
  <c r="BT364" i="27"/>
  <c r="BU364" i="27"/>
  <c r="BS365" i="27"/>
  <c r="BU365" i="27" s="1"/>
  <c r="BT365" i="27"/>
  <c r="BS366" i="27"/>
  <c r="BU366" i="27" s="1"/>
  <c r="BT366" i="27"/>
  <c r="BS367" i="27"/>
  <c r="BT367" i="27"/>
  <c r="BU367" i="27"/>
  <c r="BS368" i="27"/>
  <c r="BU368" i="27" s="1"/>
  <c r="BT368" i="27"/>
  <c r="BS369" i="27"/>
  <c r="BU369" i="27" s="1"/>
  <c r="BT369" i="27"/>
  <c r="BS370" i="27"/>
  <c r="BU370" i="27" s="1"/>
  <c r="BT370" i="27"/>
  <c r="BS371" i="27"/>
  <c r="BU371" i="27" s="1"/>
  <c r="BT371" i="27"/>
  <c r="BS372" i="27"/>
  <c r="BT372" i="27"/>
  <c r="BU372" i="27"/>
  <c r="BS373" i="27"/>
  <c r="BU373" i="27" s="1"/>
  <c r="BT373" i="27"/>
  <c r="BS374" i="27"/>
  <c r="BU374" i="27" s="1"/>
  <c r="BT374" i="27"/>
  <c r="BS375" i="27"/>
  <c r="BT375" i="27"/>
  <c r="BU375" i="27"/>
  <c r="BS376" i="27"/>
  <c r="BU376" i="27" s="1"/>
  <c r="BT376" i="27"/>
  <c r="BS377" i="27"/>
  <c r="BT377" i="27"/>
  <c r="BU377" i="27"/>
  <c r="BS378" i="27"/>
  <c r="BU378" i="27" s="1"/>
  <c r="BT378" i="27"/>
  <c r="BS379" i="27"/>
  <c r="BU379" i="27" s="1"/>
  <c r="BT379" i="27"/>
  <c r="BS380" i="27"/>
  <c r="BT380" i="27"/>
  <c r="BU380" i="27"/>
  <c r="BS381" i="27"/>
  <c r="BU381" i="27" s="1"/>
  <c r="BT381" i="27"/>
  <c r="BS382" i="27"/>
  <c r="BU382" i="27" s="1"/>
  <c r="BT382" i="27"/>
  <c r="BS383" i="27"/>
  <c r="BT383" i="27"/>
  <c r="BU383" i="27"/>
  <c r="BS384" i="27"/>
  <c r="BU384" i="27" s="1"/>
  <c r="BT384" i="27"/>
  <c r="BS385" i="27"/>
  <c r="BT385" i="27"/>
  <c r="BU385" i="27"/>
  <c r="BS386" i="27"/>
  <c r="BU386" i="27" s="1"/>
  <c r="BT386" i="27"/>
  <c r="BS387" i="27"/>
  <c r="BU387" i="27" s="1"/>
  <c r="BT387" i="27"/>
  <c r="BS388" i="27"/>
  <c r="BT388" i="27"/>
  <c r="BU388" i="27"/>
  <c r="BS389" i="27"/>
  <c r="BU389" i="27" s="1"/>
  <c r="BT389" i="27"/>
  <c r="BS390" i="27"/>
  <c r="BU390" i="27" s="1"/>
  <c r="BT390" i="27"/>
  <c r="BS391" i="27"/>
  <c r="BT391" i="27"/>
  <c r="BU391" i="27"/>
  <c r="BS392" i="27"/>
  <c r="BU392" i="27" s="1"/>
  <c r="BT392" i="27"/>
  <c r="BS393" i="27"/>
  <c r="BT393" i="27"/>
  <c r="BU393" i="27"/>
  <c r="BS394" i="27"/>
  <c r="BT394" i="27"/>
  <c r="BU394" i="27"/>
  <c r="BS395" i="27"/>
  <c r="BT395" i="27"/>
  <c r="BU395" i="27"/>
  <c r="BS396" i="27"/>
  <c r="BU396" i="27" s="1"/>
  <c r="BT396" i="27"/>
  <c r="BS397" i="27"/>
  <c r="BU397" i="27" s="1"/>
  <c r="BT397" i="27"/>
  <c r="BS398" i="27"/>
  <c r="BU398" i="27" s="1"/>
  <c r="BT398" i="27"/>
  <c r="BS399" i="27"/>
  <c r="BT399" i="27"/>
  <c r="BU399" i="27"/>
  <c r="BS400" i="27"/>
  <c r="BU400" i="27" s="1"/>
  <c r="BT400" i="27"/>
  <c r="BS401" i="27"/>
  <c r="BU401" i="27" s="1"/>
  <c r="BT401" i="27"/>
  <c r="BS402" i="27"/>
  <c r="BT402" i="27"/>
  <c r="BU402" i="27"/>
  <c r="BS403" i="27"/>
  <c r="BT403" i="27"/>
  <c r="BU403" i="27"/>
  <c r="BS404" i="27"/>
  <c r="BU404" i="27" s="1"/>
  <c r="BT404" i="27"/>
  <c r="BS405" i="27"/>
  <c r="BU405" i="27" s="1"/>
  <c r="BT405" i="27"/>
  <c r="BS406" i="27"/>
  <c r="BU406" i="27" s="1"/>
  <c r="BT406" i="27"/>
  <c r="BS407" i="27"/>
  <c r="BT407" i="27"/>
  <c r="BU407" i="27"/>
  <c r="BS408" i="27"/>
  <c r="BU408" i="27" s="1"/>
  <c r="BT408" i="27"/>
  <c r="BS409" i="27"/>
  <c r="BU409" i="27" s="1"/>
  <c r="BT409" i="27"/>
  <c r="BS410" i="27"/>
  <c r="BT410" i="27"/>
  <c r="BU410" i="27"/>
  <c r="BS411" i="27"/>
  <c r="BT411" i="27"/>
  <c r="BU411" i="27"/>
  <c r="BS412" i="27"/>
  <c r="BU412" i="27" s="1"/>
  <c r="BT412" i="27"/>
  <c r="BS413" i="27"/>
  <c r="BU413" i="27" s="1"/>
  <c r="BT413" i="27"/>
  <c r="BS414" i="27"/>
  <c r="BU414" i="27" s="1"/>
  <c r="BT414" i="27"/>
  <c r="BS415" i="27"/>
  <c r="BT415" i="27"/>
  <c r="BU415" i="27"/>
  <c r="BS416" i="27"/>
  <c r="BU416" i="27" s="1"/>
  <c r="BT416" i="27"/>
  <c r="BS417" i="27"/>
  <c r="BU417" i="27" s="1"/>
  <c r="BT417" i="27"/>
  <c r="BS418" i="27"/>
  <c r="BT418" i="27"/>
  <c r="BU418" i="27"/>
  <c r="BS419" i="27"/>
  <c r="BT419" i="27"/>
  <c r="BU419" i="27"/>
  <c r="BS420" i="27"/>
  <c r="BU420" i="27" s="1"/>
  <c r="BT420" i="27"/>
  <c r="BS421" i="27"/>
  <c r="BU421" i="27" s="1"/>
  <c r="BT421" i="27"/>
  <c r="BS422" i="27"/>
  <c r="BU422" i="27" s="1"/>
  <c r="BT422" i="27"/>
  <c r="BS423" i="27"/>
  <c r="BT423" i="27"/>
  <c r="BU423" i="27"/>
  <c r="BS424" i="27"/>
  <c r="BU424" i="27" s="1"/>
  <c r="BT424" i="27"/>
  <c r="BS425" i="27"/>
  <c r="BU425" i="27" s="1"/>
  <c r="BT425" i="27"/>
  <c r="BS426" i="27"/>
  <c r="BT426" i="27"/>
  <c r="BU426" i="27"/>
  <c r="BS427" i="27"/>
  <c r="BT427" i="27"/>
  <c r="BU427" i="27"/>
  <c r="BS428" i="27"/>
  <c r="BU428" i="27" s="1"/>
  <c r="BT428" i="27"/>
  <c r="BS429" i="27"/>
  <c r="BU429" i="27" s="1"/>
  <c r="BT429" i="27"/>
  <c r="BS430" i="27"/>
  <c r="BU430" i="27" s="1"/>
  <c r="BT430" i="27"/>
  <c r="BS431" i="27"/>
  <c r="BU431" i="27" s="1"/>
  <c r="BT431" i="27"/>
  <c r="BS432" i="27"/>
  <c r="BU432" i="27" s="1"/>
  <c r="BT432" i="27"/>
  <c r="BS433" i="27"/>
  <c r="BU433" i="27" s="1"/>
  <c r="BT433" i="27"/>
  <c r="BS434" i="27"/>
  <c r="BT434" i="27"/>
  <c r="BU434" i="27"/>
  <c r="BS435" i="27"/>
  <c r="BT435" i="27"/>
  <c r="BU435" i="27"/>
  <c r="BS436" i="27"/>
  <c r="BU436" i="27" s="1"/>
  <c r="BT436" i="27"/>
  <c r="BS437" i="27"/>
  <c r="BU437" i="27" s="1"/>
  <c r="BT437" i="27"/>
  <c r="BS438" i="27"/>
  <c r="BU438" i="27" s="1"/>
  <c r="BT438" i="27"/>
  <c r="BS439" i="27"/>
  <c r="BU439" i="27" s="1"/>
  <c r="BT439" i="27"/>
  <c r="BS440" i="27"/>
  <c r="BU440" i="27" s="1"/>
  <c r="BT440" i="27"/>
  <c r="BS441" i="27"/>
  <c r="BU441" i="27" s="1"/>
  <c r="BT441" i="27"/>
  <c r="BS442" i="27"/>
  <c r="BT442" i="27"/>
  <c r="BU442" i="27"/>
  <c r="BS443" i="27"/>
  <c r="BT443" i="27"/>
  <c r="BU443" i="27"/>
  <c r="BS444" i="27"/>
  <c r="BT444" i="27"/>
  <c r="BU444" i="27"/>
  <c r="BS445" i="27"/>
  <c r="BU445" i="27" s="1"/>
  <c r="BT445" i="27"/>
  <c r="BS446" i="27"/>
  <c r="BU446" i="27" s="1"/>
  <c r="BT446" i="27"/>
  <c r="BS447" i="27"/>
  <c r="BU447" i="27" s="1"/>
  <c r="BT447" i="27"/>
  <c r="BS448" i="27"/>
  <c r="BU448" i="27" s="1"/>
  <c r="BT448" i="27"/>
  <c r="BS449" i="27"/>
  <c r="BU449" i="27" s="1"/>
  <c r="BT449" i="27"/>
  <c r="BS450" i="27"/>
  <c r="BT450" i="27"/>
  <c r="BU450" i="27"/>
  <c r="BS451" i="27"/>
  <c r="BT451" i="27"/>
  <c r="BU451" i="27"/>
  <c r="BS452" i="27"/>
  <c r="BT452" i="27"/>
  <c r="BU452" i="27"/>
  <c r="BS453" i="27"/>
  <c r="BU453" i="27" s="1"/>
  <c r="BT453" i="27"/>
  <c r="BS454" i="27"/>
  <c r="BU454" i="27" s="1"/>
  <c r="BT454" i="27"/>
  <c r="BS455" i="27"/>
  <c r="BU455" i="27" s="1"/>
  <c r="BT455" i="27"/>
  <c r="BS456" i="27"/>
  <c r="BU456" i="27" s="1"/>
  <c r="BT456" i="27"/>
  <c r="BS457" i="27"/>
  <c r="BU457" i="27" s="1"/>
  <c r="BT457" i="27"/>
  <c r="BS458" i="27"/>
  <c r="BT458" i="27"/>
  <c r="BU458" i="27"/>
  <c r="BS459" i="27"/>
  <c r="BT459" i="27"/>
  <c r="BU459" i="27"/>
  <c r="BS460" i="27"/>
  <c r="BT460" i="27"/>
  <c r="BU460" i="27"/>
  <c r="BS461" i="27"/>
  <c r="BU461" i="27" s="1"/>
  <c r="BT461" i="27"/>
  <c r="BS462" i="27"/>
  <c r="BU462" i="27" s="1"/>
  <c r="BT462" i="27"/>
  <c r="BS463" i="27"/>
  <c r="BU463" i="27" s="1"/>
  <c r="BT463" i="27"/>
  <c r="BS464" i="27"/>
  <c r="BU464" i="27" s="1"/>
  <c r="BT464" i="27"/>
  <c r="BS465" i="27"/>
  <c r="BU465" i="27" s="1"/>
  <c r="BT465" i="27"/>
  <c r="BS466" i="27"/>
  <c r="BT466" i="27"/>
  <c r="BU466" i="27"/>
  <c r="BS467" i="27"/>
  <c r="BT467" i="27"/>
  <c r="BU467" i="27"/>
  <c r="BS468" i="27"/>
  <c r="BU468" i="27" s="1"/>
  <c r="BT468" i="27"/>
  <c r="BS469" i="27"/>
  <c r="BU469" i="27" s="1"/>
  <c r="BT469" i="27"/>
  <c r="BS470" i="27"/>
  <c r="BU470" i="27" s="1"/>
  <c r="BT470" i="27"/>
  <c r="BS471" i="27"/>
  <c r="BU471" i="27" s="1"/>
  <c r="BT471" i="27"/>
  <c r="BS472" i="27"/>
  <c r="BU472" i="27" s="1"/>
  <c r="BT472" i="27"/>
  <c r="BS473" i="27"/>
  <c r="BU473" i="27" s="1"/>
  <c r="BT473" i="27"/>
  <c r="BS474" i="27"/>
  <c r="BT474" i="27"/>
  <c r="BU474" i="27"/>
  <c r="BS475" i="27"/>
  <c r="BT475" i="27"/>
  <c r="BU475" i="27"/>
  <c r="BS476" i="27"/>
  <c r="BT476" i="27"/>
  <c r="BU476" i="27"/>
  <c r="BS477" i="27"/>
  <c r="BU477" i="27" s="1"/>
  <c r="BT477" i="27"/>
  <c r="BS478" i="27"/>
  <c r="BU478" i="27" s="1"/>
  <c r="BT478" i="27"/>
  <c r="BS479" i="27"/>
  <c r="BU479" i="27" s="1"/>
  <c r="BT479" i="27"/>
  <c r="BS480" i="27"/>
  <c r="BU480" i="27" s="1"/>
  <c r="BT480" i="27"/>
  <c r="BS481" i="27"/>
  <c r="BU481" i="27" s="1"/>
  <c r="BT481" i="27"/>
  <c r="BS482" i="27"/>
  <c r="BT482" i="27"/>
  <c r="BU482" i="27"/>
  <c r="BS483" i="27"/>
  <c r="BT483" i="27"/>
  <c r="BU483" i="27"/>
  <c r="BS484" i="27"/>
  <c r="BT484" i="27"/>
  <c r="BU484" i="27"/>
  <c r="BS485" i="27"/>
  <c r="BU485" i="27" s="1"/>
  <c r="BT485" i="27"/>
  <c r="BS486" i="27"/>
  <c r="BU486" i="27" s="1"/>
  <c r="BT486" i="27"/>
  <c r="BS487" i="27"/>
  <c r="BU487" i="27" s="1"/>
  <c r="BT487" i="27"/>
  <c r="BS488" i="27"/>
  <c r="BU488" i="27" s="1"/>
  <c r="BT488" i="27"/>
  <c r="BS489" i="27"/>
  <c r="BU489" i="27" s="1"/>
  <c r="BT489" i="27"/>
  <c r="BS490" i="27"/>
  <c r="BT490" i="27"/>
  <c r="BU490" i="27"/>
  <c r="BS491" i="27"/>
  <c r="BT491" i="27"/>
  <c r="BU491" i="27"/>
  <c r="BS492" i="27"/>
  <c r="BU492" i="27" s="1"/>
  <c r="BT492" i="27"/>
  <c r="BS493" i="27"/>
  <c r="BT493" i="27"/>
  <c r="BU493" i="27"/>
  <c r="BS494" i="27"/>
  <c r="BU494" i="27" s="1"/>
  <c r="BT494" i="27"/>
  <c r="BS495" i="27"/>
  <c r="BU495" i="27" s="1"/>
  <c r="BT495" i="27"/>
  <c r="BS496" i="27"/>
  <c r="BU496" i="27" s="1"/>
  <c r="BT496" i="27"/>
  <c r="BS497" i="27"/>
  <c r="BU497" i="27" s="1"/>
  <c r="BT497" i="27"/>
  <c r="BS498" i="27"/>
  <c r="BT498" i="27"/>
  <c r="BU498" i="27"/>
  <c r="BS499" i="27"/>
  <c r="BT499" i="27"/>
  <c r="BU499" i="27"/>
  <c r="BS500" i="27"/>
  <c r="BT500" i="27"/>
  <c r="BU500" i="27"/>
  <c r="BS501" i="27"/>
  <c r="BT501" i="27"/>
  <c r="BU501" i="27"/>
  <c r="BS502" i="27"/>
  <c r="BU502" i="27" s="1"/>
  <c r="BT502" i="27"/>
  <c r="BS503" i="27"/>
  <c r="BU503" i="27" s="1"/>
  <c r="BT503" i="27"/>
  <c r="BS504" i="27"/>
  <c r="BU504" i="27" s="1"/>
  <c r="BT504" i="27"/>
  <c r="BS505" i="27"/>
  <c r="BU505" i="27" s="1"/>
  <c r="BT505" i="27"/>
  <c r="BS506" i="27"/>
  <c r="BT506" i="27"/>
  <c r="BU506" i="27"/>
  <c r="BS507" i="27"/>
  <c r="BT507" i="27"/>
  <c r="BU507" i="27"/>
  <c r="BS508" i="27"/>
  <c r="BU508" i="27" s="1"/>
  <c r="BT508" i="27"/>
  <c r="BS509" i="27"/>
  <c r="BT509" i="27"/>
  <c r="BU509" i="27"/>
  <c r="BS510" i="27"/>
  <c r="BU510" i="27" s="1"/>
  <c r="BT510" i="27"/>
  <c r="BS511" i="27"/>
  <c r="BU511" i="27" s="1"/>
  <c r="BT511" i="27"/>
  <c r="BS512" i="27"/>
  <c r="BU512" i="27" s="1"/>
  <c r="BT512" i="27"/>
  <c r="BS513" i="27"/>
  <c r="BU513" i="27" s="1"/>
  <c r="BT513" i="27"/>
  <c r="BS514" i="27"/>
  <c r="BT514" i="27"/>
  <c r="BU514" i="27"/>
  <c r="BS515" i="27"/>
  <c r="BT515" i="27"/>
  <c r="BU515" i="27"/>
  <c r="BS516" i="27"/>
  <c r="BT516" i="27"/>
  <c r="BU516" i="27"/>
  <c r="BS517" i="27"/>
  <c r="BT517" i="27"/>
  <c r="BU517" i="27"/>
  <c r="BS518" i="27"/>
  <c r="BU518" i="27" s="1"/>
  <c r="BT518" i="27"/>
  <c r="BS519" i="27"/>
  <c r="BU519" i="27" s="1"/>
  <c r="BT519" i="27"/>
  <c r="BS520" i="27"/>
  <c r="BU520" i="27" s="1"/>
  <c r="BT520" i="27"/>
  <c r="BS521" i="27"/>
  <c r="BU521" i="27" s="1"/>
  <c r="BT521" i="27"/>
  <c r="BS522" i="27"/>
  <c r="BT522" i="27"/>
  <c r="BU522" i="27"/>
  <c r="BS523" i="27"/>
  <c r="BT523" i="27"/>
  <c r="BU523" i="27"/>
  <c r="BS524" i="27"/>
  <c r="BU524" i="27" s="1"/>
  <c r="BT524" i="27"/>
  <c r="BS525" i="27"/>
  <c r="BT525" i="27"/>
  <c r="BU525" i="27"/>
  <c r="BS526" i="27"/>
  <c r="BU526" i="27" s="1"/>
  <c r="BT526" i="27"/>
  <c r="BS527" i="27"/>
  <c r="BU527" i="27" s="1"/>
  <c r="BT527" i="27"/>
  <c r="BS528" i="27"/>
  <c r="BU528" i="27" s="1"/>
  <c r="BT528" i="27"/>
  <c r="BS529" i="27"/>
  <c r="BU529" i="27" s="1"/>
  <c r="BT529" i="27"/>
  <c r="BS530" i="27"/>
  <c r="BT530" i="27"/>
  <c r="BU530" i="27"/>
  <c r="BS531" i="27"/>
  <c r="BT531" i="27"/>
  <c r="BU531" i="27"/>
  <c r="BS532" i="27"/>
  <c r="BU532" i="27" s="1"/>
  <c r="BT532" i="27"/>
  <c r="BS533" i="27"/>
  <c r="BT533" i="27"/>
  <c r="BU533" i="27"/>
  <c r="BS534" i="27"/>
  <c r="BU534" i="27" s="1"/>
  <c r="BT534" i="27"/>
  <c r="BS535" i="27"/>
  <c r="BU535" i="27" s="1"/>
  <c r="BT535" i="27"/>
  <c r="BS536" i="27"/>
  <c r="BU536" i="27" s="1"/>
  <c r="BT536" i="27"/>
  <c r="BS537" i="27"/>
  <c r="BU537" i="27" s="1"/>
  <c r="BT537" i="27"/>
  <c r="BS538" i="27"/>
  <c r="BT538" i="27"/>
  <c r="BU538" i="27"/>
  <c r="BS539" i="27"/>
  <c r="BT539" i="27"/>
  <c r="BU539" i="27"/>
  <c r="BS540" i="27"/>
  <c r="BT540" i="27"/>
  <c r="BU540" i="27"/>
  <c r="BS541" i="27"/>
  <c r="BU541" i="27" s="1"/>
  <c r="BT541" i="27"/>
  <c r="BS542" i="27"/>
  <c r="BT542" i="27"/>
  <c r="BU542" i="27"/>
  <c r="BS543" i="27"/>
  <c r="BU543" i="27" s="1"/>
  <c r="BT543" i="27"/>
  <c r="BS544" i="27"/>
  <c r="BU544" i="27" s="1"/>
  <c r="BT544" i="27"/>
  <c r="BS545" i="27"/>
  <c r="BU545" i="27" s="1"/>
  <c r="BT545" i="27"/>
  <c r="BS546" i="27"/>
  <c r="BT546" i="27"/>
  <c r="BU546" i="27"/>
  <c r="BS547" i="27"/>
  <c r="BT547" i="27"/>
  <c r="BU547" i="27"/>
  <c r="BS548" i="27"/>
  <c r="BT548" i="27"/>
  <c r="BU548" i="27"/>
  <c r="BS549" i="27"/>
  <c r="BT549" i="27"/>
  <c r="BU549" i="27"/>
  <c r="BS550" i="27"/>
  <c r="BU550" i="27" s="1"/>
  <c r="BT550" i="27"/>
  <c r="BS551" i="27"/>
  <c r="BU551" i="27" s="1"/>
  <c r="BT551" i="27"/>
  <c r="BS552" i="27"/>
  <c r="BT552" i="27"/>
  <c r="BU552" i="27"/>
  <c r="BS553" i="27"/>
  <c r="BT553" i="27"/>
  <c r="BU553" i="27"/>
  <c r="BS554" i="27"/>
  <c r="BU554" i="27" s="1"/>
  <c r="BT554" i="27"/>
  <c r="BS555" i="27"/>
  <c r="BU555" i="27" s="1"/>
  <c r="BT555" i="27"/>
  <c r="BS556" i="27"/>
  <c r="BT556" i="27"/>
  <c r="BU556" i="27"/>
  <c r="BS557" i="27"/>
  <c r="BT557" i="27"/>
  <c r="BU557" i="27"/>
  <c r="BS558" i="27"/>
  <c r="BU558" i="27" s="1"/>
  <c r="BT558" i="27"/>
  <c r="BS559" i="27"/>
  <c r="BU559" i="27" s="1"/>
  <c r="BT559" i="27"/>
  <c r="BS560" i="27"/>
  <c r="BT560" i="27"/>
  <c r="BU560" i="27"/>
  <c r="BS561" i="27"/>
  <c r="BT561" i="27"/>
  <c r="BU561" i="27"/>
  <c r="BS562" i="27"/>
  <c r="BU562" i="27" s="1"/>
  <c r="BT562" i="27"/>
  <c r="BS563" i="27"/>
  <c r="BU563" i="27" s="1"/>
  <c r="BT563" i="27"/>
  <c r="BS564" i="27"/>
  <c r="BT564" i="27"/>
  <c r="BU564" i="27"/>
  <c r="BS565" i="27"/>
  <c r="BT565" i="27"/>
  <c r="BU565" i="27"/>
  <c r="BS566" i="27"/>
  <c r="BU566" i="27" s="1"/>
  <c r="BT566" i="27"/>
  <c r="BS567" i="27"/>
  <c r="BU567" i="27" s="1"/>
  <c r="BT567" i="27"/>
  <c r="BS568" i="27"/>
  <c r="BU568" i="27" s="1"/>
  <c r="BT568" i="27"/>
  <c r="BS569" i="27"/>
  <c r="BU569" i="27" s="1"/>
  <c r="BT569" i="27"/>
  <c r="BS570" i="27"/>
  <c r="BU570" i="27" s="1"/>
  <c r="BT570" i="27"/>
  <c r="BS571" i="27"/>
  <c r="BU571" i="27" s="1"/>
  <c r="BT571" i="27"/>
  <c r="BS572" i="27"/>
  <c r="BT572" i="27"/>
  <c r="BU572" i="27"/>
  <c r="BS573" i="27"/>
  <c r="BT573" i="27"/>
  <c r="BU573" i="27"/>
  <c r="BS574" i="27"/>
  <c r="BU574" i="27" s="1"/>
  <c r="BT574" i="27"/>
  <c r="BS575" i="27"/>
  <c r="BU575" i="27" s="1"/>
  <c r="BT575" i="27"/>
  <c r="BS576" i="27"/>
  <c r="BT576" i="27"/>
  <c r="BU576" i="27"/>
  <c r="BS577" i="27"/>
  <c r="BT577" i="27"/>
  <c r="BU577" i="27"/>
  <c r="BS578" i="27"/>
  <c r="BU578" i="27" s="1"/>
  <c r="BT578" i="27"/>
  <c r="BS579" i="27"/>
  <c r="BU579" i="27" s="1"/>
  <c r="BT579" i="27"/>
  <c r="BS580" i="27"/>
  <c r="BT580" i="27"/>
  <c r="BU580" i="27"/>
  <c r="BS581" i="27"/>
  <c r="BT581" i="27"/>
  <c r="BU581" i="27"/>
  <c r="BS582" i="27"/>
  <c r="BT582" i="27"/>
  <c r="BU582" i="27"/>
  <c r="BS583" i="27"/>
  <c r="BT583" i="27"/>
  <c r="BU583" i="27"/>
  <c r="BS584" i="27"/>
  <c r="BU584" i="27" s="1"/>
  <c r="BT584" i="27"/>
  <c r="BS585" i="27"/>
  <c r="BU585" i="27" s="1"/>
  <c r="BT585" i="27"/>
  <c r="BS586" i="27"/>
  <c r="BU586" i="27" s="1"/>
  <c r="BT586" i="27"/>
  <c r="BS587" i="27"/>
  <c r="BU587" i="27" s="1"/>
  <c r="BT587" i="27"/>
  <c r="BS588" i="27"/>
  <c r="BT588" i="27"/>
  <c r="BU588" i="27"/>
  <c r="BS589" i="27"/>
  <c r="BT589" i="27"/>
  <c r="BU589" i="27"/>
  <c r="BS590" i="27"/>
  <c r="BU590" i="27" s="1"/>
  <c r="BT590" i="27"/>
  <c r="BS591" i="27"/>
  <c r="BU591" i="27" s="1"/>
  <c r="BT591" i="27"/>
  <c r="BS592" i="27"/>
  <c r="BT592" i="27"/>
  <c r="BU592" i="27"/>
  <c r="BS593" i="27"/>
  <c r="BT593" i="27"/>
  <c r="BU593" i="27"/>
  <c r="BS594" i="27"/>
  <c r="BU594" i="27" s="1"/>
  <c r="BT594" i="27"/>
  <c r="BS595" i="27"/>
  <c r="BU595" i="27" s="1"/>
  <c r="BT595" i="27"/>
  <c r="BS596" i="27"/>
  <c r="BT596" i="27"/>
  <c r="BU596" i="27"/>
  <c r="BS597" i="27"/>
  <c r="BT597" i="27"/>
  <c r="BU597" i="27"/>
  <c r="BS598" i="27"/>
  <c r="BU598" i="27" s="1"/>
  <c r="BT598" i="27"/>
  <c r="BS599" i="27"/>
  <c r="BU599" i="27" s="1"/>
  <c r="BT599" i="27"/>
  <c r="BS600" i="27"/>
  <c r="BT600" i="27"/>
  <c r="BU600" i="27"/>
  <c r="BS601" i="27"/>
  <c r="BT601" i="27"/>
  <c r="BU601" i="27"/>
  <c r="BS602" i="27"/>
  <c r="BU602" i="27" s="1"/>
  <c r="BT602" i="27"/>
  <c r="BS603" i="27"/>
  <c r="BU603" i="27" s="1"/>
  <c r="BT603" i="27"/>
  <c r="BS604" i="27"/>
  <c r="BT604" i="27"/>
  <c r="BU604" i="27"/>
  <c r="BS605" i="27"/>
  <c r="BT605" i="27"/>
  <c r="BU605" i="27"/>
  <c r="BS606" i="27"/>
  <c r="BU606" i="27" s="1"/>
  <c r="BT606" i="27"/>
  <c r="BS607" i="27"/>
  <c r="BU607" i="27" s="1"/>
  <c r="BT607" i="27"/>
  <c r="AV20" i="27"/>
  <c r="AV19" i="27"/>
  <c r="AV18" i="27"/>
  <c r="AV17" i="27"/>
  <c r="AV16" i="27"/>
  <c r="AV10" i="27"/>
  <c r="AV9" i="27"/>
  <c r="AV8" i="27"/>
  <c r="AU470" i="27"/>
  <c r="AV470" i="27"/>
  <c r="AU471" i="27"/>
  <c r="AV471" i="27"/>
  <c r="AU472" i="27"/>
  <c r="AV472" i="27"/>
  <c r="AU473" i="27"/>
  <c r="AV473" i="27"/>
  <c r="AU474" i="27"/>
  <c r="AV474" i="27"/>
  <c r="AU469" i="27"/>
  <c r="AV469" i="27"/>
  <c r="AU468" i="27"/>
  <c r="AV468" i="27"/>
  <c r="AU138" i="27"/>
  <c r="AV138" i="27"/>
  <c r="AU139" i="27"/>
  <c r="AV139" i="27"/>
  <c r="AU140" i="27"/>
  <c r="AV140" i="27"/>
  <c r="AU141" i="27"/>
  <c r="AV141" i="27"/>
  <c r="AU142" i="27"/>
  <c r="AV142" i="27"/>
  <c r="AU143" i="27"/>
  <c r="AV143" i="27"/>
  <c r="AU144" i="27"/>
  <c r="AV144" i="27"/>
  <c r="AU145" i="27"/>
  <c r="AV145" i="27"/>
  <c r="AU146" i="27"/>
  <c r="AV146" i="27"/>
  <c r="AU147" i="27"/>
  <c r="AV147" i="27"/>
  <c r="AU148" i="27"/>
  <c r="AV148" i="27"/>
  <c r="AU149" i="27"/>
  <c r="AV149" i="27"/>
  <c r="AU150" i="27"/>
  <c r="AV150" i="27"/>
  <c r="AU151" i="27"/>
  <c r="AV151" i="27"/>
  <c r="AU152" i="27"/>
  <c r="AV152" i="27"/>
  <c r="AU153" i="27"/>
  <c r="AV153" i="27"/>
  <c r="AU154" i="27"/>
  <c r="AV154" i="27"/>
  <c r="AU155" i="27"/>
  <c r="AV155" i="27"/>
  <c r="AU156" i="27"/>
  <c r="AV156" i="27"/>
  <c r="AU157" i="27"/>
  <c r="AV157" i="27"/>
  <c r="AU158" i="27"/>
  <c r="AV158" i="27"/>
  <c r="AU159" i="27"/>
  <c r="AV159" i="27"/>
  <c r="AU160" i="27"/>
  <c r="AV160" i="27"/>
  <c r="AU161" i="27"/>
  <c r="AV161" i="27"/>
  <c r="AU162" i="27"/>
  <c r="AV162" i="27"/>
  <c r="AU163" i="27"/>
  <c r="AV163" i="27"/>
  <c r="AU164" i="27"/>
  <c r="AV164" i="27"/>
  <c r="AU165" i="27"/>
  <c r="AV165" i="27"/>
  <c r="AU166" i="27"/>
  <c r="AV166" i="27"/>
  <c r="AU167" i="27"/>
  <c r="AV167" i="27"/>
  <c r="AU168" i="27"/>
  <c r="AV168" i="27"/>
  <c r="AU169" i="27"/>
  <c r="AV169" i="27"/>
  <c r="AU170" i="27"/>
  <c r="AV170" i="27"/>
  <c r="AU171" i="27"/>
  <c r="AV171" i="27"/>
  <c r="AU172" i="27"/>
  <c r="AV172" i="27"/>
  <c r="AU173" i="27"/>
  <c r="AV173" i="27"/>
  <c r="AU174" i="27"/>
  <c r="AV174" i="27"/>
  <c r="AU175" i="27"/>
  <c r="AV175" i="27"/>
  <c r="AU176" i="27"/>
  <c r="AV176" i="27"/>
  <c r="AU177" i="27"/>
  <c r="AV177" i="27"/>
  <c r="AU178" i="27"/>
  <c r="AV178" i="27"/>
  <c r="AU179" i="27"/>
  <c r="AV179" i="27"/>
  <c r="AU180" i="27"/>
  <c r="AV180" i="27"/>
  <c r="AU181" i="27"/>
  <c r="AV181" i="27"/>
  <c r="AU182" i="27"/>
  <c r="AV182" i="27"/>
  <c r="AU183" i="27"/>
  <c r="AV183" i="27"/>
  <c r="AU184" i="27"/>
  <c r="AV184" i="27"/>
  <c r="AU185" i="27"/>
  <c r="AV185" i="27"/>
  <c r="AU186" i="27"/>
  <c r="AV186" i="27"/>
  <c r="AU187" i="27"/>
  <c r="AV187" i="27"/>
  <c r="AU188" i="27"/>
  <c r="AV188" i="27"/>
  <c r="AU189" i="27"/>
  <c r="AV189" i="27"/>
  <c r="AU190" i="27"/>
  <c r="AV190" i="27"/>
  <c r="AU191" i="27"/>
  <c r="AV191" i="27"/>
  <c r="AU192" i="27"/>
  <c r="AV192" i="27"/>
  <c r="AU193" i="27"/>
  <c r="AV193" i="27"/>
  <c r="AU194" i="27"/>
  <c r="AV194" i="27"/>
  <c r="AU195" i="27"/>
  <c r="AV195" i="27"/>
  <c r="AU196" i="27"/>
  <c r="AV196" i="27"/>
  <c r="AU197" i="27"/>
  <c r="AV197" i="27"/>
  <c r="AU198" i="27"/>
  <c r="AV198" i="27"/>
  <c r="AU199" i="27"/>
  <c r="AV199" i="27"/>
  <c r="AU200" i="27"/>
  <c r="AV200" i="27"/>
  <c r="AU201" i="27"/>
  <c r="AV201" i="27"/>
  <c r="AU202" i="27"/>
  <c r="AV202" i="27"/>
  <c r="AU203" i="27"/>
  <c r="AV203" i="27"/>
  <c r="AU204" i="27"/>
  <c r="AV204" i="27"/>
  <c r="AU205" i="27"/>
  <c r="AV205" i="27"/>
  <c r="AU206" i="27"/>
  <c r="AV206" i="27"/>
  <c r="AU207" i="27"/>
  <c r="AV207" i="27"/>
  <c r="AU208" i="27"/>
  <c r="AV208" i="27"/>
  <c r="AU209" i="27"/>
  <c r="AV209" i="27"/>
  <c r="AU210" i="27"/>
  <c r="AV210" i="27"/>
  <c r="AU211" i="27"/>
  <c r="AV211" i="27"/>
  <c r="AU212" i="27"/>
  <c r="AV212" i="27"/>
  <c r="AU213" i="27"/>
  <c r="AV213" i="27"/>
  <c r="AU214" i="27"/>
  <c r="AV214" i="27"/>
  <c r="AU215" i="27"/>
  <c r="AV215" i="27"/>
  <c r="AU216" i="27"/>
  <c r="AV216" i="27"/>
  <c r="AU217" i="27"/>
  <c r="AV217" i="27"/>
  <c r="AU218" i="27"/>
  <c r="AV218" i="27"/>
  <c r="AU219" i="27"/>
  <c r="AV219" i="27"/>
  <c r="AU220" i="27"/>
  <c r="AV220" i="27"/>
  <c r="AU221" i="27"/>
  <c r="AV221" i="27"/>
  <c r="AU222" i="27"/>
  <c r="AV222" i="27"/>
  <c r="AU223" i="27"/>
  <c r="AV223" i="27"/>
  <c r="AU224" i="27"/>
  <c r="AV224" i="27"/>
  <c r="AU225" i="27"/>
  <c r="AV225" i="27"/>
  <c r="AU226" i="27"/>
  <c r="AV226" i="27"/>
  <c r="AU227" i="27"/>
  <c r="AV227" i="27"/>
  <c r="AU228" i="27"/>
  <c r="AV228" i="27"/>
  <c r="AU229" i="27"/>
  <c r="AV229" i="27"/>
  <c r="AU230" i="27"/>
  <c r="AV230" i="27"/>
  <c r="AU231" i="27"/>
  <c r="AV231" i="27"/>
  <c r="AU232" i="27"/>
  <c r="AV232" i="27"/>
  <c r="AU233" i="27"/>
  <c r="AV233" i="27"/>
  <c r="AU234" i="27"/>
  <c r="AV234" i="27"/>
  <c r="AU235" i="27"/>
  <c r="AV235" i="27"/>
  <c r="AU236" i="27"/>
  <c r="AV236" i="27"/>
  <c r="AU237" i="27"/>
  <c r="AV237" i="27"/>
  <c r="AU238" i="27"/>
  <c r="AV238" i="27"/>
  <c r="AU239" i="27"/>
  <c r="AV239" i="27"/>
  <c r="AU240" i="27"/>
  <c r="AV240" i="27"/>
  <c r="AU241" i="27"/>
  <c r="AV241" i="27"/>
  <c r="AU242" i="27"/>
  <c r="AV242" i="27"/>
  <c r="AU243" i="27"/>
  <c r="AV243" i="27"/>
  <c r="AU244" i="27"/>
  <c r="AV244" i="27"/>
  <c r="AU245" i="27"/>
  <c r="AV245" i="27"/>
  <c r="AU246" i="27"/>
  <c r="AV246" i="27"/>
  <c r="AU247" i="27"/>
  <c r="AV247" i="27"/>
  <c r="AU248" i="27"/>
  <c r="AV248" i="27"/>
  <c r="AU249" i="27"/>
  <c r="AV249" i="27"/>
  <c r="AU250" i="27"/>
  <c r="AV250" i="27"/>
  <c r="AU251" i="27"/>
  <c r="AV251" i="27"/>
  <c r="AU252" i="27"/>
  <c r="AV252" i="27"/>
  <c r="AU253" i="27"/>
  <c r="AV253" i="27"/>
  <c r="AU254" i="27"/>
  <c r="AV254" i="27"/>
  <c r="AU255" i="27"/>
  <c r="AV255" i="27"/>
  <c r="AU256" i="27"/>
  <c r="AV256" i="27"/>
  <c r="AU257" i="27"/>
  <c r="AV257" i="27"/>
  <c r="AU258" i="27"/>
  <c r="AV258" i="27"/>
  <c r="AU259" i="27"/>
  <c r="AV259" i="27"/>
  <c r="AU260" i="27"/>
  <c r="AV260" i="27"/>
  <c r="AU261" i="27"/>
  <c r="AV261" i="27"/>
  <c r="AU262" i="27"/>
  <c r="AV262" i="27"/>
  <c r="AU263" i="27"/>
  <c r="AV263" i="27"/>
  <c r="AU264" i="27"/>
  <c r="AV264" i="27"/>
  <c r="AU265" i="27"/>
  <c r="AV265" i="27"/>
  <c r="AU266" i="27"/>
  <c r="AV266" i="27"/>
  <c r="AU267" i="27"/>
  <c r="AV267" i="27"/>
  <c r="AU268" i="27"/>
  <c r="AV268" i="27"/>
  <c r="AU269" i="27"/>
  <c r="AV269" i="27"/>
  <c r="AU270" i="27"/>
  <c r="AV270" i="27"/>
  <c r="AU271" i="27"/>
  <c r="AV271" i="27"/>
  <c r="AU272" i="27"/>
  <c r="AV272" i="27"/>
  <c r="AU273" i="27"/>
  <c r="AV273" i="27"/>
  <c r="AU274" i="27"/>
  <c r="AV274" i="27"/>
  <c r="AU275" i="27"/>
  <c r="AV275" i="27"/>
  <c r="AU276" i="27"/>
  <c r="AV276" i="27"/>
  <c r="AU277" i="27"/>
  <c r="AV277" i="27"/>
  <c r="AU278" i="27"/>
  <c r="AV278" i="27"/>
  <c r="AU279" i="27"/>
  <c r="AV279" i="27"/>
  <c r="AU280" i="27"/>
  <c r="AV280" i="27"/>
  <c r="AU281" i="27"/>
  <c r="AV281" i="27"/>
  <c r="AU282" i="27"/>
  <c r="AV282" i="27"/>
  <c r="AU283" i="27"/>
  <c r="AV283" i="27"/>
  <c r="AU284" i="27"/>
  <c r="AV284" i="27"/>
  <c r="AU285" i="27"/>
  <c r="AV285" i="27"/>
  <c r="AU286" i="27"/>
  <c r="AV286" i="27"/>
  <c r="AU287" i="27"/>
  <c r="AV287" i="27"/>
  <c r="AU288" i="27"/>
  <c r="AV288" i="27"/>
  <c r="AU289" i="27"/>
  <c r="AV289" i="27"/>
  <c r="AU290" i="27"/>
  <c r="AV290" i="27"/>
  <c r="AU291" i="27"/>
  <c r="AV291" i="27"/>
  <c r="AU292" i="27"/>
  <c r="AV292" i="27"/>
  <c r="AU293" i="27"/>
  <c r="AV293" i="27"/>
  <c r="AU294" i="27"/>
  <c r="AV294" i="27"/>
  <c r="AU295" i="27"/>
  <c r="AV295" i="27"/>
  <c r="AU296" i="27"/>
  <c r="AV296" i="27"/>
  <c r="AU297" i="27"/>
  <c r="AV297" i="27"/>
  <c r="AU298" i="27"/>
  <c r="AV298" i="27"/>
  <c r="AU299" i="27"/>
  <c r="AV299" i="27"/>
  <c r="AU300" i="27"/>
  <c r="AV300" i="27"/>
  <c r="AU301" i="27"/>
  <c r="AV301" i="27"/>
  <c r="AU302" i="27"/>
  <c r="AV302" i="27"/>
  <c r="AU303" i="27"/>
  <c r="AV303" i="27"/>
  <c r="AU304" i="27"/>
  <c r="AV304" i="27"/>
  <c r="AU305" i="27"/>
  <c r="AV305" i="27"/>
  <c r="AU306" i="27"/>
  <c r="AV306" i="27"/>
  <c r="AU307" i="27"/>
  <c r="AV307" i="27"/>
  <c r="AU308" i="27"/>
  <c r="AV308" i="27"/>
  <c r="AU309" i="27"/>
  <c r="AV309" i="27"/>
  <c r="AU310" i="27"/>
  <c r="AV310" i="27"/>
  <c r="AU311" i="27"/>
  <c r="AV311" i="27"/>
  <c r="AU312" i="27"/>
  <c r="AV312" i="27"/>
  <c r="AU313" i="27"/>
  <c r="AV313" i="27"/>
  <c r="AU314" i="27"/>
  <c r="AV314" i="27"/>
  <c r="AU315" i="27"/>
  <c r="AV315" i="27"/>
  <c r="AU316" i="27"/>
  <c r="AV316" i="27"/>
  <c r="AU317" i="27"/>
  <c r="AV317" i="27"/>
  <c r="AU318" i="27"/>
  <c r="AV318" i="27"/>
  <c r="AU319" i="27"/>
  <c r="AV319" i="27"/>
  <c r="AU320" i="27"/>
  <c r="AV320" i="27"/>
  <c r="AU321" i="27"/>
  <c r="AV321" i="27"/>
  <c r="AU322" i="27"/>
  <c r="AV322" i="27"/>
  <c r="AU323" i="27"/>
  <c r="AV323" i="27"/>
  <c r="AU324" i="27"/>
  <c r="AV324" i="27"/>
  <c r="AU325" i="27"/>
  <c r="AV325" i="27"/>
  <c r="AU326" i="27"/>
  <c r="AV326" i="27"/>
  <c r="AU327" i="27"/>
  <c r="AV327" i="27"/>
  <c r="AU328" i="27"/>
  <c r="AV328" i="27"/>
  <c r="AU329" i="27"/>
  <c r="AV329" i="27"/>
  <c r="AU330" i="27"/>
  <c r="AV330" i="27"/>
  <c r="AU331" i="27"/>
  <c r="AV331" i="27"/>
  <c r="AU332" i="27"/>
  <c r="AV332" i="27"/>
  <c r="AU333" i="27"/>
  <c r="AV333" i="27"/>
  <c r="AU334" i="27"/>
  <c r="AV334" i="27"/>
  <c r="AU335" i="27"/>
  <c r="AV335" i="27"/>
  <c r="AU336" i="27"/>
  <c r="AV336" i="27"/>
  <c r="AU337" i="27"/>
  <c r="AV337" i="27"/>
  <c r="AU338" i="27"/>
  <c r="AV338" i="27"/>
  <c r="AU339" i="27"/>
  <c r="AV339" i="27"/>
  <c r="AU340" i="27"/>
  <c r="AV340" i="27"/>
  <c r="AU341" i="27"/>
  <c r="AV341" i="27"/>
  <c r="AU342" i="27"/>
  <c r="AV342" i="27"/>
  <c r="AU343" i="27"/>
  <c r="AV343" i="27"/>
  <c r="AU344" i="27"/>
  <c r="AV344" i="27"/>
  <c r="AU345" i="27"/>
  <c r="AV345" i="27"/>
  <c r="AU346" i="27"/>
  <c r="AV346" i="27"/>
  <c r="AU347" i="27"/>
  <c r="AV347" i="27"/>
  <c r="AU348" i="27"/>
  <c r="AV348" i="27"/>
  <c r="AU349" i="27"/>
  <c r="AV349" i="27"/>
  <c r="AU350" i="27"/>
  <c r="AV350" i="27"/>
  <c r="AU351" i="27"/>
  <c r="AV351" i="27"/>
  <c r="AU352" i="27"/>
  <c r="AV352" i="27"/>
  <c r="AU353" i="27"/>
  <c r="AV353" i="27"/>
  <c r="AU354" i="27"/>
  <c r="AV354" i="27"/>
  <c r="AU355" i="27"/>
  <c r="AV355" i="27"/>
  <c r="AU356" i="27"/>
  <c r="AV356" i="27"/>
  <c r="AU357" i="27"/>
  <c r="AV357" i="27"/>
  <c r="AU358" i="27"/>
  <c r="AV358" i="27"/>
  <c r="AU359" i="27"/>
  <c r="AV359" i="27"/>
  <c r="AU360" i="27"/>
  <c r="AV360" i="27"/>
  <c r="AU361" i="27"/>
  <c r="AV361" i="27"/>
  <c r="AU362" i="27"/>
  <c r="AV362" i="27"/>
  <c r="AU363" i="27"/>
  <c r="AV363" i="27"/>
  <c r="AU364" i="27"/>
  <c r="AV364" i="27"/>
  <c r="AU365" i="27"/>
  <c r="AV365" i="27"/>
  <c r="AU366" i="27"/>
  <c r="AV366" i="27"/>
  <c r="AU367" i="27"/>
  <c r="AV367" i="27"/>
  <c r="AU368" i="27"/>
  <c r="AV368" i="27"/>
  <c r="AU369" i="27"/>
  <c r="AV369" i="27"/>
  <c r="AU370" i="27"/>
  <c r="AV370" i="27"/>
  <c r="AU371" i="27"/>
  <c r="AV371" i="27"/>
  <c r="AU372" i="27"/>
  <c r="AV372" i="27"/>
  <c r="AU373" i="27"/>
  <c r="AV373" i="27"/>
  <c r="AU374" i="27"/>
  <c r="AV374" i="27"/>
  <c r="AU375" i="27"/>
  <c r="AV375" i="27"/>
  <c r="AU376" i="27"/>
  <c r="AV376" i="27"/>
  <c r="AU377" i="27"/>
  <c r="AV377" i="27"/>
  <c r="AU378" i="27"/>
  <c r="AV378" i="27"/>
  <c r="AU379" i="27"/>
  <c r="AV379" i="27"/>
  <c r="AU380" i="27"/>
  <c r="AV380" i="27"/>
  <c r="AU381" i="27"/>
  <c r="AV381" i="27"/>
  <c r="AU382" i="27"/>
  <c r="AV382" i="27"/>
  <c r="AU383" i="27"/>
  <c r="AV383" i="27"/>
  <c r="AU384" i="27"/>
  <c r="AV384" i="27"/>
  <c r="AU385" i="27"/>
  <c r="AV385" i="27"/>
  <c r="AU386" i="27"/>
  <c r="AV386" i="27"/>
  <c r="AU387" i="27"/>
  <c r="AV387" i="27"/>
  <c r="AU388" i="27"/>
  <c r="AV388" i="27"/>
  <c r="AU389" i="27"/>
  <c r="AV389" i="27"/>
  <c r="AU390" i="27"/>
  <c r="AV390" i="27"/>
  <c r="AU391" i="27"/>
  <c r="AV391" i="27"/>
  <c r="AU392" i="27"/>
  <c r="AV392" i="27"/>
  <c r="AU393" i="27"/>
  <c r="AV393" i="27"/>
  <c r="AU394" i="27"/>
  <c r="AV394" i="27"/>
  <c r="AU395" i="27"/>
  <c r="AV395" i="27"/>
  <c r="AU396" i="27"/>
  <c r="AV396" i="27"/>
  <c r="AU397" i="27"/>
  <c r="AV397" i="27"/>
  <c r="AU398" i="27"/>
  <c r="AV398" i="27"/>
  <c r="AU399" i="27"/>
  <c r="AV399" i="27"/>
  <c r="AU400" i="27"/>
  <c r="AV400" i="27"/>
  <c r="AU401" i="27"/>
  <c r="AV401" i="27"/>
  <c r="AU402" i="27"/>
  <c r="AV402" i="27"/>
  <c r="AU403" i="27"/>
  <c r="AV403" i="27"/>
  <c r="AU404" i="27"/>
  <c r="AV404" i="27"/>
  <c r="AU405" i="27"/>
  <c r="AV405" i="27"/>
  <c r="AU406" i="27"/>
  <c r="AV406" i="27"/>
  <c r="AU407" i="27"/>
  <c r="AV407" i="27"/>
  <c r="AU408" i="27"/>
  <c r="AV408" i="27"/>
  <c r="AU409" i="27"/>
  <c r="AV409" i="27"/>
  <c r="AU410" i="27"/>
  <c r="AV410" i="27"/>
  <c r="AU411" i="27"/>
  <c r="AV411" i="27"/>
  <c r="AU412" i="27"/>
  <c r="AV412" i="27"/>
  <c r="AU413" i="27"/>
  <c r="AV413" i="27"/>
  <c r="AU414" i="27"/>
  <c r="AV414" i="27"/>
  <c r="AU415" i="27"/>
  <c r="AV415" i="27"/>
  <c r="AU416" i="27"/>
  <c r="AV416" i="27"/>
  <c r="AU417" i="27"/>
  <c r="AV417" i="27"/>
  <c r="AU418" i="27"/>
  <c r="AV418" i="27"/>
  <c r="AU419" i="27"/>
  <c r="AV419" i="27"/>
  <c r="AU420" i="27"/>
  <c r="AV420" i="27"/>
  <c r="AU421" i="27"/>
  <c r="AV421" i="27"/>
  <c r="AU422" i="27"/>
  <c r="AV422" i="27"/>
  <c r="AU423" i="27"/>
  <c r="AV423" i="27"/>
  <c r="AU424" i="27"/>
  <c r="AV424" i="27"/>
  <c r="AU425" i="27"/>
  <c r="AV425" i="27"/>
  <c r="AU426" i="27"/>
  <c r="AV426" i="27"/>
  <c r="AU427" i="27"/>
  <c r="AV427" i="27"/>
  <c r="AU428" i="27"/>
  <c r="AV428" i="27"/>
  <c r="AU429" i="27"/>
  <c r="AV429" i="27"/>
  <c r="AU430" i="27"/>
  <c r="AV430" i="27"/>
  <c r="AU431" i="27"/>
  <c r="AV431" i="27"/>
  <c r="AU432" i="27"/>
  <c r="AV432" i="27"/>
  <c r="AU433" i="27"/>
  <c r="AV433" i="27"/>
  <c r="AU434" i="27"/>
  <c r="AV434" i="27"/>
  <c r="AU435" i="27"/>
  <c r="AV435" i="27"/>
  <c r="AU436" i="27"/>
  <c r="AV436" i="27"/>
  <c r="AU437" i="27"/>
  <c r="AV437" i="27"/>
  <c r="AU438" i="27"/>
  <c r="AV438" i="27"/>
  <c r="AU439" i="27"/>
  <c r="AV439" i="27"/>
  <c r="AU440" i="27"/>
  <c r="AV440" i="27"/>
  <c r="AU441" i="27"/>
  <c r="AV441" i="27"/>
  <c r="AU442" i="27"/>
  <c r="AV442" i="27"/>
  <c r="AU443" i="27"/>
  <c r="AV443" i="27"/>
  <c r="AU444" i="27"/>
  <c r="AV444" i="27"/>
  <c r="AU445" i="27"/>
  <c r="AV445" i="27"/>
  <c r="AU446" i="27"/>
  <c r="AV446" i="27"/>
  <c r="AU447" i="27"/>
  <c r="AV447" i="27"/>
  <c r="AU448" i="27"/>
  <c r="AV448" i="27"/>
  <c r="AU449" i="27"/>
  <c r="AV449" i="27"/>
  <c r="AU450" i="27"/>
  <c r="AV450" i="27"/>
  <c r="AU451" i="27"/>
  <c r="AV451" i="27"/>
  <c r="AU452" i="27"/>
  <c r="AV452" i="27"/>
  <c r="AU453" i="27"/>
  <c r="AV453" i="27"/>
  <c r="AU454" i="27"/>
  <c r="AV454" i="27"/>
  <c r="AU455" i="27"/>
  <c r="AV455" i="27"/>
  <c r="AU456" i="27"/>
  <c r="AV456" i="27"/>
  <c r="AU457" i="27"/>
  <c r="AV457" i="27"/>
  <c r="AU458" i="27"/>
  <c r="AV458" i="27"/>
  <c r="AU459" i="27"/>
  <c r="AV459" i="27"/>
  <c r="AU460" i="27"/>
  <c r="AV460" i="27"/>
  <c r="AU461" i="27"/>
  <c r="AV461" i="27"/>
  <c r="AU462" i="27"/>
  <c r="AV462" i="27"/>
  <c r="AU463" i="27"/>
  <c r="AV463" i="27"/>
  <c r="AU464" i="27"/>
  <c r="AV464" i="27"/>
  <c r="AU465" i="27"/>
  <c r="AV465" i="27"/>
  <c r="AU466" i="27"/>
  <c r="AV466" i="27"/>
  <c r="AU467" i="27"/>
  <c r="AV467" i="27"/>
  <c r="AL50" i="27"/>
  <c r="AK50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O6" i="27"/>
  <c r="O5" i="27"/>
  <c r="S2" i="27"/>
  <c r="H3" i="27"/>
  <c r="G3" i="27"/>
  <c r="B5" i="27"/>
  <c r="B6" i="27"/>
  <c r="B4" i="27"/>
  <c r="AV137" i="27"/>
  <c r="AV136" i="27"/>
  <c r="AV135" i="27"/>
  <c r="AV134" i="27"/>
  <c r="AV133" i="27"/>
  <c r="AV132" i="27"/>
  <c r="AV131" i="27"/>
  <c r="AV130" i="27"/>
  <c r="AV129" i="27"/>
  <c r="AV128" i="27"/>
  <c r="AV127" i="27"/>
  <c r="AV126" i="27"/>
  <c r="AV125" i="27"/>
  <c r="AV124" i="27"/>
  <c r="AV123" i="27"/>
  <c r="AV122" i="27"/>
  <c r="AV121" i="27"/>
  <c r="AV120" i="27"/>
  <c r="AV119" i="27"/>
  <c r="AV118" i="27"/>
  <c r="AV117" i="27"/>
  <c r="AV116" i="27"/>
  <c r="AV115" i="27"/>
  <c r="AV114" i="27"/>
  <c r="AV113" i="27"/>
  <c r="AV112" i="27"/>
  <c r="AV111" i="27"/>
  <c r="AV110" i="27"/>
  <c r="AV109" i="27"/>
  <c r="AV108" i="27"/>
  <c r="AV107" i="27"/>
  <c r="AV106" i="27"/>
  <c r="AV105" i="27"/>
  <c r="AV104" i="27"/>
  <c r="AV103" i="27"/>
  <c r="AV102" i="27"/>
  <c r="AV101" i="27"/>
  <c r="AV100" i="27"/>
  <c r="AV99" i="27"/>
  <c r="AV98" i="27"/>
  <c r="AV97" i="27"/>
  <c r="AV96" i="27"/>
  <c r="AV95" i="27"/>
  <c r="AL95" i="27"/>
  <c r="AV94" i="27"/>
  <c r="AL94" i="27"/>
  <c r="AV93" i="27"/>
  <c r="AL93" i="27"/>
  <c r="AV92" i="27"/>
  <c r="AL92" i="27"/>
  <c r="AV91" i="27"/>
  <c r="AL91" i="27"/>
  <c r="AV90" i="27"/>
  <c r="AV89" i="27"/>
  <c r="AV88" i="27"/>
  <c r="AV87" i="27"/>
  <c r="AV86" i="27"/>
  <c r="AV85" i="27"/>
  <c r="AV84" i="27"/>
  <c r="AV83" i="27"/>
  <c r="AV82" i="27"/>
  <c r="AV81" i="27"/>
  <c r="AV80" i="27"/>
  <c r="AV79" i="27"/>
  <c r="AV78" i="27"/>
  <c r="AL78" i="27"/>
  <c r="AV77" i="27"/>
  <c r="AL77" i="27"/>
  <c r="AV76" i="27"/>
  <c r="AL76" i="27"/>
  <c r="AV75" i="27"/>
  <c r="AV74" i="27"/>
  <c r="AV73" i="27"/>
  <c r="AV72" i="27"/>
  <c r="AV71" i="27"/>
  <c r="AV70" i="27"/>
  <c r="AV69" i="27"/>
  <c r="AV68" i="27"/>
  <c r="AV67" i="27"/>
  <c r="AV66" i="27"/>
  <c r="AV65" i="27"/>
  <c r="AV64" i="27"/>
  <c r="AV63" i="27"/>
  <c r="AV62" i="27"/>
  <c r="AV61" i="27"/>
  <c r="AV60" i="27"/>
  <c r="AV59" i="27"/>
  <c r="AV58" i="27"/>
  <c r="AV57" i="27"/>
  <c r="AL57" i="27"/>
  <c r="AV56" i="27"/>
  <c r="AL56" i="27"/>
  <c r="AV55" i="27"/>
  <c r="AL55" i="27"/>
  <c r="AV54" i="27"/>
  <c r="AL54" i="27"/>
  <c r="AV53" i="27"/>
  <c r="AL53" i="27"/>
  <c r="AV52" i="27"/>
  <c r="AV51" i="27"/>
  <c r="AV50" i="27"/>
  <c r="AV49" i="27"/>
  <c r="AV48" i="27"/>
  <c r="AV47" i="27"/>
  <c r="AV46" i="27"/>
  <c r="AV45" i="27"/>
  <c r="AV44" i="27"/>
  <c r="AV43" i="27"/>
  <c r="AV42" i="27"/>
  <c r="AV41" i="27"/>
  <c r="AV40" i="27"/>
  <c r="AV39" i="27"/>
  <c r="AV38" i="27"/>
  <c r="AV37" i="27"/>
  <c r="AV36" i="27"/>
  <c r="AV35" i="27"/>
  <c r="AV34" i="27"/>
  <c r="AV33" i="27"/>
  <c r="AV32" i="27"/>
  <c r="AV31" i="27"/>
  <c r="AV30" i="27"/>
  <c r="AV29" i="27"/>
  <c r="AV28" i="27"/>
  <c r="AV27" i="27"/>
  <c r="AV26" i="27"/>
  <c r="AY25" i="27"/>
  <c r="AV25" i="27"/>
  <c r="AU25" i="27"/>
  <c r="AV24" i="27"/>
  <c r="AU24" i="27"/>
  <c r="AY23" i="27"/>
  <c r="AV23" i="27"/>
  <c r="AY22" i="27"/>
  <c r="AV22" i="27"/>
  <c r="AU22" i="27"/>
  <c r="AY20" i="27"/>
  <c r="AY19" i="27"/>
  <c r="AY17" i="27"/>
  <c r="AY16" i="27"/>
  <c r="AY15" i="27"/>
  <c r="AY14" i="27"/>
  <c r="AL14" i="27"/>
  <c r="AK14" i="27"/>
  <c r="AY13" i="27"/>
  <c r="AY12" i="27"/>
  <c r="AY11" i="27"/>
  <c r="AY9" i="27"/>
  <c r="AY8" i="27"/>
  <c r="AY7" i="27"/>
  <c r="AY6" i="27"/>
  <c r="L6" i="27"/>
  <c r="L7" i="27" s="1"/>
  <c r="AY5" i="27"/>
  <c r="L5" i="27"/>
  <c r="AY4" i="27"/>
  <c r="N4" i="27"/>
  <c r="N5" i="27" s="1"/>
  <c r="N6" i="27" s="1"/>
  <c r="L4" i="27"/>
  <c r="AY3" i="27"/>
  <c r="N3" i="27"/>
  <c r="BV56" i="27" l="1"/>
  <c r="BW56" i="27" s="1"/>
  <c r="BV73" i="27"/>
  <c r="BV18" i="27"/>
  <c r="BW18" i="27" s="1"/>
  <c r="BV13" i="27"/>
  <c r="BV30" i="27"/>
  <c r="BW30" i="27" s="1"/>
  <c r="BV29" i="27"/>
  <c r="BW29" i="27" s="1"/>
  <c r="BV40" i="27"/>
  <c r="BW40" i="27" s="1"/>
  <c r="BU5" i="27"/>
  <c r="BV45" i="27"/>
  <c r="BW45" i="27" s="1"/>
  <c r="BV64" i="27"/>
  <c r="BW64" i="27" s="1"/>
  <c r="BV90" i="27"/>
  <c r="BV65" i="27"/>
  <c r="BV294" i="27"/>
  <c r="BZ18" i="27"/>
  <c r="CA18" i="27" s="1"/>
  <c r="BZ40" i="27"/>
  <c r="CA40" i="27" s="1"/>
  <c r="BZ26" i="27"/>
  <c r="CA26" i="27" s="1"/>
  <c r="BV57" i="27"/>
  <c r="BV89" i="27"/>
  <c r="BU3" i="27"/>
  <c r="BZ61" i="27"/>
  <c r="CA61" i="27" s="1"/>
  <c r="BV12" i="27"/>
  <c r="BZ13" i="27"/>
  <c r="CA13" i="27" s="1"/>
  <c r="BV371" i="27"/>
  <c r="BV453" i="27"/>
  <c r="BW453" i="27" s="1"/>
  <c r="BV406" i="27"/>
  <c r="BV393" i="27"/>
  <c r="BV407" i="27"/>
  <c r="BW407" i="27" s="1"/>
  <c r="BV346" i="27"/>
  <c r="BW346" i="27" s="1"/>
  <c r="BV326" i="27"/>
  <c r="BV284" i="27"/>
  <c r="BV381" i="27"/>
  <c r="BV431" i="27"/>
  <c r="BV377" i="27"/>
  <c r="BV345" i="27"/>
  <c r="BW345" i="27" s="1"/>
  <c r="BV356" i="27"/>
  <c r="BW356" i="27" s="1"/>
  <c r="BV302" i="27"/>
  <c r="BV391" i="27"/>
  <c r="BV385" i="27"/>
  <c r="BV288" i="27"/>
  <c r="BV276" i="27"/>
  <c r="BV364" i="27"/>
  <c r="BW364" i="27" s="1"/>
  <c r="BV330" i="27"/>
  <c r="BW330" i="27" s="1"/>
  <c r="BV177" i="27"/>
  <c r="BV362" i="27"/>
  <c r="BW362" i="27" s="1"/>
  <c r="BV351" i="27"/>
  <c r="BW351" i="27" s="1"/>
  <c r="BV183" i="27"/>
  <c r="BW183" i="27" s="1"/>
  <c r="BV359" i="27"/>
  <c r="BV337" i="27"/>
  <c r="BV329" i="27"/>
  <c r="BW329" i="27" s="1"/>
  <c r="BV327" i="27"/>
  <c r="BW327" i="27" s="1"/>
  <c r="BV278" i="27"/>
  <c r="BV283" i="27"/>
  <c r="BW283" i="27" s="1"/>
  <c r="BV266" i="27"/>
  <c r="BW266" i="27" s="1"/>
  <c r="BV357" i="27"/>
  <c r="BV349" i="27"/>
  <c r="BV347" i="27"/>
  <c r="BV318" i="27"/>
  <c r="BV312" i="27"/>
  <c r="BV250" i="27"/>
  <c r="BW250" i="27" s="1"/>
  <c r="BV216" i="27"/>
  <c r="BW216" i="27" s="1"/>
  <c r="BV169" i="27"/>
  <c r="BV324" i="27"/>
  <c r="BV191" i="27"/>
  <c r="BW191" i="27" s="1"/>
  <c r="BV269" i="27"/>
  <c r="BV319" i="27"/>
  <c r="BW319" i="27" s="1"/>
  <c r="BV303" i="27"/>
  <c r="BW303" i="27" s="1"/>
  <c r="BV295" i="27"/>
  <c r="BW295" i="27" s="1"/>
  <c r="BV287" i="27"/>
  <c r="BV271" i="27"/>
  <c r="BW271" i="27" s="1"/>
  <c r="BV256" i="27"/>
  <c r="BW256" i="27" s="1"/>
  <c r="BV248" i="27"/>
  <c r="BW248" i="27" s="1"/>
  <c r="BV246" i="27"/>
  <c r="BV171" i="27"/>
  <c r="BV143" i="27"/>
  <c r="BV298" i="27"/>
  <c r="BV290" i="27"/>
  <c r="BV282" i="27"/>
  <c r="BV274" i="27"/>
  <c r="BV260" i="27"/>
  <c r="BV245" i="27"/>
  <c r="BV129" i="27"/>
  <c r="BV267" i="27"/>
  <c r="BW267" i="27" s="1"/>
  <c r="BV254" i="27"/>
  <c r="BV251" i="27"/>
  <c r="BV237" i="27"/>
  <c r="BV235" i="27"/>
  <c r="BW235" i="27" s="1"/>
  <c r="BV229" i="27"/>
  <c r="BV227" i="27"/>
  <c r="BW227" i="27" s="1"/>
  <c r="BV221" i="27"/>
  <c r="BV219" i="27"/>
  <c r="BW219" i="27" s="1"/>
  <c r="BV202" i="27"/>
  <c r="BV261" i="27"/>
  <c r="BV207" i="27"/>
  <c r="BW207" i="27" s="1"/>
  <c r="BV199" i="27"/>
  <c r="BV185" i="27"/>
  <c r="BV179" i="27"/>
  <c r="BV167" i="27"/>
  <c r="BW167" i="27" s="1"/>
  <c r="BV259" i="27"/>
  <c r="BW259" i="27" s="1"/>
  <c r="BZ242" i="27"/>
  <c r="CA242" i="27" s="1"/>
  <c r="BV238" i="27"/>
  <c r="BV230" i="27"/>
  <c r="BV222" i="27"/>
  <c r="BV215" i="27"/>
  <c r="BW215" i="27" s="1"/>
  <c r="BV206" i="27"/>
  <c r="BW206" i="27" s="1"/>
  <c r="BV204" i="27"/>
  <c r="BW204" i="27" s="1"/>
  <c r="BZ184" i="27"/>
  <c r="CA184" i="27" s="1"/>
  <c r="BV131" i="27"/>
  <c r="BW131" i="27" s="1"/>
  <c r="BV244" i="27"/>
  <c r="BV234" i="27"/>
  <c r="BW234" i="27" s="1"/>
  <c r="BV226" i="27"/>
  <c r="BV218" i="27"/>
  <c r="BW218" i="27" s="1"/>
  <c r="BV213" i="27"/>
  <c r="BV193" i="27"/>
  <c r="BV187" i="27"/>
  <c r="BV175" i="27"/>
  <c r="BW175" i="27" s="1"/>
  <c r="BV161" i="27"/>
  <c r="BV144" i="27"/>
  <c r="BW144" i="27" s="1"/>
  <c r="BV262" i="27"/>
  <c r="BV258" i="27"/>
  <c r="BW258" i="27" s="1"/>
  <c r="BV252" i="27"/>
  <c r="BV241" i="27"/>
  <c r="BW241" i="27" s="1"/>
  <c r="BV236" i="27"/>
  <c r="BV233" i="27"/>
  <c r="BW233" i="27" s="1"/>
  <c r="BV228" i="27"/>
  <c r="BV225" i="27"/>
  <c r="BW225" i="27" s="1"/>
  <c r="BV220" i="27"/>
  <c r="BV201" i="27"/>
  <c r="BV123" i="27"/>
  <c r="BV197" i="27"/>
  <c r="BV189" i="27"/>
  <c r="BV181" i="27"/>
  <c r="BV173" i="27"/>
  <c r="BV165" i="27"/>
  <c r="BV157" i="27"/>
  <c r="BV153" i="27"/>
  <c r="BV115" i="27"/>
  <c r="BW115" i="27" s="1"/>
  <c r="BV148" i="27"/>
  <c r="BW148" i="27" s="1"/>
  <c r="BV138" i="27"/>
  <c r="BW138" i="27" s="1"/>
  <c r="BV127" i="27"/>
  <c r="BV211" i="27"/>
  <c r="BV156" i="27"/>
  <c r="BW156" i="27" s="1"/>
  <c r="BV145" i="27"/>
  <c r="BV140" i="27"/>
  <c r="BW140" i="27" s="1"/>
  <c r="BV137" i="27"/>
  <c r="BV194" i="27"/>
  <c r="BV96" i="27"/>
  <c r="BW96" i="27" s="1"/>
  <c r="BZ240" i="27"/>
  <c r="CA240" i="27" s="1"/>
  <c r="BV200" i="27"/>
  <c r="BW200" i="27" s="1"/>
  <c r="BV192" i="27"/>
  <c r="BW192" i="27" s="1"/>
  <c r="BV184" i="27"/>
  <c r="BV176" i="27"/>
  <c r="BW176" i="27" s="1"/>
  <c r="BV168" i="27"/>
  <c r="BW168" i="27" s="1"/>
  <c r="BV160" i="27"/>
  <c r="BW160" i="27" s="1"/>
  <c r="BV125" i="27"/>
  <c r="BV107" i="27"/>
  <c r="BW107" i="27" s="1"/>
  <c r="BV98" i="27"/>
  <c r="BV203" i="27"/>
  <c r="BV151" i="27"/>
  <c r="BV155" i="27"/>
  <c r="BW155" i="27" s="1"/>
  <c r="BV149" i="27"/>
  <c r="BV141" i="27"/>
  <c r="BV119" i="27"/>
  <c r="BV117" i="27"/>
  <c r="BV111" i="27"/>
  <c r="BV109" i="27"/>
  <c r="BV103" i="27"/>
  <c r="BV101" i="27"/>
  <c r="BV139" i="27"/>
  <c r="BW139" i="27" s="1"/>
  <c r="BV135" i="27"/>
  <c r="BV133" i="27"/>
  <c r="BZ122" i="27"/>
  <c r="CA122" i="27" s="1"/>
  <c r="BV116" i="27"/>
  <c r="BW116" i="27" s="1"/>
  <c r="BV108" i="27"/>
  <c r="BW108" i="27" s="1"/>
  <c r="BV100" i="27"/>
  <c r="BV147" i="27"/>
  <c r="BW147" i="27" s="1"/>
  <c r="BV142" i="27"/>
  <c r="BV124" i="27"/>
  <c r="BW124" i="27" s="1"/>
  <c r="BV118" i="27"/>
  <c r="BW118" i="27" s="1"/>
  <c r="BV110" i="27"/>
  <c r="BW110" i="27" s="1"/>
  <c r="BV102" i="27"/>
  <c r="BW102" i="27" s="1"/>
  <c r="BV99" i="27"/>
  <c r="BW99" i="27" s="1"/>
  <c r="BV91" i="27"/>
  <c r="BW91" i="27" s="1"/>
  <c r="BV132" i="27"/>
  <c r="BW132" i="27" s="1"/>
  <c r="BV126" i="27"/>
  <c r="BV113" i="27"/>
  <c r="BV105" i="27"/>
  <c r="BV94" i="27"/>
  <c r="BV134" i="27"/>
  <c r="BV121" i="27"/>
  <c r="BV92" i="27"/>
  <c r="BW92" i="27" s="1"/>
  <c r="BV95" i="27"/>
  <c r="BZ91" i="27"/>
  <c r="CA91" i="27" s="1"/>
  <c r="BV93" i="27"/>
  <c r="BZ97" i="27"/>
  <c r="CA97" i="27" s="1"/>
  <c r="AZ17" i="27"/>
  <c r="J4" i="27"/>
  <c r="K4" i="27" s="1"/>
  <c r="I3" i="27"/>
  <c r="J7" i="27"/>
  <c r="K7" i="27" s="1"/>
  <c r="B7" i="27"/>
  <c r="AU23" i="27"/>
  <c r="I4" i="27"/>
  <c r="P5" i="27"/>
  <c r="AZ6" i="27"/>
  <c r="N7" i="27"/>
  <c r="P6" i="27"/>
  <c r="J3" i="27"/>
  <c r="K3" i="27" s="1"/>
  <c r="P4" i="27"/>
  <c r="I6" i="27"/>
  <c r="AZ12" i="27"/>
  <c r="AZ11" i="27"/>
  <c r="AZ5" i="27"/>
  <c r="J6" i="27"/>
  <c r="K6" i="27" s="1"/>
  <c r="S3" i="27"/>
  <c r="I7" i="27"/>
  <c r="L8" i="27"/>
  <c r="AL62" i="27"/>
  <c r="P3" i="27"/>
  <c r="J5" i="27"/>
  <c r="K5" i="27" s="1"/>
  <c r="I5" i="27"/>
  <c r="BW13" i="27" l="1"/>
  <c r="BW65" i="27"/>
  <c r="BW90" i="27"/>
  <c r="BZ52" i="27"/>
  <c r="CA52" i="27" s="1"/>
  <c r="BZ64" i="27"/>
  <c r="CA64" i="27" s="1"/>
  <c r="BZ86" i="27"/>
  <c r="CA86" i="27" s="1"/>
  <c r="BW73" i="27"/>
  <c r="BZ106" i="27"/>
  <c r="CA106" i="27" s="1"/>
  <c r="BZ206" i="27"/>
  <c r="CA206" i="27" s="1"/>
  <c r="BZ121" i="27"/>
  <c r="CA121" i="27" s="1"/>
  <c r="BZ266" i="27"/>
  <c r="CA266" i="27" s="1"/>
  <c r="BZ270" i="27"/>
  <c r="CA270" i="27" s="1"/>
  <c r="BZ368" i="27"/>
  <c r="CA368" i="27" s="1"/>
  <c r="BW12" i="27"/>
  <c r="BZ69" i="27"/>
  <c r="CA69" i="27" s="1"/>
  <c r="BZ84" i="27"/>
  <c r="CA84" i="27" s="1"/>
  <c r="BZ49" i="27"/>
  <c r="CA49" i="27" s="1"/>
  <c r="BZ60" i="27"/>
  <c r="CA60" i="27" s="1"/>
  <c r="BZ24" i="27"/>
  <c r="CA24" i="27" s="1"/>
  <c r="BV36" i="27"/>
  <c r="BV23" i="27"/>
  <c r="BZ53" i="27"/>
  <c r="CA53" i="27" s="1"/>
  <c r="BZ59" i="27"/>
  <c r="CA59" i="27" s="1"/>
  <c r="BZ58" i="27"/>
  <c r="CA58" i="27" s="1"/>
  <c r="BZ32" i="27"/>
  <c r="CA32" i="27" s="1"/>
  <c r="BZ27" i="27"/>
  <c r="CA27" i="27" s="1"/>
  <c r="BZ15" i="27"/>
  <c r="CA15" i="27" s="1"/>
  <c r="BZ6" i="27"/>
  <c r="CA6" i="27" s="1"/>
  <c r="BZ90" i="27"/>
  <c r="CA90" i="27" s="1"/>
  <c r="BZ37" i="27"/>
  <c r="CA37" i="27" s="1"/>
  <c r="BZ16" i="27"/>
  <c r="CA16" i="27" s="1"/>
  <c r="BZ67" i="27"/>
  <c r="CA67" i="27" s="1"/>
  <c r="BZ66" i="27"/>
  <c r="CA66" i="27" s="1"/>
  <c r="BZ36" i="27"/>
  <c r="CA36" i="27" s="1"/>
  <c r="BZ10" i="27"/>
  <c r="CA10" i="27" s="1"/>
  <c r="BZ75" i="27"/>
  <c r="CA75" i="27" s="1"/>
  <c r="BZ74" i="27"/>
  <c r="CA74" i="27" s="1"/>
  <c r="BZ43" i="27"/>
  <c r="CA43" i="27" s="1"/>
  <c r="BZ89" i="27"/>
  <c r="CA89" i="27" s="1"/>
  <c r="BZ83" i="27"/>
  <c r="CA83" i="27" s="1"/>
  <c r="BZ82" i="27"/>
  <c r="CA82" i="27" s="1"/>
  <c r="BZ57" i="27"/>
  <c r="CA57" i="27" s="1"/>
  <c r="BZ51" i="27"/>
  <c r="CA51" i="27" s="1"/>
  <c r="BZ50" i="27"/>
  <c r="CA50" i="27" s="1"/>
  <c r="BZ30" i="27"/>
  <c r="CA30" i="27" s="1"/>
  <c r="BZ20" i="27"/>
  <c r="CA20" i="27" s="1"/>
  <c r="BZ9" i="27"/>
  <c r="CA9" i="27" s="1"/>
  <c r="BZ17" i="27"/>
  <c r="CA17" i="27" s="1"/>
  <c r="BZ72" i="27"/>
  <c r="CA72" i="27" s="1"/>
  <c r="BZ21" i="27"/>
  <c r="CA21" i="27" s="1"/>
  <c r="BZ3" i="27"/>
  <c r="CA3" i="27" s="1"/>
  <c r="BZ8" i="27"/>
  <c r="CA8" i="27" s="1"/>
  <c r="BZ42" i="27"/>
  <c r="CA42" i="27" s="1"/>
  <c r="BZ306" i="27"/>
  <c r="CA306" i="27" s="1"/>
  <c r="BZ251" i="27"/>
  <c r="CA251" i="27" s="1"/>
  <c r="BZ302" i="27"/>
  <c r="CA302" i="27" s="1"/>
  <c r="BV375" i="27"/>
  <c r="BW375" i="27" s="1"/>
  <c r="BV335" i="27"/>
  <c r="BV387" i="27"/>
  <c r="BZ436" i="27"/>
  <c r="CA436" i="27" s="1"/>
  <c r="BV339" i="27"/>
  <c r="BV437" i="27"/>
  <c r="BW437" i="27" s="1"/>
  <c r="BV399" i="27"/>
  <c r="BW399" i="27" s="1"/>
  <c r="BV355" i="27"/>
  <c r="BW355" i="27" s="1"/>
  <c r="BZ79" i="27"/>
  <c r="CA79" i="27" s="1"/>
  <c r="BV42" i="27"/>
  <c r="BZ4" i="27"/>
  <c r="CA4" i="27" s="1"/>
  <c r="BZ25" i="27"/>
  <c r="CA25" i="27" s="1"/>
  <c r="BZ87" i="27"/>
  <c r="CA87" i="27" s="1"/>
  <c r="BV50" i="27"/>
  <c r="BZ35" i="27"/>
  <c r="CA35" i="27" s="1"/>
  <c r="BZ45" i="27"/>
  <c r="CA45" i="27" s="1"/>
  <c r="BV31" i="27"/>
  <c r="BZ85" i="27"/>
  <c r="CA85" i="27" s="1"/>
  <c r="BZ33" i="27"/>
  <c r="CA33" i="27" s="1"/>
  <c r="BV5" i="27"/>
  <c r="BV72" i="27"/>
  <c r="BV19" i="27"/>
  <c r="BZ11" i="27"/>
  <c r="CA11" i="27" s="1"/>
  <c r="BV41" i="27"/>
  <c r="BZ210" i="27"/>
  <c r="CA210" i="27" s="1"/>
  <c r="BZ278" i="27"/>
  <c r="CA278" i="27" s="1"/>
  <c r="BZ420" i="27"/>
  <c r="CA420" i="27" s="1"/>
  <c r="BZ95" i="27"/>
  <c r="CA95" i="27" s="1"/>
  <c r="BZ319" i="27"/>
  <c r="CA319" i="27" s="1"/>
  <c r="BZ408" i="27"/>
  <c r="CA408" i="27" s="1"/>
  <c r="BV369" i="27"/>
  <c r="BW369" i="27" s="1"/>
  <c r="BZ403" i="27"/>
  <c r="CA403" i="27" s="1"/>
  <c r="BV400" i="27"/>
  <c r="BW400" i="27" s="1"/>
  <c r="BV74" i="27"/>
  <c r="BZ39" i="27"/>
  <c r="CA39" i="27" s="1"/>
  <c r="BV3" i="27"/>
  <c r="BZ62" i="27"/>
  <c r="CA62" i="27" s="1"/>
  <c r="BV20" i="27"/>
  <c r="BV82" i="27"/>
  <c r="BV48" i="27"/>
  <c r="BZ77" i="27"/>
  <c r="CA77" i="27" s="1"/>
  <c r="BV26" i="27"/>
  <c r="BV81" i="27"/>
  <c r="BV16" i="27"/>
  <c r="BV49" i="27"/>
  <c r="BV55" i="27"/>
  <c r="BZ54" i="27"/>
  <c r="CA54" i="27" s="1"/>
  <c r="BV7" i="27"/>
  <c r="BZ34" i="27"/>
  <c r="CA34" i="27" s="1"/>
  <c r="BV4" i="27"/>
  <c r="BZ12" i="27"/>
  <c r="CA12" i="27" s="1"/>
  <c r="BZ167" i="27"/>
  <c r="CA167" i="27" s="1"/>
  <c r="BZ226" i="27"/>
  <c r="CA226" i="27" s="1"/>
  <c r="BZ223" i="27"/>
  <c r="CA223" i="27" s="1"/>
  <c r="BZ241" i="27"/>
  <c r="CA241" i="27" s="1"/>
  <c r="BZ337" i="27"/>
  <c r="CA337" i="27" s="1"/>
  <c r="BZ68" i="27"/>
  <c r="CA68" i="27" s="1"/>
  <c r="BW89" i="27"/>
  <c r="BW57" i="27"/>
  <c r="BZ76" i="27"/>
  <c r="CA76" i="27" s="1"/>
  <c r="BZ44" i="27"/>
  <c r="CA44" i="27" s="1"/>
  <c r="BZ23" i="27"/>
  <c r="CA23" i="27" s="1"/>
  <c r="BZ29" i="27"/>
  <c r="CA29" i="27" s="1"/>
  <c r="BZ14" i="27"/>
  <c r="CA14" i="27" s="1"/>
  <c r="BZ88" i="27"/>
  <c r="CA88" i="27" s="1"/>
  <c r="BZ38" i="27"/>
  <c r="CA38" i="27" s="1"/>
  <c r="BV47" i="27"/>
  <c r="BZ56" i="27"/>
  <c r="CA56" i="27" s="1"/>
  <c r="BV83" i="27"/>
  <c r="BV75" i="27"/>
  <c r="BV67" i="27"/>
  <c r="BV59" i="27"/>
  <c r="BV51" i="27"/>
  <c r="BV43" i="27"/>
  <c r="BV37" i="27"/>
  <c r="BV32" i="27"/>
  <c r="BV27" i="27"/>
  <c r="BV21" i="27"/>
  <c r="BV76" i="27"/>
  <c r="BV44" i="27"/>
  <c r="BV77" i="27"/>
  <c r="BV70" i="27"/>
  <c r="BV22" i="27"/>
  <c r="BV17" i="27"/>
  <c r="BV8" i="27"/>
  <c r="BV84" i="27"/>
  <c r="BV52" i="27"/>
  <c r="BV85" i="27"/>
  <c r="BV78" i="27"/>
  <c r="BV53" i="27"/>
  <c r="BV46" i="27"/>
  <c r="BV33" i="27"/>
  <c r="BV60" i="27"/>
  <c r="BV28" i="27"/>
  <c r="BV15" i="27"/>
  <c r="BV6" i="27"/>
  <c r="BV68" i="27"/>
  <c r="BV10" i="27"/>
  <c r="BV54" i="27"/>
  <c r="BV61" i="27"/>
  <c r="BV38" i="27"/>
  <c r="BV86" i="27"/>
  <c r="BV34" i="27"/>
  <c r="BV62" i="27"/>
  <c r="BV14" i="27"/>
  <c r="BV69" i="27"/>
  <c r="BV9" i="27"/>
  <c r="BV11" i="27"/>
  <c r="BV88" i="27"/>
  <c r="BV63" i="27"/>
  <c r="BZ290" i="27"/>
  <c r="CA290" i="27" s="1"/>
  <c r="BZ19" i="27"/>
  <c r="CA19" i="27" s="1"/>
  <c r="BZ155" i="27"/>
  <c r="CA155" i="27" s="1"/>
  <c r="BZ265" i="27"/>
  <c r="CA265" i="27" s="1"/>
  <c r="BZ239" i="27"/>
  <c r="CA239" i="27" s="1"/>
  <c r="BV306" i="27"/>
  <c r="BV279" i="27"/>
  <c r="BW279" i="27" s="1"/>
  <c r="BZ267" i="27"/>
  <c r="CA267" i="27" s="1"/>
  <c r="BV163" i="27"/>
  <c r="BW163" i="27" s="1"/>
  <c r="BV291" i="27"/>
  <c r="BW291" i="27" s="1"/>
  <c r="BV286" i="27"/>
  <c r="BW286" i="27" s="1"/>
  <c r="BV370" i="27"/>
  <c r="BW370" i="27" s="1"/>
  <c r="BV338" i="27"/>
  <c r="BW338" i="27" s="1"/>
  <c r="BV307" i="27"/>
  <c r="BW307" i="27" s="1"/>
  <c r="BV402" i="27"/>
  <c r="BW402" i="27" s="1"/>
  <c r="BV413" i="27"/>
  <c r="BW413" i="27" s="1"/>
  <c r="BV452" i="27"/>
  <c r="BW452" i="27" s="1"/>
  <c r="BV428" i="27"/>
  <c r="BW428" i="27" s="1"/>
  <c r="BZ65" i="27"/>
  <c r="CA65" i="27" s="1"/>
  <c r="BZ80" i="27"/>
  <c r="CA80" i="27" s="1"/>
  <c r="BZ48" i="27"/>
  <c r="CA48" i="27" s="1"/>
  <c r="BZ73" i="27"/>
  <c r="CA73" i="27" s="1"/>
  <c r="BZ22" i="27"/>
  <c r="CA22" i="27" s="1"/>
  <c r="BZ63" i="27"/>
  <c r="CA63" i="27" s="1"/>
  <c r="BZ71" i="27"/>
  <c r="CA71" i="27" s="1"/>
  <c r="BZ28" i="27"/>
  <c r="CA28" i="27" s="1"/>
  <c r="BV87" i="27"/>
  <c r="BV39" i="27"/>
  <c r="BV24" i="27"/>
  <c r="BV71" i="27"/>
  <c r="BZ47" i="27"/>
  <c r="CA47" i="27" s="1"/>
  <c r="BZ55" i="27"/>
  <c r="CA55" i="27" s="1"/>
  <c r="BZ81" i="27"/>
  <c r="CA81" i="27" s="1"/>
  <c r="BZ41" i="27"/>
  <c r="CA41" i="27" s="1"/>
  <c r="BZ171" i="27"/>
  <c r="CA171" i="27" s="1"/>
  <c r="BZ299" i="27"/>
  <c r="CA299" i="27" s="1"/>
  <c r="BV217" i="27"/>
  <c r="BV388" i="27"/>
  <c r="BW388" i="27" s="1"/>
  <c r="BZ392" i="27"/>
  <c r="CA392" i="27" s="1"/>
  <c r="BV354" i="27"/>
  <c r="BW354" i="27" s="1"/>
  <c r="BZ352" i="27"/>
  <c r="CA352" i="27" s="1"/>
  <c r="BV418" i="27"/>
  <c r="BW418" i="27" s="1"/>
  <c r="BV421" i="27"/>
  <c r="BW421" i="27" s="1"/>
  <c r="BV382" i="27"/>
  <c r="BW382" i="27" s="1"/>
  <c r="BZ31" i="27"/>
  <c r="CA31" i="27" s="1"/>
  <c r="BZ7" i="27"/>
  <c r="CA7" i="27" s="1"/>
  <c r="BZ70" i="27"/>
  <c r="CA70" i="27" s="1"/>
  <c r="BZ5" i="27"/>
  <c r="CA5" i="27" s="1"/>
  <c r="BV58" i="27"/>
  <c r="BV66" i="27"/>
  <c r="BZ78" i="27"/>
  <c r="CA78" i="27" s="1"/>
  <c r="BV80" i="27"/>
  <c r="BV35" i="27"/>
  <c r="BZ46" i="27"/>
  <c r="CA46" i="27" s="1"/>
  <c r="BV79" i="27"/>
  <c r="BV25" i="27"/>
  <c r="BW157" i="27"/>
  <c r="BW226" i="27"/>
  <c r="BW287" i="27"/>
  <c r="BW294" i="27"/>
  <c r="BW98" i="27"/>
  <c r="BW169" i="27"/>
  <c r="BW251" i="27"/>
  <c r="BW246" i="27"/>
  <c r="BW119" i="27"/>
  <c r="BW161" i="27"/>
  <c r="BW236" i="27"/>
  <c r="BW123" i="27"/>
  <c r="BW199" i="27"/>
  <c r="BW337" i="27"/>
  <c r="BW184" i="27"/>
  <c r="BW306" i="27"/>
  <c r="BW177" i="27"/>
  <c r="BW387" i="27"/>
  <c r="BW391" i="27"/>
  <c r="BW381" i="27"/>
  <c r="BW326" i="27"/>
  <c r="BW393" i="27"/>
  <c r="BZ338" i="27"/>
  <c r="CA338" i="27" s="1"/>
  <c r="BZ373" i="27"/>
  <c r="CA373" i="27" s="1"/>
  <c r="BZ105" i="27"/>
  <c r="CA105" i="27" s="1"/>
  <c r="BZ143" i="27"/>
  <c r="CA143" i="27" s="1"/>
  <c r="BW94" i="27"/>
  <c r="BZ164" i="27"/>
  <c r="CA164" i="27" s="1"/>
  <c r="BW142" i="27"/>
  <c r="BW100" i="27"/>
  <c r="BZ159" i="27"/>
  <c r="CA159" i="27" s="1"/>
  <c r="BZ124" i="27"/>
  <c r="CA124" i="27" s="1"/>
  <c r="BZ248" i="27"/>
  <c r="CA248" i="27" s="1"/>
  <c r="BZ174" i="27"/>
  <c r="CA174" i="27" s="1"/>
  <c r="BW137" i="27"/>
  <c r="BZ204" i="27"/>
  <c r="CA204" i="27" s="1"/>
  <c r="BZ195" i="27"/>
  <c r="CA195" i="27" s="1"/>
  <c r="BW165" i="27"/>
  <c r="BZ192" i="27"/>
  <c r="CA192" i="27" s="1"/>
  <c r="BZ255" i="27"/>
  <c r="CA255" i="27" s="1"/>
  <c r="BZ298" i="27"/>
  <c r="CA298" i="27" s="1"/>
  <c r="BZ207" i="27"/>
  <c r="CA207" i="27" s="1"/>
  <c r="BW254" i="27"/>
  <c r="BZ231" i="27"/>
  <c r="CA231" i="27" s="1"/>
  <c r="BZ358" i="27"/>
  <c r="CA358" i="27" s="1"/>
  <c r="BV311" i="27"/>
  <c r="BZ275" i="27"/>
  <c r="CA275" i="27" s="1"/>
  <c r="BV314" i="27"/>
  <c r="BV195" i="27"/>
  <c r="BZ329" i="27"/>
  <c r="CA329" i="27" s="1"/>
  <c r="BV333" i="27"/>
  <c r="BV386" i="27"/>
  <c r="BZ357" i="27"/>
  <c r="CA357" i="27" s="1"/>
  <c r="BV159" i="27"/>
  <c r="BV341" i="27"/>
  <c r="BV242" i="27"/>
  <c r="BV348" i="27"/>
  <c r="BZ428" i="27"/>
  <c r="CA428" i="27" s="1"/>
  <c r="BZ293" i="27"/>
  <c r="CA293" i="27" s="1"/>
  <c r="BV296" i="27"/>
  <c r="BV434" i="27"/>
  <c r="BV410" i="27"/>
  <c r="BZ443" i="27"/>
  <c r="CA443" i="27" s="1"/>
  <c r="BV384" i="27"/>
  <c r="BV429" i="27"/>
  <c r="BV340" i="27"/>
  <c r="BZ411" i="27"/>
  <c r="CA411" i="27" s="1"/>
  <c r="BV398" i="27"/>
  <c r="BV323" i="27"/>
  <c r="BV404" i="27"/>
  <c r="BW105" i="27"/>
  <c r="BW194" i="27"/>
  <c r="BW347" i="27"/>
  <c r="BW278" i="27"/>
  <c r="BW302" i="27"/>
  <c r="BW377" i="27"/>
  <c r="BZ378" i="27"/>
  <c r="CA378" i="27" s="1"/>
  <c r="BW406" i="27"/>
  <c r="BZ107" i="27"/>
  <c r="CA107" i="27" s="1"/>
  <c r="BZ113" i="27"/>
  <c r="CA113" i="27" s="1"/>
  <c r="BW113" i="27"/>
  <c r="BZ130" i="27"/>
  <c r="CA130" i="27" s="1"/>
  <c r="BZ151" i="27"/>
  <c r="CA151" i="27" s="1"/>
  <c r="BZ175" i="27"/>
  <c r="CA175" i="27" s="1"/>
  <c r="BW101" i="27"/>
  <c r="BZ138" i="27"/>
  <c r="CA138" i="27" s="1"/>
  <c r="BW203" i="27"/>
  <c r="BW125" i="27"/>
  <c r="BZ203" i="27"/>
  <c r="CA203" i="27" s="1"/>
  <c r="BZ166" i="27"/>
  <c r="CA166" i="27" s="1"/>
  <c r="BZ211" i="27"/>
  <c r="CA211" i="27" s="1"/>
  <c r="BW145" i="27"/>
  <c r="BW211" i="27"/>
  <c r="BZ179" i="27"/>
  <c r="CA179" i="27" s="1"/>
  <c r="BW181" i="27"/>
  <c r="BW252" i="27"/>
  <c r="BW193" i="27"/>
  <c r="BW230" i="27"/>
  <c r="BZ314" i="27"/>
  <c r="CA314" i="27" s="1"/>
  <c r="BW221" i="27"/>
  <c r="BW129" i="27"/>
  <c r="BZ259" i="27"/>
  <c r="CA259" i="27" s="1"/>
  <c r="BW324" i="27"/>
  <c r="BZ345" i="27"/>
  <c r="CA345" i="27" s="1"/>
  <c r="BZ286" i="27"/>
  <c r="CA286" i="27" s="1"/>
  <c r="BW318" i="27"/>
  <c r="BW349" i="27"/>
  <c r="BZ225" i="27"/>
  <c r="CA225" i="27" s="1"/>
  <c r="BZ333" i="27"/>
  <c r="CA333" i="27" s="1"/>
  <c r="BV367" i="27"/>
  <c r="BV308" i="27"/>
  <c r="BV380" i="27"/>
  <c r="BV270" i="27"/>
  <c r="BV372" i="27"/>
  <c r="BV292" i="27"/>
  <c r="BV379" i="27"/>
  <c r="BZ444" i="27"/>
  <c r="CA444" i="27" s="1"/>
  <c r="BZ344" i="27"/>
  <c r="CA344" i="27" s="1"/>
  <c r="BV363" i="27"/>
  <c r="BV315" i="27"/>
  <c r="BV365" i="27"/>
  <c r="BV426" i="27"/>
  <c r="BV383" i="27"/>
  <c r="BZ258" i="27"/>
  <c r="CA258" i="27" s="1"/>
  <c r="BV397" i="27"/>
  <c r="BZ354" i="27"/>
  <c r="CA354" i="27" s="1"/>
  <c r="BZ395" i="27"/>
  <c r="CA395" i="27" s="1"/>
  <c r="BZ285" i="27"/>
  <c r="CA285" i="27" s="1"/>
  <c r="BV414" i="27"/>
  <c r="BV408" i="27"/>
  <c r="BV310" i="27"/>
  <c r="BV332" i="27"/>
  <c r="BV424" i="27"/>
  <c r="BV436" i="27"/>
  <c r="BV416" i="27"/>
  <c r="BW173" i="27"/>
  <c r="BZ96" i="27"/>
  <c r="CA96" i="27" s="1"/>
  <c r="BZ103" i="27"/>
  <c r="CA103" i="27" s="1"/>
  <c r="BZ111" i="27"/>
  <c r="CA111" i="27" s="1"/>
  <c r="BZ119" i="27"/>
  <c r="CA119" i="27" s="1"/>
  <c r="BZ127" i="27"/>
  <c r="CA127" i="27" s="1"/>
  <c r="BZ135" i="27"/>
  <c r="CA135" i="27" s="1"/>
  <c r="BZ94" i="27"/>
  <c r="CA94" i="27" s="1"/>
  <c r="BZ104" i="27"/>
  <c r="CA104" i="27" s="1"/>
  <c r="BZ112" i="27"/>
  <c r="CA112" i="27" s="1"/>
  <c r="BZ120" i="27"/>
  <c r="CA120" i="27" s="1"/>
  <c r="BZ128" i="27"/>
  <c r="CA128" i="27" s="1"/>
  <c r="BZ129" i="27"/>
  <c r="CA129" i="27" s="1"/>
  <c r="BZ137" i="27"/>
  <c r="CA137" i="27" s="1"/>
  <c r="BZ145" i="27"/>
  <c r="CA145" i="27" s="1"/>
  <c r="BZ153" i="27"/>
  <c r="CA153" i="27" s="1"/>
  <c r="BZ93" i="27"/>
  <c r="CA93" i="27" s="1"/>
  <c r="BZ101" i="27"/>
  <c r="CA101" i="27" s="1"/>
  <c r="BZ109" i="27"/>
  <c r="CA109" i="27" s="1"/>
  <c r="BZ117" i="27"/>
  <c r="CA117" i="27" s="1"/>
  <c r="BZ125" i="27"/>
  <c r="CA125" i="27" s="1"/>
  <c r="BZ133" i="27"/>
  <c r="CA133" i="27" s="1"/>
  <c r="BZ141" i="27"/>
  <c r="CA141" i="27" s="1"/>
  <c r="BZ149" i="27"/>
  <c r="CA149" i="27" s="1"/>
  <c r="BZ150" i="27"/>
  <c r="CA150" i="27" s="1"/>
  <c r="BZ156" i="27"/>
  <c r="CA156" i="27" s="1"/>
  <c r="BZ172" i="27"/>
  <c r="CA172" i="27" s="1"/>
  <c r="BZ180" i="27"/>
  <c r="CA180" i="27" s="1"/>
  <c r="BZ188" i="27"/>
  <c r="CA188" i="27" s="1"/>
  <c r="BZ196" i="27"/>
  <c r="CA196" i="27" s="1"/>
  <c r="BZ140" i="27"/>
  <c r="CA140" i="27" s="1"/>
  <c r="BZ144" i="27"/>
  <c r="CA144" i="27" s="1"/>
  <c r="BZ157" i="27"/>
  <c r="CA157" i="27" s="1"/>
  <c r="BZ165" i="27"/>
  <c r="CA165" i="27" s="1"/>
  <c r="BZ173" i="27"/>
  <c r="CA173" i="27" s="1"/>
  <c r="BZ181" i="27"/>
  <c r="CA181" i="27" s="1"/>
  <c r="BZ189" i="27"/>
  <c r="CA189" i="27" s="1"/>
  <c r="BZ197" i="27"/>
  <c r="CA197" i="27" s="1"/>
  <c r="BZ132" i="27"/>
  <c r="CA132" i="27" s="1"/>
  <c r="BZ134" i="27"/>
  <c r="CA134" i="27" s="1"/>
  <c r="BZ126" i="27"/>
  <c r="CA126" i="27" s="1"/>
  <c r="BZ136" i="27"/>
  <c r="CA136" i="27" s="1"/>
  <c r="BZ142" i="27"/>
  <c r="CA142" i="27" s="1"/>
  <c r="BZ152" i="27"/>
  <c r="CA152" i="27" s="1"/>
  <c r="BZ161" i="27"/>
  <c r="CA161" i="27" s="1"/>
  <c r="BZ169" i="27"/>
  <c r="CA169" i="27" s="1"/>
  <c r="BZ177" i="27"/>
  <c r="CA177" i="27" s="1"/>
  <c r="BZ185" i="27"/>
  <c r="CA185" i="27" s="1"/>
  <c r="BZ193" i="27"/>
  <c r="CA193" i="27" s="1"/>
  <c r="BZ118" i="27"/>
  <c r="CA118" i="27" s="1"/>
  <c r="BZ201" i="27"/>
  <c r="CA201" i="27" s="1"/>
  <c r="BZ209" i="27"/>
  <c r="CA209" i="27" s="1"/>
  <c r="BZ263" i="27"/>
  <c r="CA263" i="27" s="1"/>
  <c r="BZ146" i="27"/>
  <c r="CA146" i="27" s="1"/>
  <c r="BZ256" i="27"/>
  <c r="CA256" i="27" s="1"/>
  <c r="BZ264" i="27"/>
  <c r="CA264" i="27" s="1"/>
  <c r="BZ110" i="27"/>
  <c r="CA110" i="27" s="1"/>
  <c r="BZ217" i="27"/>
  <c r="CA217" i="27" s="1"/>
  <c r="BZ116" i="27"/>
  <c r="CA116" i="27" s="1"/>
  <c r="BZ160" i="27"/>
  <c r="CA160" i="27" s="1"/>
  <c r="BZ168" i="27"/>
  <c r="CA168" i="27" s="1"/>
  <c r="BZ176" i="27"/>
  <c r="CA176" i="27" s="1"/>
  <c r="BZ205" i="27"/>
  <c r="CA205" i="27" s="1"/>
  <c r="BZ221" i="27"/>
  <c r="CA221" i="27" s="1"/>
  <c r="BZ229" i="27"/>
  <c r="CA229" i="27" s="1"/>
  <c r="BZ237" i="27"/>
  <c r="CA237" i="27" s="1"/>
  <c r="BZ100" i="27"/>
  <c r="CA100" i="27" s="1"/>
  <c r="BZ202" i="27"/>
  <c r="CA202" i="27" s="1"/>
  <c r="BZ222" i="27"/>
  <c r="CA222" i="27" s="1"/>
  <c r="BZ230" i="27"/>
  <c r="CA230" i="27" s="1"/>
  <c r="BZ238" i="27"/>
  <c r="CA238" i="27" s="1"/>
  <c r="BZ246" i="27"/>
  <c r="CA246" i="27" s="1"/>
  <c r="BZ254" i="27"/>
  <c r="CA254" i="27" s="1"/>
  <c r="BZ262" i="27"/>
  <c r="CA262" i="27" s="1"/>
  <c r="BZ186" i="27"/>
  <c r="CA186" i="27" s="1"/>
  <c r="BZ212" i="27"/>
  <c r="CA212" i="27" s="1"/>
  <c r="BZ272" i="27"/>
  <c r="CA272" i="27" s="1"/>
  <c r="BZ280" i="27"/>
  <c r="CA280" i="27" s="1"/>
  <c r="BZ288" i="27"/>
  <c r="CA288" i="27" s="1"/>
  <c r="BZ296" i="27"/>
  <c r="CA296" i="27" s="1"/>
  <c r="BZ304" i="27"/>
  <c r="CA304" i="27" s="1"/>
  <c r="BZ312" i="27"/>
  <c r="CA312" i="27" s="1"/>
  <c r="BZ320" i="27"/>
  <c r="CA320" i="27" s="1"/>
  <c r="BZ214" i="27"/>
  <c r="CA214" i="27" s="1"/>
  <c r="BZ253" i="27"/>
  <c r="CA253" i="27" s="1"/>
  <c r="BZ260" i="27"/>
  <c r="CA260" i="27" s="1"/>
  <c r="BZ273" i="27"/>
  <c r="CA273" i="27" s="1"/>
  <c r="BZ281" i="27"/>
  <c r="CA281" i="27" s="1"/>
  <c r="BZ289" i="27"/>
  <c r="CA289" i="27" s="1"/>
  <c r="BZ297" i="27"/>
  <c r="CA297" i="27" s="1"/>
  <c r="BZ305" i="27"/>
  <c r="CA305" i="27" s="1"/>
  <c r="BZ178" i="27"/>
  <c r="CA178" i="27" s="1"/>
  <c r="BZ245" i="27"/>
  <c r="CA245" i="27" s="1"/>
  <c r="BZ220" i="27"/>
  <c r="CA220" i="27" s="1"/>
  <c r="BZ228" i="27"/>
  <c r="CA228" i="27" s="1"/>
  <c r="BZ236" i="27"/>
  <c r="CA236" i="27" s="1"/>
  <c r="BZ252" i="27"/>
  <c r="CA252" i="27" s="1"/>
  <c r="BZ102" i="27"/>
  <c r="CA102" i="27" s="1"/>
  <c r="BZ108" i="27"/>
  <c r="CA108" i="27" s="1"/>
  <c r="BZ170" i="27"/>
  <c r="CA170" i="27" s="1"/>
  <c r="BZ213" i="27"/>
  <c r="CA213" i="27" s="1"/>
  <c r="BZ244" i="27"/>
  <c r="CA244" i="27" s="1"/>
  <c r="BZ276" i="27"/>
  <c r="CA276" i="27" s="1"/>
  <c r="BZ284" i="27"/>
  <c r="CA284" i="27" s="1"/>
  <c r="BZ292" i="27"/>
  <c r="CA292" i="27" s="1"/>
  <c r="BZ300" i="27"/>
  <c r="CA300" i="27" s="1"/>
  <c r="BZ308" i="27"/>
  <c r="CA308" i="27" s="1"/>
  <c r="BZ316" i="27"/>
  <c r="CA316" i="27" s="1"/>
  <c r="BZ324" i="27"/>
  <c r="CA324" i="27" s="1"/>
  <c r="BZ162" i="27"/>
  <c r="CA162" i="27" s="1"/>
  <c r="BZ194" i="27"/>
  <c r="CA194" i="27" s="1"/>
  <c r="BZ219" i="27"/>
  <c r="CA219" i="27" s="1"/>
  <c r="BZ227" i="27"/>
  <c r="CA227" i="27" s="1"/>
  <c r="BZ235" i="27"/>
  <c r="CA235" i="27" s="1"/>
  <c r="BZ310" i="27"/>
  <c r="CA310" i="27" s="1"/>
  <c r="BZ326" i="27"/>
  <c r="CA326" i="27" s="1"/>
  <c r="BZ313" i="27"/>
  <c r="CA313" i="27" s="1"/>
  <c r="BZ349" i="27"/>
  <c r="CA349" i="27" s="1"/>
  <c r="BZ243" i="27"/>
  <c r="CA243" i="27" s="1"/>
  <c r="BZ261" i="27"/>
  <c r="CA261" i="27" s="1"/>
  <c r="BZ268" i="27"/>
  <c r="CA268" i="27" s="1"/>
  <c r="BZ334" i="27"/>
  <c r="CA334" i="27" s="1"/>
  <c r="BZ366" i="27"/>
  <c r="CA366" i="27" s="1"/>
  <c r="BZ374" i="27"/>
  <c r="CA374" i="27" s="1"/>
  <c r="BZ382" i="27"/>
  <c r="CA382" i="27" s="1"/>
  <c r="BZ390" i="27"/>
  <c r="CA390" i="27" s="1"/>
  <c r="BZ335" i="27"/>
  <c r="CA335" i="27" s="1"/>
  <c r="BZ343" i="27"/>
  <c r="CA343" i="27" s="1"/>
  <c r="BZ359" i="27"/>
  <c r="CA359" i="27" s="1"/>
  <c r="BZ367" i="27"/>
  <c r="CA367" i="27" s="1"/>
  <c r="BZ375" i="27"/>
  <c r="CA375" i="27" s="1"/>
  <c r="BZ383" i="27"/>
  <c r="CA383" i="27" s="1"/>
  <c r="BZ391" i="27"/>
  <c r="CA391" i="27" s="1"/>
  <c r="BZ317" i="27"/>
  <c r="CA317" i="27" s="1"/>
  <c r="BZ327" i="27"/>
  <c r="CA327" i="27" s="1"/>
  <c r="BZ328" i="27"/>
  <c r="CA328" i="27" s="1"/>
  <c r="BZ269" i="27"/>
  <c r="CA269" i="27" s="1"/>
  <c r="BZ271" i="27"/>
  <c r="CA271" i="27" s="1"/>
  <c r="BZ279" i="27"/>
  <c r="CA279" i="27" s="1"/>
  <c r="BZ287" i="27"/>
  <c r="CA287" i="27" s="1"/>
  <c r="BZ295" i="27"/>
  <c r="CA295" i="27" s="1"/>
  <c r="BZ303" i="27"/>
  <c r="CA303" i="27" s="1"/>
  <c r="BZ361" i="27"/>
  <c r="CA361" i="27" s="1"/>
  <c r="BZ369" i="27"/>
  <c r="CA369" i="27" s="1"/>
  <c r="BZ377" i="27"/>
  <c r="CA377" i="27" s="1"/>
  <c r="BZ385" i="27"/>
  <c r="CA385" i="27" s="1"/>
  <c r="BZ393" i="27"/>
  <c r="CA393" i="27" s="1"/>
  <c r="BZ331" i="27"/>
  <c r="CA331" i="27" s="1"/>
  <c r="BZ339" i="27"/>
  <c r="CA339" i="27" s="1"/>
  <c r="BZ347" i="27"/>
  <c r="CA347" i="27" s="1"/>
  <c r="BZ355" i="27"/>
  <c r="CA355" i="27" s="1"/>
  <c r="BZ363" i="27"/>
  <c r="CA363" i="27" s="1"/>
  <c r="BZ371" i="27"/>
  <c r="CA371" i="27" s="1"/>
  <c r="BZ379" i="27"/>
  <c r="CA379" i="27" s="1"/>
  <c r="BZ387" i="27"/>
  <c r="CA387" i="27" s="1"/>
  <c r="BZ432" i="27"/>
  <c r="CA432" i="27" s="1"/>
  <c r="BZ440" i="27"/>
  <c r="CA440" i="27" s="1"/>
  <c r="BZ448" i="27"/>
  <c r="CA448" i="27" s="1"/>
  <c r="BZ401" i="27"/>
  <c r="CA401" i="27" s="1"/>
  <c r="BZ409" i="27"/>
  <c r="CA409" i="27" s="1"/>
  <c r="BZ417" i="27"/>
  <c r="CA417" i="27" s="1"/>
  <c r="BZ425" i="27"/>
  <c r="CA425" i="27" s="1"/>
  <c r="BZ433" i="27"/>
  <c r="CA433" i="27" s="1"/>
  <c r="BZ441" i="27"/>
  <c r="CA441" i="27" s="1"/>
  <c r="BZ449" i="27"/>
  <c r="CA449" i="27" s="1"/>
  <c r="BZ311" i="27"/>
  <c r="CA311" i="27" s="1"/>
  <c r="BZ321" i="27"/>
  <c r="CA321" i="27" s="1"/>
  <c r="BZ394" i="27"/>
  <c r="CA394" i="27" s="1"/>
  <c r="BZ402" i="27"/>
  <c r="CA402" i="27" s="1"/>
  <c r="BZ410" i="27"/>
  <c r="CA410" i="27" s="1"/>
  <c r="BZ418" i="27"/>
  <c r="CA418" i="27" s="1"/>
  <c r="BZ426" i="27"/>
  <c r="CA426" i="27" s="1"/>
  <c r="BZ434" i="27"/>
  <c r="CA434" i="27" s="1"/>
  <c r="BZ442" i="27"/>
  <c r="CA442" i="27" s="1"/>
  <c r="BZ450" i="27"/>
  <c r="CA450" i="27" s="1"/>
  <c r="BZ388" i="27"/>
  <c r="CA388" i="27" s="1"/>
  <c r="BZ370" i="27"/>
  <c r="CA370" i="27" s="1"/>
  <c r="BZ380" i="27"/>
  <c r="CA380" i="27" s="1"/>
  <c r="BZ364" i="27"/>
  <c r="CA364" i="27" s="1"/>
  <c r="BZ398" i="27"/>
  <c r="CA398" i="27" s="1"/>
  <c r="BZ406" i="27"/>
  <c r="CA406" i="27" s="1"/>
  <c r="BZ414" i="27"/>
  <c r="CA414" i="27" s="1"/>
  <c r="BZ422" i="27"/>
  <c r="CA422" i="27" s="1"/>
  <c r="BZ430" i="27"/>
  <c r="CA430" i="27" s="1"/>
  <c r="BZ438" i="27"/>
  <c r="CA438" i="27" s="1"/>
  <c r="BZ446" i="27"/>
  <c r="CA446" i="27" s="1"/>
  <c r="BZ362" i="27"/>
  <c r="CA362" i="27" s="1"/>
  <c r="BZ356" i="27"/>
  <c r="CA356" i="27" s="1"/>
  <c r="BZ348" i="27"/>
  <c r="CA348" i="27" s="1"/>
  <c r="BZ437" i="27"/>
  <c r="CA437" i="27" s="1"/>
  <c r="BZ439" i="27"/>
  <c r="CA439" i="27" s="1"/>
  <c r="BZ332" i="27"/>
  <c r="CA332" i="27" s="1"/>
  <c r="BZ346" i="27"/>
  <c r="CA346" i="27" s="1"/>
  <c r="BZ399" i="27"/>
  <c r="CA399" i="27" s="1"/>
  <c r="BZ407" i="27"/>
  <c r="CA407" i="27" s="1"/>
  <c r="BZ415" i="27"/>
  <c r="CA415" i="27" s="1"/>
  <c r="BZ423" i="27"/>
  <c r="CA423" i="27" s="1"/>
  <c r="BZ447" i="27"/>
  <c r="CA447" i="27" s="1"/>
  <c r="BZ431" i="27"/>
  <c r="CA431" i="27" s="1"/>
  <c r="BZ405" i="27"/>
  <c r="CA405" i="27" s="1"/>
  <c r="BZ372" i="27"/>
  <c r="CA372" i="27" s="1"/>
  <c r="BZ397" i="27"/>
  <c r="CA397" i="27" s="1"/>
  <c r="BZ429" i="27"/>
  <c r="CA429" i="27" s="1"/>
  <c r="BZ340" i="27"/>
  <c r="CA340" i="27" s="1"/>
  <c r="BZ413" i="27"/>
  <c r="CA413" i="27" s="1"/>
  <c r="BZ421" i="27"/>
  <c r="CA421" i="27" s="1"/>
  <c r="BW371" i="27"/>
  <c r="BW95" i="27"/>
  <c r="BZ98" i="27"/>
  <c r="CA98" i="27" s="1"/>
  <c r="BZ115" i="27"/>
  <c r="CA115" i="27" s="1"/>
  <c r="BW126" i="27"/>
  <c r="BW133" i="27"/>
  <c r="BZ183" i="27"/>
  <c r="CA183" i="27" s="1"/>
  <c r="BW103" i="27"/>
  <c r="BZ198" i="27"/>
  <c r="CA198" i="27" s="1"/>
  <c r="BW127" i="27"/>
  <c r="BZ148" i="27"/>
  <c r="CA148" i="27" s="1"/>
  <c r="BW189" i="27"/>
  <c r="BW220" i="27"/>
  <c r="BW244" i="27"/>
  <c r="BZ218" i="27"/>
  <c r="CA218" i="27" s="1"/>
  <c r="BZ234" i="27"/>
  <c r="CA234" i="27" s="1"/>
  <c r="BZ247" i="27"/>
  <c r="CA247" i="27" s="1"/>
  <c r="BZ322" i="27"/>
  <c r="CA322" i="27" s="1"/>
  <c r="BZ200" i="27"/>
  <c r="CA200" i="27" s="1"/>
  <c r="BW274" i="27"/>
  <c r="BW269" i="27"/>
  <c r="BV322" i="27"/>
  <c r="BZ283" i="27"/>
  <c r="CA283" i="27" s="1"/>
  <c r="BZ233" i="27"/>
  <c r="CA233" i="27" s="1"/>
  <c r="BZ353" i="27"/>
  <c r="CA353" i="27" s="1"/>
  <c r="BV272" i="27"/>
  <c r="BV378" i="27"/>
  <c r="BV320" i="27"/>
  <c r="BV304" i="27"/>
  <c r="BV389" i="27"/>
  <c r="BV205" i="27"/>
  <c r="BZ315" i="27"/>
  <c r="CA315" i="27" s="1"/>
  <c r="BV373" i="27"/>
  <c r="BZ330" i="27"/>
  <c r="CA330" i="27" s="1"/>
  <c r="BV374" i="27"/>
  <c r="BV255" i="27"/>
  <c r="BV439" i="27"/>
  <c r="BV268" i="27"/>
  <c r="BZ386" i="27"/>
  <c r="CA386" i="27" s="1"/>
  <c r="BV423" i="27"/>
  <c r="BZ301" i="27"/>
  <c r="CA301" i="27" s="1"/>
  <c r="BV422" i="27"/>
  <c r="BV412" i="27"/>
  <c r="BV448" i="27"/>
  <c r="BZ451" i="27"/>
  <c r="CA451" i="27" s="1"/>
  <c r="BV442" i="27"/>
  <c r="BV440" i="27"/>
  <c r="BW187" i="27"/>
  <c r="BW261" i="27"/>
  <c r="BW339" i="27"/>
  <c r="BZ435" i="27"/>
  <c r="CA435" i="27" s="1"/>
  <c r="BW93" i="27"/>
  <c r="BZ123" i="27"/>
  <c r="CA123" i="27" s="1"/>
  <c r="BW121" i="27"/>
  <c r="BW135" i="27"/>
  <c r="BZ191" i="27"/>
  <c r="CA191" i="27" s="1"/>
  <c r="BW109" i="27"/>
  <c r="BW141" i="27"/>
  <c r="BZ158" i="27"/>
  <c r="CA158" i="27" s="1"/>
  <c r="BZ190" i="27"/>
  <c r="CA190" i="27" s="1"/>
  <c r="BZ216" i="27"/>
  <c r="CA216" i="27" s="1"/>
  <c r="BZ154" i="27"/>
  <c r="CA154" i="27" s="1"/>
  <c r="BZ163" i="27"/>
  <c r="CA163" i="27" s="1"/>
  <c r="BW197" i="27"/>
  <c r="BW262" i="27"/>
  <c r="BW213" i="27"/>
  <c r="BZ250" i="27"/>
  <c r="CA250" i="27" s="1"/>
  <c r="BZ257" i="27"/>
  <c r="CA257" i="27" s="1"/>
  <c r="BW229" i="27"/>
  <c r="BW245" i="27"/>
  <c r="BW282" i="27"/>
  <c r="BW143" i="27"/>
  <c r="BZ342" i="27"/>
  <c r="CA342" i="27" s="1"/>
  <c r="BZ249" i="27"/>
  <c r="CA249" i="27" s="1"/>
  <c r="BZ307" i="27"/>
  <c r="CA307" i="27" s="1"/>
  <c r="BZ323" i="27"/>
  <c r="CA323" i="27" s="1"/>
  <c r="BW357" i="27"/>
  <c r="BV353" i="27"/>
  <c r="BZ384" i="27"/>
  <c r="CA384" i="27" s="1"/>
  <c r="BV343" i="27"/>
  <c r="BZ376" i="27"/>
  <c r="CA376" i="27" s="1"/>
  <c r="BZ396" i="27"/>
  <c r="CA396" i="27" s="1"/>
  <c r="BV243" i="27"/>
  <c r="BZ381" i="27"/>
  <c r="CA381" i="27" s="1"/>
  <c r="BZ416" i="27"/>
  <c r="CA416" i="27" s="1"/>
  <c r="BV299" i="27"/>
  <c r="BV445" i="27"/>
  <c r="BV316" i="27"/>
  <c r="BZ389" i="27"/>
  <c r="CA389" i="27" s="1"/>
  <c r="BV405" i="27"/>
  <c r="BZ427" i="27"/>
  <c r="CA427" i="27" s="1"/>
  <c r="BV430" i="27"/>
  <c r="BV420" i="27"/>
  <c r="BV451" i="27"/>
  <c r="BV444" i="27"/>
  <c r="BZ445" i="27"/>
  <c r="CA445" i="27" s="1"/>
  <c r="BV446" i="27"/>
  <c r="BW201" i="27"/>
  <c r="BW312" i="27"/>
  <c r="BZ131" i="27"/>
  <c r="CA131" i="27" s="1"/>
  <c r="BZ99" i="27"/>
  <c r="CA99" i="27" s="1"/>
  <c r="BW134" i="27"/>
  <c r="BZ199" i="27"/>
  <c r="CA199" i="27" s="1"/>
  <c r="BW111" i="27"/>
  <c r="BZ224" i="27"/>
  <c r="CA224" i="27" s="1"/>
  <c r="BZ92" i="27"/>
  <c r="CA92" i="27" s="1"/>
  <c r="BZ187" i="27"/>
  <c r="CA187" i="27" s="1"/>
  <c r="BW228" i="27"/>
  <c r="BZ274" i="27"/>
  <c r="CA274" i="27" s="1"/>
  <c r="BW179" i="27"/>
  <c r="BW202" i="27"/>
  <c r="BZ208" i="27"/>
  <c r="CA208" i="27" s="1"/>
  <c r="BW290" i="27"/>
  <c r="BW171" i="27"/>
  <c r="BZ351" i="27"/>
  <c r="CA351" i="27" s="1"/>
  <c r="BW217" i="27"/>
  <c r="BZ294" i="27"/>
  <c r="CA294" i="27" s="1"/>
  <c r="BZ277" i="27"/>
  <c r="CA277" i="27" s="1"/>
  <c r="BZ365" i="27"/>
  <c r="CA365" i="27" s="1"/>
  <c r="BZ341" i="27"/>
  <c r="CA341" i="27" s="1"/>
  <c r="BW359" i="27"/>
  <c r="BZ309" i="27"/>
  <c r="CA309" i="27" s="1"/>
  <c r="BZ404" i="27"/>
  <c r="CA404" i="27" s="1"/>
  <c r="BW276" i="27"/>
  <c r="BZ318" i="27"/>
  <c r="CA318" i="27" s="1"/>
  <c r="BV331" i="27"/>
  <c r="BV325" i="27"/>
  <c r="BV392" i="27"/>
  <c r="BV447" i="27"/>
  <c r="BV300" i="27"/>
  <c r="BV253" i="27"/>
  <c r="BZ360" i="27"/>
  <c r="CA360" i="27" s="1"/>
  <c r="BV415" i="27"/>
  <c r="BV376" i="27"/>
  <c r="BV432" i="27"/>
  <c r="BV438" i="27"/>
  <c r="BZ453" i="27"/>
  <c r="CA453" i="27" s="1"/>
  <c r="BV352" i="27"/>
  <c r="BW151" i="27"/>
  <c r="BZ147" i="27"/>
  <c r="CA147" i="27" s="1"/>
  <c r="BZ139" i="27"/>
  <c r="CA139" i="27" s="1"/>
  <c r="BZ114" i="27"/>
  <c r="CA114" i="27" s="1"/>
  <c r="BW117" i="27"/>
  <c r="BW149" i="27"/>
  <c r="BZ232" i="27"/>
  <c r="CA232" i="27" s="1"/>
  <c r="BZ182" i="27"/>
  <c r="CA182" i="27" s="1"/>
  <c r="BW153" i="27"/>
  <c r="BZ215" i="27"/>
  <c r="CA215" i="27" s="1"/>
  <c r="BW222" i="27"/>
  <c r="BW238" i="27"/>
  <c r="BZ282" i="27"/>
  <c r="CA282" i="27" s="1"/>
  <c r="BW185" i="27"/>
  <c r="BW237" i="27"/>
  <c r="BW260" i="27"/>
  <c r="BW298" i="27"/>
  <c r="BZ350" i="27"/>
  <c r="CA350" i="27" s="1"/>
  <c r="BZ291" i="27"/>
  <c r="CA291" i="27" s="1"/>
  <c r="BW335" i="27"/>
  <c r="BZ412" i="27"/>
  <c r="CA412" i="27" s="1"/>
  <c r="BW288" i="27"/>
  <c r="BZ325" i="27"/>
  <c r="CA325" i="27" s="1"/>
  <c r="BW385" i="27"/>
  <c r="BZ336" i="27"/>
  <c r="CA336" i="27" s="1"/>
  <c r="BZ400" i="27"/>
  <c r="CA400" i="27" s="1"/>
  <c r="BZ424" i="27"/>
  <c r="CA424" i="27" s="1"/>
  <c r="BW431" i="27"/>
  <c r="BZ452" i="27"/>
  <c r="CA452" i="27" s="1"/>
  <c r="BW284" i="27"/>
  <c r="BZ419" i="27"/>
  <c r="CA419" i="27" s="1"/>
  <c r="BV154" i="27"/>
  <c r="BV128" i="27"/>
  <c r="BV136" i="27"/>
  <c r="BV152" i="27"/>
  <c r="BV162" i="27"/>
  <c r="BV170" i="27"/>
  <c r="BV178" i="27"/>
  <c r="BV186" i="27"/>
  <c r="BV97" i="27"/>
  <c r="BV120" i="27"/>
  <c r="BV130" i="27"/>
  <c r="BV106" i="27"/>
  <c r="BV114" i="27"/>
  <c r="BV150" i="27"/>
  <c r="BV112" i="27"/>
  <c r="BV146" i="27"/>
  <c r="BV104" i="27"/>
  <c r="BV212" i="27"/>
  <c r="BV214" i="27"/>
  <c r="BV164" i="27"/>
  <c r="BV172" i="27"/>
  <c r="BV180" i="27"/>
  <c r="BV188" i="27"/>
  <c r="BV196" i="27"/>
  <c r="BV174" i="27"/>
  <c r="BV223" i="27"/>
  <c r="BV231" i="27"/>
  <c r="BV239" i="27"/>
  <c r="BV277" i="27"/>
  <c r="BV285" i="27"/>
  <c r="BV293" i="27"/>
  <c r="BV301" i="27"/>
  <c r="BV166" i="27"/>
  <c r="BV198" i="27"/>
  <c r="BV209" i="27"/>
  <c r="BV265" i="27"/>
  <c r="BV158" i="27"/>
  <c r="BV190" i="27"/>
  <c r="BV247" i="27"/>
  <c r="BV182" i="27"/>
  <c r="BV240" i="27"/>
  <c r="BV122" i="27"/>
  <c r="BV232" i="27"/>
  <c r="BV264" i="27"/>
  <c r="BV317" i="27"/>
  <c r="BV224" i="27"/>
  <c r="BV309" i="27"/>
  <c r="BV273" i="27"/>
  <c r="BV275" i="27"/>
  <c r="BV281" i="27"/>
  <c r="BV289" i="27"/>
  <c r="BV297" i="27"/>
  <c r="BV305" i="27"/>
  <c r="BV210" i="27"/>
  <c r="BV263" i="27"/>
  <c r="BV313" i="27"/>
  <c r="BV208" i="27"/>
  <c r="BV249" i="27"/>
  <c r="BV344" i="27"/>
  <c r="BV321" i="27"/>
  <c r="BV390" i="27"/>
  <c r="BV334" i="27"/>
  <c r="BV358" i="27"/>
  <c r="BV360" i="27"/>
  <c r="BV394" i="27"/>
  <c r="BV257" i="27"/>
  <c r="BV350" i="27"/>
  <c r="BV336" i="27"/>
  <c r="BV368" i="27"/>
  <c r="BV328" i="27"/>
  <c r="BV342" i="27"/>
  <c r="BV441" i="27"/>
  <c r="BV366" i="27"/>
  <c r="BV433" i="27"/>
  <c r="BV443" i="27"/>
  <c r="BV450" i="27"/>
  <c r="BV395" i="27"/>
  <c r="BV403" i="27"/>
  <c r="BV411" i="27"/>
  <c r="BV419" i="27"/>
  <c r="BV427" i="27"/>
  <c r="BV449" i="27"/>
  <c r="BV425" i="27"/>
  <c r="BV417" i="27"/>
  <c r="BV409" i="27"/>
  <c r="BV435" i="27"/>
  <c r="BV401" i="27"/>
  <c r="BV361" i="27"/>
  <c r="BV280" i="27"/>
  <c r="BV396" i="27"/>
  <c r="B8" i="27"/>
  <c r="AU26" i="27"/>
  <c r="J8" i="27"/>
  <c r="K8" i="27" s="1"/>
  <c r="I8" i="27"/>
  <c r="L9" i="27"/>
  <c r="AL63" i="27"/>
  <c r="AZ22" i="27"/>
  <c r="AZ14" i="27"/>
  <c r="AZ15" i="27"/>
  <c r="AL61" i="27"/>
  <c r="N8" i="27"/>
  <c r="P7" i="27"/>
  <c r="AZ9" i="27"/>
  <c r="AZ8" i="27"/>
  <c r="AZ3" i="27"/>
  <c r="AZ19" i="27"/>
  <c r="AV11" i="27"/>
  <c r="AV12" i="27" s="1"/>
  <c r="BA3" i="25"/>
  <c r="AZ22" i="25"/>
  <c r="AZ23" i="25"/>
  <c r="AZ24" i="25"/>
  <c r="AZ25" i="25"/>
  <c r="AZ26" i="25"/>
  <c r="AZ27" i="25"/>
  <c r="AZ3" i="25"/>
  <c r="AL113" i="25"/>
  <c r="AM113" i="25" s="1"/>
  <c r="AL114" i="25"/>
  <c r="AM114" i="25"/>
  <c r="AN114" i="25" s="1"/>
  <c r="AO114" i="25"/>
  <c r="AL115" i="25"/>
  <c r="AM115" i="25" s="1"/>
  <c r="AL116" i="25"/>
  <c r="AM116" i="25"/>
  <c r="AN116" i="25" s="1"/>
  <c r="AO116" i="25"/>
  <c r="AL117" i="25"/>
  <c r="AM117" i="25" s="1"/>
  <c r="AL118" i="25"/>
  <c r="AM118" i="25"/>
  <c r="AN118" i="25" s="1"/>
  <c r="AO118" i="25"/>
  <c r="AL119" i="25"/>
  <c r="AM119" i="25" s="1"/>
  <c r="AL120" i="25"/>
  <c r="AM120" i="25"/>
  <c r="AN120" i="25" s="1"/>
  <c r="AO120" i="25"/>
  <c r="AL121" i="25"/>
  <c r="AM121" i="25" s="1"/>
  <c r="AL122" i="25"/>
  <c r="AM122" i="25"/>
  <c r="AN122" i="25" s="1"/>
  <c r="AO122" i="25"/>
  <c r="AL123" i="25"/>
  <c r="AM123" i="25" s="1"/>
  <c r="AL124" i="25"/>
  <c r="AM124" i="25"/>
  <c r="AN124" i="25" s="1"/>
  <c r="AO124" i="25"/>
  <c r="AL125" i="25"/>
  <c r="AM125" i="25" s="1"/>
  <c r="AL126" i="25"/>
  <c r="AM126" i="25"/>
  <c r="AN126" i="25" s="1"/>
  <c r="AO126" i="25"/>
  <c r="AL127" i="25"/>
  <c r="AM127" i="25" s="1"/>
  <c r="AL128" i="25"/>
  <c r="AM128" i="25"/>
  <c r="AN128" i="25" s="1"/>
  <c r="AO128" i="25"/>
  <c r="AL129" i="25"/>
  <c r="AM129" i="25" s="1"/>
  <c r="AL130" i="25"/>
  <c r="AM130" i="25"/>
  <c r="AN130" i="25" s="1"/>
  <c r="AO130" i="25"/>
  <c r="AL131" i="25"/>
  <c r="AM131" i="25" s="1"/>
  <c r="AL132" i="25"/>
  <c r="AM132" i="25"/>
  <c r="AN132" i="25" s="1"/>
  <c r="AO132" i="25"/>
  <c r="AL133" i="25"/>
  <c r="AM133" i="25" s="1"/>
  <c r="AL134" i="25"/>
  <c r="AM134" i="25"/>
  <c r="AN134" i="25" s="1"/>
  <c r="AO134" i="25"/>
  <c r="AL135" i="25"/>
  <c r="AM135" i="25" s="1"/>
  <c r="AL136" i="25"/>
  <c r="AM136" i="25"/>
  <c r="AN136" i="25" s="1"/>
  <c r="AO136" i="25"/>
  <c r="AL137" i="25"/>
  <c r="AM137" i="25" s="1"/>
  <c r="AL138" i="25"/>
  <c r="AM138" i="25"/>
  <c r="AN138" i="25" s="1"/>
  <c r="AO138" i="25"/>
  <c r="AL139" i="25"/>
  <c r="AM139" i="25" s="1"/>
  <c r="AL140" i="25"/>
  <c r="AM140" i="25"/>
  <c r="AN140" i="25" s="1"/>
  <c r="AO140" i="25"/>
  <c r="AL141" i="25"/>
  <c r="AM141" i="25" s="1"/>
  <c r="AL142" i="25"/>
  <c r="AM142" i="25"/>
  <c r="AN142" i="25" s="1"/>
  <c r="AO142" i="25"/>
  <c r="AL143" i="25"/>
  <c r="AM143" i="25" s="1"/>
  <c r="AL144" i="25"/>
  <c r="AM144" i="25"/>
  <c r="AN144" i="25" s="1"/>
  <c r="AO144" i="25"/>
  <c r="AL145" i="25"/>
  <c r="AM145" i="25" s="1"/>
  <c r="AL146" i="25"/>
  <c r="AM146" i="25"/>
  <c r="AN146" i="25" s="1"/>
  <c r="AO146" i="25"/>
  <c r="AL147" i="25"/>
  <c r="AM147" i="25" s="1"/>
  <c r="AL148" i="25"/>
  <c r="AM148" i="25"/>
  <c r="AN148" i="25" s="1"/>
  <c r="AO148" i="25"/>
  <c r="AL149" i="25"/>
  <c r="AM149" i="25" s="1"/>
  <c r="AL150" i="25"/>
  <c r="AM150" i="25"/>
  <c r="AN150" i="25" s="1"/>
  <c r="AO150" i="25"/>
  <c r="AL151" i="25"/>
  <c r="AM151" i="25" s="1"/>
  <c r="AL152" i="25"/>
  <c r="AM152" i="25"/>
  <c r="AN152" i="25" s="1"/>
  <c r="AO152" i="25"/>
  <c r="AL153" i="25"/>
  <c r="AM153" i="25" s="1"/>
  <c r="AL154" i="25"/>
  <c r="AM154" i="25"/>
  <c r="AN154" i="25" s="1"/>
  <c r="AO154" i="25"/>
  <c r="AL155" i="25"/>
  <c r="AM155" i="25" s="1"/>
  <c r="AL156" i="25"/>
  <c r="AM156" i="25"/>
  <c r="AN156" i="25" s="1"/>
  <c r="AO156" i="25"/>
  <c r="AL157" i="25"/>
  <c r="AM157" i="25" s="1"/>
  <c r="AL158" i="25"/>
  <c r="AM158" i="25"/>
  <c r="AN158" i="25" s="1"/>
  <c r="AO158" i="25"/>
  <c r="AL159" i="25"/>
  <c r="AM159" i="25" s="1"/>
  <c r="AL160" i="25"/>
  <c r="AM160" i="25"/>
  <c r="AN160" i="25" s="1"/>
  <c r="AO160" i="25"/>
  <c r="AL161" i="25"/>
  <c r="AM161" i="25" s="1"/>
  <c r="AL162" i="25"/>
  <c r="AM162" i="25"/>
  <c r="AN162" i="25" s="1"/>
  <c r="AO162" i="25"/>
  <c r="AL163" i="25"/>
  <c r="AM163" i="25" s="1"/>
  <c r="AL164" i="25"/>
  <c r="AM164" i="25"/>
  <c r="AN164" i="25" s="1"/>
  <c r="AO164" i="25"/>
  <c r="AL165" i="25"/>
  <c r="AM165" i="25" s="1"/>
  <c r="AL166" i="25"/>
  <c r="AM166" i="25"/>
  <c r="AN166" i="25" s="1"/>
  <c r="AO166" i="25"/>
  <c r="AL167" i="25"/>
  <c r="AM167" i="25" s="1"/>
  <c r="AL168" i="25"/>
  <c r="AM168" i="25"/>
  <c r="AN168" i="25" s="1"/>
  <c r="AO168" i="25"/>
  <c r="AL169" i="25"/>
  <c r="AM169" i="25" s="1"/>
  <c r="AL170" i="25"/>
  <c r="AM170" i="25"/>
  <c r="AN170" i="25" s="1"/>
  <c r="AO170" i="25"/>
  <c r="AL171" i="25"/>
  <c r="AM171" i="25" s="1"/>
  <c r="AL172" i="25"/>
  <c r="AM172" i="25"/>
  <c r="AN172" i="25" s="1"/>
  <c r="AO172" i="25"/>
  <c r="AL173" i="25"/>
  <c r="AM173" i="25" s="1"/>
  <c r="AL174" i="25"/>
  <c r="AM174" i="25"/>
  <c r="AN174" i="25" s="1"/>
  <c r="AO174" i="25"/>
  <c r="AL175" i="25"/>
  <c r="AM175" i="25" s="1"/>
  <c r="AL176" i="25"/>
  <c r="AM176" i="25"/>
  <c r="AN176" i="25" s="1"/>
  <c r="AO176" i="25"/>
  <c r="AL177" i="25"/>
  <c r="AM177" i="25" s="1"/>
  <c r="AL178" i="25"/>
  <c r="AM178" i="25"/>
  <c r="AN178" i="25" s="1"/>
  <c r="AO178" i="25"/>
  <c r="AL179" i="25"/>
  <c r="AM179" i="25" s="1"/>
  <c r="AL180" i="25"/>
  <c r="AM180" i="25"/>
  <c r="AN180" i="25" s="1"/>
  <c r="AO180" i="25"/>
  <c r="AL181" i="25"/>
  <c r="AM181" i="25" s="1"/>
  <c r="AL182" i="25"/>
  <c r="AM182" i="25"/>
  <c r="AN182" i="25" s="1"/>
  <c r="AO182" i="25"/>
  <c r="AL183" i="25"/>
  <c r="AM183" i="25" s="1"/>
  <c r="AL184" i="25"/>
  <c r="AM184" i="25"/>
  <c r="AN184" i="25" s="1"/>
  <c r="AO184" i="25"/>
  <c r="AL185" i="25"/>
  <c r="AM185" i="25" s="1"/>
  <c r="AL186" i="25"/>
  <c r="AM186" i="25"/>
  <c r="AN186" i="25" s="1"/>
  <c r="AO186" i="25"/>
  <c r="AL187" i="25"/>
  <c r="AM187" i="25" s="1"/>
  <c r="AL188" i="25"/>
  <c r="AM188" i="25"/>
  <c r="AN188" i="25" s="1"/>
  <c r="AO188" i="25"/>
  <c r="AL189" i="25"/>
  <c r="AM189" i="25" s="1"/>
  <c r="AL190" i="25"/>
  <c r="AM190" i="25"/>
  <c r="AN190" i="25" s="1"/>
  <c r="AO190" i="25"/>
  <c r="AL191" i="25"/>
  <c r="AM191" i="25" s="1"/>
  <c r="AL192" i="25"/>
  <c r="AM192" i="25"/>
  <c r="AN192" i="25" s="1"/>
  <c r="AO192" i="25"/>
  <c r="AL193" i="25"/>
  <c r="AM193" i="25" s="1"/>
  <c r="AL194" i="25"/>
  <c r="AM194" i="25"/>
  <c r="AN194" i="25" s="1"/>
  <c r="AO194" i="25"/>
  <c r="AL195" i="25"/>
  <c r="AM195" i="25" s="1"/>
  <c r="AL196" i="25"/>
  <c r="AM196" i="25"/>
  <c r="AN196" i="25" s="1"/>
  <c r="AO196" i="25"/>
  <c r="AL197" i="25"/>
  <c r="AM197" i="25" s="1"/>
  <c r="AL198" i="25"/>
  <c r="AM198" i="25"/>
  <c r="AN198" i="25" s="1"/>
  <c r="AO198" i="25"/>
  <c r="AL199" i="25"/>
  <c r="AM199" i="25" s="1"/>
  <c r="AL200" i="25"/>
  <c r="AM200" i="25"/>
  <c r="AN200" i="25" s="1"/>
  <c r="AO200" i="25"/>
  <c r="AL201" i="25"/>
  <c r="AM201" i="25" s="1"/>
  <c r="AL202" i="25"/>
  <c r="AM202" i="25"/>
  <c r="AN202" i="25" s="1"/>
  <c r="AO202" i="25"/>
  <c r="AL203" i="25"/>
  <c r="AM203" i="25" s="1"/>
  <c r="AL204" i="25"/>
  <c r="AM204" i="25"/>
  <c r="AN204" i="25" s="1"/>
  <c r="AO204" i="25"/>
  <c r="AL205" i="25"/>
  <c r="AM205" i="25" s="1"/>
  <c r="AL206" i="25"/>
  <c r="AM206" i="25"/>
  <c r="AN206" i="25" s="1"/>
  <c r="AO206" i="25"/>
  <c r="AL207" i="25"/>
  <c r="AM207" i="25" s="1"/>
  <c r="AL208" i="25"/>
  <c r="AM208" i="25"/>
  <c r="AN208" i="25" s="1"/>
  <c r="AO208" i="25"/>
  <c r="AL209" i="25"/>
  <c r="AM209" i="25" s="1"/>
  <c r="AL210" i="25"/>
  <c r="AM210" i="25"/>
  <c r="AN210" i="25" s="1"/>
  <c r="AO210" i="25"/>
  <c r="AL211" i="25"/>
  <c r="AM211" i="25" s="1"/>
  <c r="AL212" i="25"/>
  <c r="AM212" i="25"/>
  <c r="AN212" i="25" s="1"/>
  <c r="AO212" i="25"/>
  <c r="AL213" i="25"/>
  <c r="AM213" i="25" s="1"/>
  <c r="AL214" i="25"/>
  <c r="AM214" i="25"/>
  <c r="AN214" i="25" s="1"/>
  <c r="AO214" i="25"/>
  <c r="AL215" i="25"/>
  <c r="AM215" i="25" s="1"/>
  <c r="AL216" i="25"/>
  <c r="AM216" i="25"/>
  <c r="AN216" i="25" s="1"/>
  <c r="AO216" i="25"/>
  <c r="AL217" i="25"/>
  <c r="AM217" i="25" s="1"/>
  <c r="AL218" i="25"/>
  <c r="AM218" i="25"/>
  <c r="AN218" i="25" s="1"/>
  <c r="AO218" i="25"/>
  <c r="AL219" i="25"/>
  <c r="AM219" i="25" s="1"/>
  <c r="AL220" i="25"/>
  <c r="AM220" i="25"/>
  <c r="AN220" i="25" s="1"/>
  <c r="AO220" i="25"/>
  <c r="AL221" i="25"/>
  <c r="AM221" i="25" s="1"/>
  <c r="AL222" i="25"/>
  <c r="AM222" i="25"/>
  <c r="AN222" i="25" s="1"/>
  <c r="AO222" i="25"/>
  <c r="AL223" i="25"/>
  <c r="AM223" i="25" s="1"/>
  <c r="AL224" i="25"/>
  <c r="AM224" i="25"/>
  <c r="AN224" i="25" s="1"/>
  <c r="AO224" i="25"/>
  <c r="AL225" i="25"/>
  <c r="AM225" i="25" s="1"/>
  <c r="AL226" i="25"/>
  <c r="AM226" i="25"/>
  <c r="AN226" i="25" s="1"/>
  <c r="AO226" i="25"/>
  <c r="AL227" i="25"/>
  <c r="AM227" i="25" s="1"/>
  <c r="AL228" i="25"/>
  <c r="AM228" i="25"/>
  <c r="AN228" i="25" s="1"/>
  <c r="AO228" i="25"/>
  <c r="AL229" i="25"/>
  <c r="AM229" i="25" s="1"/>
  <c r="AL230" i="25"/>
  <c r="AM230" i="25"/>
  <c r="AN230" i="25" s="1"/>
  <c r="AO230" i="25"/>
  <c r="AL231" i="25"/>
  <c r="AM231" i="25" s="1"/>
  <c r="AL232" i="25"/>
  <c r="AM232" i="25"/>
  <c r="AN232" i="25" s="1"/>
  <c r="AO232" i="25"/>
  <c r="AL233" i="25"/>
  <c r="AM233" i="25" s="1"/>
  <c r="AL234" i="25"/>
  <c r="AM234" i="25"/>
  <c r="AN234" i="25" s="1"/>
  <c r="AO234" i="25"/>
  <c r="AL235" i="25"/>
  <c r="AM235" i="25" s="1"/>
  <c r="AL236" i="25"/>
  <c r="AM236" i="25"/>
  <c r="AN236" i="25" s="1"/>
  <c r="AO236" i="25"/>
  <c r="AL237" i="25"/>
  <c r="AM237" i="25" s="1"/>
  <c r="AL238" i="25"/>
  <c r="AM238" i="25"/>
  <c r="AN238" i="25" s="1"/>
  <c r="AO238" i="25"/>
  <c r="AL239" i="25"/>
  <c r="AM239" i="25" s="1"/>
  <c r="AL240" i="25"/>
  <c r="AM240" i="25"/>
  <c r="AN240" i="25" s="1"/>
  <c r="AO240" i="25"/>
  <c r="AL241" i="25"/>
  <c r="AM241" i="25" s="1"/>
  <c r="AL242" i="25"/>
  <c r="AM242" i="25"/>
  <c r="AN242" i="25" s="1"/>
  <c r="AO242" i="25"/>
  <c r="AL243" i="25"/>
  <c r="AM243" i="25" s="1"/>
  <c r="AL244" i="25"/>
  <c r="AM244" i="25"/>
  <c r="AN244" i="25" s="1"/>
  <c r="AO244" i="25"/>
  <c r="AL245" i="25"/>
  <c r="AM245" i="25" s="1"/>
  <c r="AL246" i="25"/>
  <c r="AM246" i="25"/>
  <c r="AN246" i="25" s="1"/>
  <c r="AO246" i="25"/>
  <c r="AL247" i="25"/>
  <c r="AM247" i="25" s="1"/>
  <c r="AL248" i="25"/>
  <c r="AM248" i="25"/>
  <c r="AN248" i="25" s="1"/>
  <c r="AO248" i="25"/>
  <c r="AL249" i="25"/>
  <c r="AM249" i="25" s="1"/>
  <c r="AL250" i="25"/>
  <c r="AM250" i="25"/>
  <c r="AN250" i="25" s="1"/>
  <c r="AO250" i="25"/>
  <c r="AL251" i="25"/>
  <c r="AM251" i="25" s="1"/>
  <c r="AL252" i="25"/>
  <c r="AM252" i="25"/>
  <c r="AN252" i="25" s="1"/>
  <c r="AO252" i="25"/>
  <c r="AL253" i="25"/>
  <c r="AM253" i="25" s="1"/>
  <c r="AL254" i="25"/>
  <c r="AM254" i="25"/>
  <c r="AN254" i="25" s="1"/>
  <c r="AO254" i="25"/>
  <c r="AL255" i="25"/>
  <c r="AM255" i="25" s="1"/>
  <c r="AL256" i="25"/>
  <c r="AM256" i="25"/>
  <c r="AN256" i="25" s="1"/>
  <c r="AO256" i="25"/>
  <c r="AL257" i="25"/>
  <c r="AM257" i="25" s="1"/>
  <c r="AL258" i="25"/>
  <c r="AM258" i="25"/>
  <c r="AN258" i="25" s="1"/>
  <c r="AO258" i="25"/>
  <c r="AL259" i="25"/>
  <c r="AM259" i="25" s="1"/>
  <c r="AL260" i="25"/>
  <c r="AM260" i="25"/>
  <c r="AN260" i="25" s="1"/>
  <c r="AO260" i="25"/>
  <c r="AL261" i="25"/>
  <c r="AM261" i="25" s="1"/>
  <c r="AL262" i="25"/>
  <c r="AM262" i="25"/>
  <c r="AN262" i="25" s="1"/>
  <c r="AO262" i="25"/>
  <c r="AL263" i="25"/>
  <c r="AM263" i="25" s="1"/>
  <c r="AL264" i="25"/>
  <c r="AM264" i="25"/>
  <c r="AN264" i="25" s="1"/>
  <c r="AO264" i="25"/>
  <c r="AL265" i="25"/>
  <c r="AM265" i="25" s="1"/>
  <c r="AL266" i="25"/>
  <c r="AM266" i="25"/>
  <c r="AN266" i="25" s="1"/>
  <c r="AL267" i="25"/>
  <c r="AM267" i="25" s="1"/>
  <c r="AL268" i="25"/>
  <c r="AM268" i="25"/>
  <c r="AN268" i="25" s="1"/>
  <c r="AO268" i="25"/>
  <c r="AL269" i="25"/>
  <c r="AM269" i="25" s="1"/>
  <c r="AL270" i="25"/>
  <c r="AM270" i="25"/>
  <c r="AL271" i="25"/>
  <c r="AM271" i="25" s="1"/>
  <c r="AL272" i="25"/>
  <c r="AM272" i="25"/>
  <c r="AN272" i="25" s="1"/>
  <c r="AO272" i="25"/>
  <c r="AL273" i="25"/>
  <c r="AM273" i="25" s="1"/>
  <c r="AL274" i="25"/>
  <c r="AM274" i="25"/>
  <c r="AL275" i="25"/>
  <c r="AM275" i="25" s="1"/>
  <c r="AL276" i="25"/>
  <c r="AM276" i="25"/>
  <c r="AN276" i="25" s="1"/>
  <c r="AL277" i="25"/>
  <c r="AM277" i="25" s="1"/>
  <c r="AL278" i="25"/>
  <c r="AM278" i="25"/>
  <c r="AL279" i="25"/>
  <c r="AM279" i="25" s="1"/>
  <c r="AL280" i="25"/>
  <c r="AM280" i="25"/>
  <c r="AN280" i="25" s="1"/>
  <c r="AO280" i="25"/>
  <c r="AL281" i="25"/>
  <c r="AM281" i="25" s="1"/>
  <c r="AL282" i="25"/>
  <c r="AM282" i="25"/>
  <c r="AL283" i="25"/>
  <c r="AM283" i="25"/>
  <c r="AN283" i="25" s="1"/>
  <c r="AO283" i="25"/>
  <c r="AL284" i="25"/>
  <c r="AM284" i="25"/>
  <c r="AL285" i="25"/>
  <c r="AM285" i="25"/>
  <c r="AO285" i="25" s="1"/>
  <c r="AN285" i="25"/>
  <c r="AL286" i="25"/>
  <c r="AM286" i="25"/>
  <c r="AL287" i="25"/>
  <c r="AM287" i="25"/>
  <c r="AN287" i="25"/>
  <c r="AO287" i="25"/>
  <c r="AL288" i="25"/>
  <c r="AM288" i="25"/>
  <c r="AL289" i="25"/>
  <c r="AM289" i="25"/>
  <c r="AN289" i="25" s="1"/>
  <c r="AL290" i="25"/>
  <c r="AM290" i="25"/>
  <c r="AL291" i="25"/>
  <c r="AM291" i="25"/>
  <c r="AN291" i="25" s="1"/>
  <c r="AO291" i="25"/>
  <c r="AL292" i="25"/>
  <c r="AM292" i="25"/>
  <c r="AL293" i="25"/>
  <c r="AM293" i="25"/>
  <c r="AO293" i="25" s="1"/>
  <c r="AN293" i="25"/>
  <c r="AL294" i="25"/>
  <c r="AM294" i="25"/>
  <c r="AL295" i="25"/>
  <c r="AM295" i="25"/>
  <c r="AN295" i="25"/>
  <c r="AO295" i="25"/>
  <c r="AL296" i="25"/>
  <c r="AM296" i="25"/>
  <c r="AL297" i="25"/>
  <c r="AM297" i="25"/>
  <c r="AN297" i="25" s="1"/>
  <c r="AL298" i="25"/>
  <c r="AM298" i="25"/>
  <c r="AL299" i="25"/>
  <c r="AM299" i="25"/>
  <c r="AN299" i="25" s="1"/>
  <c r="AO299" i="25"/>
  <c r="AL300" i="25"/>
  <c r="AM300" i="25"/>
  <c r="AL301" i="25"/>
  <c r="AM301" i="25"/>
  <c r="AO301" i="25" s="1"/>
  <c r="AN301" i="25"/>
  <c r="AL302" i="25"/>
  <c r="AM302" i="25"/>
  <c r="AL303" i="25"/>
  <c r="AM303" i="25"/>
  <c r="AN303" i="25"/>
  <c r="AO303" i="25"/>
  <c r="AL304" i="25"/>
  <c r="AM304" i="25"/>
  <c r="AO304" i="25" s="1"/>
  <c r="AL305" i="25"/>
  <c r="AM305" i="25"/>
  <c r="AN305" i="25" s="1"/>
  <c r="AO305" i="25"/>
  <c r="AL306" i="25"/>
  <c r="AM306" i="25"/>
  <c r="AO306" i="25" s="1"/>
  <c r="AL307" i="25"/>
  <c r="AM307" i="25"/>
  <c r="AN307" i="25" s="1"/>
  <c r="AL308" i="25"/>
  <c r="AM308" i="25"/>
  <c r="AO308" i="25" s="1"/>
  <c r="AN308" i="25"/>
  <c r="AL309" i="25"/>
  <c r="AM309" i="25"/>
  <c r="AN309" i="25"/>
  <c r="AO309" i="25"/>
  <c r="AL310" i="25"/>
  <c r="AM310" i="25"/>
  <c r="AO310" i="25" s="1"/>
  <c r="AN310" i="25"/>
  <c r="AL311" i="25"/>
  <c r="AM311" i="25"/>
  <c r="AN311" i="25" s="1"/>
  <c r="AO311" i="25"/>
  <c r="AL312" i="25"/>
  <c r="AM312" i="25"/>
  <c r="AO312" i="25" s="1"/>
  <c r="AN312" i="25"/>
  <c r="AL313" i="25"/>
  <c r="AM313" i="25"/>
  <c r="AN313" i="25" s="1"/>
  <c r="AL314" i="25"/>
  <c r="AM314" i="25"/>
  <c r="AO314" i="25" s="1"/>
  <c r="AL315" i="25"/>
  <c r="AM315" i="25"/>
  <c r="AO315" i="25" s="1"/>
  <c r="AN315" i="25"/>
  <c r="AL316" i="25"/>
  <c r="AM316" i="25"/>
  <c r="AO316" i="25" s="1"/>
  <c r="AL317" i="25"/>
  <c r="AM317" i="25"/>
  <c r="AN317" i="25"/>
  <c r="AO317" i="25"/>
  <c r="AL318" i="25"/>
  <c r="AM318" i="25"/>
  <c r="AO318" i="25" s="1"/>
  <c r="AN318" i="25"/>
  <c r="AL319" i="25"/>
  <c r="AM319" i="25"/>
  <c r="AN319" i="25"/>
  <c r="AO319" i="25"/>
  <c r="AL320" i="25"/>
  <c r="AM320" i="25"/>
  <c r="AO320" i="25" s="1"/>
  <c r="AL321" i="25"/>
  <c r="AM321" i="25"/>
  <c r="AN321" i="25" s="1"/>
  <c r="AO321" i="25"/>
  <c r="AL322" i="25"/>
  <c r="AM322" i="25"/>
  <c r="AO322" i="25" s="1"/>
  <c r="AL323" i="25"/>
  <c r="AM323" i="25"/>
  <c r="AN323" i="25" s="1"/>
  <c r="AL324" i="25"/>
  <c r="AM324" i="25"/>
  <c r="AO324" i="25" s="1"/>
  <c r="AN324" i="25"/>
  <c r="AL325" i="25"/>
  <c r="AM325" i="25"/>
  <c r="AN325" i="25"/>
  <c r="AO325" i="25"/>
  <c r="AL326" i="25"/>
  <c r="AM326" i="25"/>
  <c r="AO326" i="25" s="1"/>
  <c r="AN326" i="25"/>
  <c r="AL327" i="25"/>
  <c r="AM327" i="25"/>
  <c r="AN327" i="25" s="1"/>
  <c r="AO327" i="25"/>
  <c r="AL328" i="25"/>
  <c r="AM328" i="25"/>
  <c r="AO328" i="25" s="1"/>
  <c r="AN328" i="25"/>
  <c r="AL329" i="25"/>
  <c r="AM329" i="25"/>
  <c r="AN329" i="25" s="1"/>
  <c r="AL330" i="25"/>
  <c r="AM330" i="25"/>
  <c r="AO330" i="25" s="1"/>
  <c r="AL331" i="25"/>
  <c r="AM331" i="25"/>
  <c r="AO331" i="25" s="1"/>
  <c r="AN331" i="25"/>
  <c r="AL332" i="25"/>
  <c r="AM332" i="25"/>
  <c r="AO332" i="25" s="1"/>
  <c r="AL333" i="25"/>
  <c r="AM333" i="25"/>
  <c r="AN333" i="25"/>
  <c r="AO333" i="25"/>
  <c r="AL334" i="25"/>
  <c r="AM334" i="25"/>
  <c r="AO334" i="25" s="1"/>
  <c r="AN334" i="25"/>
  <c r="AL335" i="25"/>
  <c r="AM335" i="25"/>
  <c r="AN335" i="25"/>
  <c r="AO335" i="25"/>
  <c r="AL336" i="25"/>
  <c r="AM336" i="25"/>
  <c r="AO336" i="25" s="1"/>
  <c r="AL337" i="25"/>
  <c r="AM337" i="25"/>
  <c r="AN337" i="25" s="1"/>
  <c r="AO337" i="25"/>
  <c r="AL338" i="25"/>
  <c r="AM338" i="25"/>
  <c r="AO338" i="25" s="1"/>
  <c r="AL339" i="25"/>
  <c r="AM339" i="25"/>
  <c r="AN339" i="25" s="1"/>
  <c r="AL340" i="25"/>
  <c r="AM340" i="25"/>
  <c r="AO340" i="25" s="1"/>
  <c r="AN340" i="25"/>
  <c r="AL341" i="25"/>
  <c r="AM341" i="25"/>
  <c r="AN341" i="25"/>
  <c r="AO341" i="25"/>
  <c r="AL342" i="25"/>
  <c r="AM342" i="25"/>
  <c r="AO342" i="25" s="1"/>
  <c r="AN342" i="25"/>
  <c r="AL343" i="25"/>
  <c r="AM343" i="25"/>
  <c r="AN343" i="25" s="1"/>
  <c r="AO343" i="25"/>
  <c r="AL344" i="25"/>
  <c r="AM344" i="25"/>
  <c r="AO344" i="25" s="1"/>
  <c r="AN344" i="25"/>
  <c r="AL345" i="25"/>
  <c r="AM345" i="25"/>
  <c r="AN345" i="25" s="1"/>
  <c r="AL346" i="25"/>
  <c r="AM346" i="25"/>
  <c r="AO346" i="25" s="1"/>
  <c r="AL347" i="25"/>
  <c r="AM347" i="25"/>
  <c r="AO347" i="25" s="1"/>
  <c r="AN347" i="25"/>
  <c r="AL348" i="25"/>
  <c r="AM348" i="25"/>
  <c r="AO348" i="25" s="1"/>
  <c r="AL349" i="25"/>
  <c r="AM349" i="25"/>
  <c r="AN349" i="25"/>
  <c r="AO349" i="25"/>
  <c r="AL350" i="25"/>
  <c r="AM350" i="25"/>
  <c r="AO350" i="25" s="1"/>
  <c r="AN350" i="25"/>
  <c r="AL351" i="25"/>
  <c r="AM351" i="25"/>
  <c r="AN351" i="25"/>
  <c r="AO351" i="25"/>
  <c r="AL352" i="25"/>
  <c r="AM352" i="25"/>
  <c r="AO352" i="25" s="1"/>
  <c r="AL353" i="25"/>
  <c r="AM353" i="25"/>
  <c r="AN353" i="25" s="1"/>
  <c r="AO353" i="25"/>
  <c r="AL354" i="25"/>
  <c r="AM354" i="25"/>
  <c r="AO354" i="25" s="1"/>
  <c r="AL355" i="25"/>
  <c r="AM355" i="25"/>
  <c r="AN355" i="25" s="1"/>
  <c r="AL356" i="25"/>
  <c r="AM356" i="25"/>
  <c r="AO356" i="25" s="1"/>
  <c r="AN356" i="25"/>
  <c r="AL357" i="25"/>
  <c r="AM357" i="25"/>
  <c r="AN357" i="25"/>
  <c r="AO357" i="25"/>
  <c r="AL358" i="25"/>
  <c r="AM358" i="25"/>
  <c r="AO358" i="25" s="1"/>
  <c r="AN358" i="25"/>
  <c r="AL359" i="25"/>
  <c r="AM359" i="25"/>
  <c r="AN359" i="25" s="1"/>
  <c r="AO359" i="25"/>
  <c r="AL360" i="25"/>
  <c r="AM360" i="25"/>
  <c r="AO360" i="25" s="1"/>
  <c r="AN360" i="25"/>
  <c r="AL361" i="25"/>
  <c r="AM361" i="25"/>
  <c r="AN361" i="25" s="1"/>
  <c r="AL362" i="25"/>
  <c r="AM362" i="25"/>
  <c r="AO362" i="25" s="1"/>
  <c r="AL363" i="25"/>
  <c r="AM363" i="25"/>
  <c r="AO363" i="25" s="1"/>
  <c r="AN363" i="25"/>
  <c r="AL364" i="25"/>
  <c r="AM364" i="25"/>
  <c r="AO364" i="25" s="1"/>
  <c r="AL365" i="25"/>
  <c r="AM365" i="25"/>
  <c r="AN365" i="25"/>
  <c r="AO365" i="25"/>
  <c r="AL366" i="25"/>
  <c r="AM366" i="25"/>
  <c r="AO366" i="25" s="1"/>
  <c r="AN366" i="25"/>
  <c r="AL367" i="25"/>
  <c r="AM367" i="25"/>
  <c r="AN367" i="25"/>
  <c r="AO367" i="25"/>
  <c r="AL368" i="25"/>
  <c r="AM368" i="25"/>
  <c r="AO368" i="25" s="1"/>
  <c r="AL369" i="25"/>
  <c r="AM369" i="25"/>
  <c r="AN369" i="25" s="1"/>
  <c r="AO369" i="25"/>
  <c r="AL370" i="25"/>
  <c r="AM370" i="25"/>
  <c r="AO370" i="25" s="1"/>
  <c r="AL371" i="25"/>
  <c r="AM371" i="25"/>
  <c r="AN371" i="25" s="1"/>
  <c r="AL372" i="25"/>
  <c r="AM372" i="25"/>
  <c r="AO372" i="25" s="1"/>
  <c r="AN372" i="25"/>
  <c r="AL373" i="25"/>
  <c r="AM373" i="25"/>
  <c r="AN373" i="25"/>
  <c r="AO373" i="25"/>
  <c r="AL374" i="25"/>
  <c r="AM374" i="25"/>
  <c r="AO374" i="25" s="1"/>
  <c r="AN374" i="25"/>
  <c r="AL375" i="25"/>
  <c r="AM375" i="25"/>
  <c r="AN375" i="25" s="1"/>
  <c r="AO375" i="25"/>
  <c r="AL376" i="25"/>
  <c r="AM376" i="25"/>
  <c r="AO376" i="25" s="1"/>
  <c r="AN376" i="25"/>
  <c r="AL377" i="25"/>
  <c r="AM377" i="25"/>
  <c r="AN377" i="25" s="1"/>
  <c r="AL378" i="25"/>
  <c r="AM378" i="25"/>
  <c r="AO378" i="25" s="1"/>
  <c r="AL379" i="25"/>
  <c r="AM379" i="25"/>
  <c r="AO379" i="25" s="1"/>
  <c r="AN379" i="25"/>
  <c r="AL380" i="25"/>
  <c r="AM380" i="25"/>
  <c r="AO380" i="25" s="1"/>
  <c r="AL381" i="25"/>
  <c r="AM381" i="25"/>
  <c r="AN381" i="25"/>
  <c r="AO381" i="25"/>
  <c r="AL382" i="25"/>
  <c r="AM382" i="25"/>
  <c r="AO382" i="25" s="1"/>
  <c r="AN382" i="25"/>
  <c r="AL383" i="25"/>
  <c r="AM383" i="25"/>
  <c r="AN383" i="25"/>
  <c r="AO383" i="25"/>
  <c r="AL384" i="25"/>
  <c r="AM384" i="25"/>
  <c r="AO384" i="25" s="1"/>
  <c r="AL385" i="25"/>
  <c r="AM385" i="25"/>
  <c r="AN385" i="25" s="1"/>
  <c r="AO385" i="25"/>
  <c r="AL386" i="25"/>
  <c r="AM386" i="25"/>
  <c r="AO386" i="25" s="1"/>
  <c r="AL387" i="25"/>
  <c r="AM387" i="25"/>
  <c r="AN387" i="25" s="1"/>
  <c r="AL388" i="25"/>
  <c r="AM388" i="25"/>
  <c r="AO388" i="25" s="1"/>
  <c r="AN388" i="25"/>
  <c r="AL389" i="25"/>
  <c r="AM389" i="25"/>
  <c r="AN389" i="25"/>
  <c r="AO389" i="25"/>
  <c r="AL390" i="25"/>
  <c r="AM390" i="25"/>
  <c r="AO390" i="25" s="1"/>
  <c r="AN390" i="25"/>
  <c r="AL391" i="25"/>
  <c r="AM391" i="25"/>
  <c r="AN391" i="25" s="1"/>
  <c r="AO391" i="25"/>
  <c r="AL392" i="25"/>
  <c r="AM392" i="25"/>
  <c r="AO392" i="25" s="1"/>
  <c r="AN392" i="25"/>
  <c r="AL393" i="25"/>
  <c r="AM393" i="25"/>
  <c r="AN393" i="25" s="1"/>
  <c r="AL394" i="25"/>
  <c r="AM394" i="25"/>
  <c r="AO394" i="25" s="1"/>
  <c r="AL395" i="25"/>
  <c r="AM395" i="25"/>
  <c r="AO395" i="25" s="1"/>
  <c r="AN395" i="25"/>
  <c r="AL396" i="25"/>
  <c r="AM396" i="25"/>
  <c r="AO396" i="25" s="1"/>
  <c r="AL397" i="25"/>
  <c r="AM397" i="25"/>
  <c r="AN397" i="25"/>
  <c r="AO397" i="25"/>
  <c r="AL398" i="25"/>
  <c r="AM398" i="25"/>
  <c r="AO398" i="25" s="1"/>
  <c r="AN398" i="25"/>
  <c r="AL399" i="25"/>
  <c r="AM399" i="25"/>
  <c r="AN399" i="25"/>
  <c r="AO399" i="25"/>
  <c r="AL400" i="25"/>
  <c r="AM400" i="25"/>
  <c r="AO400" i="25" s="1"/>
  <c r="AL401" i="25"/>
  <c r="AM401" i="25"/>
  <c r="AN401" i="25" s="1"/>
  <c r="AO401" i="25"/>
  <c r="AL402" i="25"/>
  <c r="AM402" i="25"/>
  <c r="AO402" i="25" s="1"/>
  <c r="AL403" i="25"/>
  <c r="AM403" i="25"/>
  <c r="AN403" i="25" s="1"/>
  <c r="AL404" i="25"/>
  <c r="AM404" i="25"/>
  <c r="AO404" i="25" s="1"/>
  <c r="AN404" i="25"/>
  <c r="AL405" i="25"/>
  <c r="AM405" i="25"/>
  <c r="AN405" i="25"/>
  <c r="AO405" i="25"/>
  <c r="AL406" i="25"/>
  <c r="AM406" i="25"/>
  <c r="AO406" i="25" s="1"/>
  <c r="AN406" i="25"/>
  <c r="AL407" i="25"/>
  <c r="AM407" i="25"/>
  <c r="AN407" i="25" s="1"/>
  <c r="AO407" i="25"/>
  <c r="AL408" i="25"/>
  <c r="AM408" i="25"/>
  <c r="AO408" i="25" s="1"/>
  <c r="AN408" i="25"/>
  <c r="AL409" i="25"/>
  <c r="AM409" i="25"/>
  <c r="AN409" i="25" s="1"/>
  <c r="AL410" i="25"/>
  <c r="AM410" i="25"/>
  <c r="AO410" i="25" s="1"/>
  <c r="AL411" i="25"/>
  <c r="AM411" i="25"/>
  <c r="AO411" i="25" s="1"/>
  <c r="AN411" i="25"/>
  <c r="AL412" i="25"/>
  <c r="AM412" i="25"/>
  <c r="AO412" i="25" s="1"/>
  <c r="AL413" i="25"/>
  <c r="AM413" i="25"/>
  <c r="AN413" i="25"/>
  <c r="AO413" i="25"/>
  <c r="AL414" i="25"/>
  <c r="AM414" i="25"/>
  <c r="AO414" i="25" s="1"/>
  <c r="AN414" i="25"/>
  <c r="AL415" i="25"/>
  <c r="AM415" i="25"/>
  <c r="AN415" i="25"/>
  <c r="AO415" i="25"/>
  <c r="AL416" i="25"/>
  <c r="AM416" i="25"/>
  <c r="AO416" i="25" s="1"/>
  <c r="AL417" i="25"/>
  <c r="AM417" i="25"/>
  <c r="AN417" i="25" s="1"/>
  <c r="AO417" i="25"/>
  <c r="AL418" i="25"/>
  <c r="AM418" i="25"/>
  <c r="AO418" i="25" s="1"/>
  <c r="AL419" i="25"/>
  <c r="AM419" i="25"/>
  <c r="AN419" i="25" s="1"/>
  <c r="AL420" i="25"/>
  <c r="AM420" i="25"/>
  <c r="AO420" i="25" s="1"/>
  <c r="AN420" i="25"/>
  <c r="AL421" i="25"/>
  <c r="AM421" i="25"/>
  <c r="AN421" i="25"/>
  <c r="AO421" i="25"/>
  <c r="AL422" i="25"/>
  <c r="AM422" i="25"/>
  <c r="AO422" i="25" s="1"/>
  <c r="AN422" i="25"/>
  <c r="AL423" i="25"/>
  <c r="AM423" i="25"/>
  <c r="AN423" i="25" s="1"/>
  <c r="AO423" i="25"/>
  <c r="AL424" i="25"/>
  <c r="AM424" i="25"/>
  <c r="AN424" i="25"/>
  <c r="AO424" i="25"/>
  <c r="AL425" i="25"/>
  <c r="AM425" i="25"/>
  <c r="AN425" i="25" s="1"/>
  <c r="AO425" i="25"/>
  <c r="AL426" i="25"/>
  <c r="AM426" i="25"/>
  <c r="AN426" i="25"/>
  <c r="AO426" i="25"/>
  <c r="AL427" i="25"/>
  <c r="AM427" i="25"/>
  <c r="AN427" i="25" s="1"/>
  <c r="AO427" i="25"/>
  <c r="AL428" i="25"/>
  <c r="AM428" i="25"/>
  <c r="AN428" i="25"/>
  <c r="AO428" i="25"/>
  <c r="AL429" i="25"/>
  <c r="AM429" i="25"/>
  <c r="AN429" i="25" s="1"/>
  <c r="AO429" i="25"/>
  <c r="AL430" i="25"/>
  <c r="AM430" i="25"/>
  <c r="AN430" i="25"/>
  <c r="AO430" i="25"/>
  <c r="AL431" i="25"/>
  <c r="AM431" i="25"/>
  <c r="AN431" i="25" s="1"/>
  <c r="AO431" i="25"/>
  <c r="AL432" i="25"/>
  <c r="AM432" i="25"/>
  <c r="AN432" i="25"/>
  <c r="AO432" i="25"/>
  <c r="AL433" i="25"/>
  <c r="AM433" i="25"/>
  <c r="AN433" i="25" s="1"/>
  <c r="AO433" i="25"/>
  <c r="AL434" i="25"/>
  <c r="AM434" i="25"/>
  <c r="AN434" i="25"/>
  <c r="AO434" i="25"/>
  <c r="AL435" i="25"/>
  <c r="AM435" i="25"/>
  <c r="AN435" i="25" s="1"/>
  <c r="AO435" i="25"/>
  <c r="AL436" i="25"/>
  <c r="AM436" i="25"/>
  <c r="AN436" i="25"/>
  <c r="AO436" i="25"/>
  <c r="AL437" i="25"/>
  <c r="AM437" i="25"/>
  <c r="AN437" i="25" s="1"/>
  <c r="AO437" i="25"/>
  <c r="AL438" i="25"/>
  <c r="AM438" i="25"/>
  <c r="AN438" i="25"/>
  <c r="AO438" i="25"/>
  <c r="AL439" i="25"/>
  <c r="AM439" i="25"/>
  <c r="AN439" i="25" s="1"/>
  <c r="AO439" i="25"/>
  <c r="AL440" i="25"/>
  <c r="AM440" i="25"/>
  <c r="AN440" i="25"/>
  <c r="AO440" i="25"/>
  <c r="AL441" i="25"/>
  <c r="AM441" i="25"/>
  <c r="AN441" i="25" s="1"/>
  <c r="AO441" i="25"/>
  <c r="AL442" i="25"/>
  <c r="AM442" i="25"/>
  <c r="AN442" i="25"/>
  <c r="AO442" i="25"/>
  <c r="AL443" i="25"/>
  <c r="AM443" i="25"/>
  <c r="AN443" i="25" s="1"/>
  <c r="AO443" i="25"/>
  <c r="AL444" i="25"/>
  <c r="AM444" i="25"/>
  <c r="AN444" i="25"/>
  <c r="AO444" i="25"/>
  <c r="AL445" i="25"/>
  <c r="AM445" i="25"/>
  <c r="AN445" i="25" s="1"/>
  <c r="AO445" i="25"/>
  <c r="AL446" i="25"/>
  <c r="AM446" i="25"/>
  <c r="AN446" i="25"/>
  <c r="AO446" i="25"/>
  <c r="AL447" i="25"/>
  <c r="AM447" i="25"/>
  <c r="AN447" i="25" s="1"/>
  <c r="AO447" i="25"/>
  <c r="AL448" i="25"/>
  <c r="AM448" i="25"/>
  <c r="AN448" i="25"/>
  <c r="AO448" i="25"/>
  <c r="AL449" i="25"/>
  <c r="AM449" i="25"/>
  <c r="AN449" i="25" s="1"/>
  <c r="AO449" i="25"/>
  <c r="AL450" i="25"/>
  <c r="AM450" i="25"/>
  <c r="AN450" i="25"/>
  <c r="AO450" i="25"/>
  <c r="AL451" i="25"/>
  <c r="AM451" i="25"/>
  <c r="AN451" i="25" s="1"/>
  <c r="AO451" i="25"/>
  <c r="AL452" i="25"/>
  <c r="AM452" i="25"/>
  <c r="AN452" i="25"/>
  <c r="AO452" i="25"/>
  <c r="AL453" i="25"/>
  <c r="AM453" i="25"/>
  <c r="AN453" i="25" s="1"/>
  <c r="AO453" i="25"/>
  <c r="AL4" i="25"/>
  <c r="AL5" i="25"/>
  <c r="AM5" i="25" s="1"/>
  <c r="AL6" i="25"/>
  <c r="AL7" i="25"/>
  <c r="AL8" i="25"/>
  <c r="AL9" i="25"/>
  <c r="AM9" i="25" s="1"/>
  <c r="AN9" i="25" s="1"/>
  <c r="AL10" i="25"/>
  <c r="AL11" i="25"/>
  <c r="AM11" i="25" s="1"/>
  <c r="AL12" i="25"/>
  <c r="AL13" i="25"/>
  <c r="AM13" i="25" s="1"/>
  <c r="AO13" i="25" s="1"/>
  <c r="AL14" i="25"/>
  <c r="AL15" i="25"/>
  <c r="AL16" i="25"/>
  <c r="AL17" i="25"/>
  <c r="AM17" i="25" s="1"/>
  <c r="AO17" i="25" s="1"/>
  <c r="AL18" i="25"/>
  <c r="AL19" i="25"/>
  <c r="AM19" i="25" s="1"/>
  <c r="AL20" i="25"/>
  <c r="AL21" i="25"/>
  <c r="AL22" i="25"/>
  <c r="AL23" i="25"/>
  <c r="AL24" i="25"/>
  <c r="AL25" i="25"/>
  <c r="AM25" i="25" s="1"/>
  <c r="AO25" i="25" s="1"/>
  <c r="AL26" i="25"/>
  <c r="AL27" i="25"/>
  <c r="AM27" i="25" s="1"/>
  <c r="AL28" i="25"/>
  <c r="AL29" i="25"/>
  <c r="AL30" i="25"/>
  <c r="AL31" i="25"/>
  <c r="AL32" i="25"/>
  <c r="AL33" i="25"/>
  <c r="AM33" i="25" s="1"/>
  <c r="AL34" i="25"/>
  <c r="AL35" i="25"/>
  <c r="AM35" i="25" s="1"/>
  <c r="AL36" i="25"/>
  <c r="AL37" i="25"/>
  <c r="AL38" i="25"/>
  <c r="AL39" i="25"/>
  <c r="AL40" i="25"/>
  <c r="AL41" i="25"/>
  <c r="AM41" i="25" s="1"/>
  <c r="AL42" i="25"/>
  <c r="AL43" i="25"/>
  <c r="AM43" i="25" s="1"/>
  <c r="AL44" i="25"/>
  <c r="AL45" i="25"/>
  <c r="AM45" i="25" s="1"/>
  <c r="AL46" i="25"/>
  <c r="AL47" i="25"/>
  <c r="AL48" i="25"/>
  <c r="AL49" i="25"/>
  <c r="AM49" i="25" s="1"/>
  <c r="AL50" i="25"/>
  <c r="AL51" i="25"/>
  <c r="AM51" i="25" s="1"/>
  <c r="AL52" i="25"/>
  <c r="AL53" i="25"/>
  <c r="AM53" i="25" s="1"/>
  <c r="AL54" i="25"/>
  <c r="AL55" i="25"/>
  <c r="AL56" i="25"/>
  <c r="AL57" i="25"/>
  <c r="AM57" i="25" s="1"/>
  <c r="AL58" i="25"/>
  <c r="AL59" i="25"/>
  <c r="AM59" i="25" s="1"/>
  <c r="AO59" i="25" s="1"/>
  <c r="AL60" i="25"/>
  <c r="AL61" i="25"/>
  <c r="AL62" i="25"/>
  <c r="AL63" i="25"/>
  <c r="AL64" i="25"/>
  <c r="AL65" i="25"/>
  <c r="AM65" i="25" s="1"/>
  <c r="AL66" i="25"/>
  <c r="AL67" i="25"/>
  <c r="AM67" i="25" s="1"/>
  <c r="AL68" i="25"/>
  <c r="AL69" i="25"/>
  <c r="AL70" i="25"/>
  <c r="AL71" i="25"/>
  <c r="AL72" i="25"/>
  <c r="AL73" i="25"/>
  <c r="AM73" i="25" s="1"/>
  <c r="AL74" i="25"/>
  <c r="AL75" i="25"/>
  <c r="AM75" i="25" s="1"/>
  <c r="AL76" i="25"/>
  <c r="AL77" i="25"/>
  <c r="AL78" i="25"/>
  <c r="AL79" i="25"/>
  <c r="AL80" i="25"/>
  <c r="AL81" i="25"/>
  <c r="AM81" i="25" s="1"/>
  <c r="AL82" i="25"/>
  <c r="AL83" i="25"/>
  <c r="AM83" i="25" s="1"/>
  <c r="AL84" i="25"/>
  <c r="AL85" i="25"/>
  <c r="AM85" i="25" s="1"/>
  <c r="AL86" i="25"/>
  <c r="AL87" i="25"/>
  <c r="AL88" i="25"/>
  <c r="AL89" i="25"/>
  <c r="AM89" i="25" s="1"/>
  <c r="AL90" i="25"/>
  <c r="AL91" i="25"/>
  <c r="AM91" i="25" s="1"/>
  <c r="AL92" i="25"/>
  <c r="AL93" i="25"/>
  <c r="AM93" i="25" s="1"/>
  <c r="AL94" i="25"/>
  <c r="AL95" i="25"/>
  <c r="AL96" i="25"/>
  <c r="AL97" i="25"/>
  <c r="AM97" i="25" s="1"/>
  <c r="AL98" i="25"/>
  <c r="AL99" i="25"/>
  <c r="AM99" i="25" s="1"/>
  <c r="AL100" i="25"/>
  <c r="AL101" i="25"/>
  <c r="AM101" i="25" s="1"/>
  <c r="AL102" i="25"/>
  <c r="AL103" i="25"/>
  <c r="AL104" i="25"/>
  <c r="AL105" i="25"/>
  <c r="AM105" i="25" s="1"/>
  <c r="AL106" i="25"/>
  <c r="AL107" i="25"/>
  <c r="AM107" i="25" s="1"/>
  <c r="AL108" i="25"/>
  <c r="AL109" i="25"/>
  <c r="AM109" i="25" s="1"/>
  <c r="AL110" i="25"/>
  <c r="AL111" i="25"/>
  <c r="AL112" i="25"/>
  <c r="AL3" i="25"/>
  <c r="AM3" i="25" s="1"/>
  <c r="AW5" i="25"/>
  <c r="AW6" i="25" s="1"/>
  <c r="AW7" i="25" s="1"/>
  <c r="AW8" i="25" s="1"/>
  <c r="AW9" i="25" s="1"/>
  <c r="AW10" i="25" s="1"/>
  <c r="AW11" i="25" s="1"/>
  <c r="AW12" i="25" s="1"/>
  <c r="AW13" i="25" s="1"/>
  <c r="AW14" i="25" s="1"/>
  <c r="AW15" i="25" s="1"/>
  <c r="AW16" i="25" s="1"/>
  <c r="AW17" i="25" s="1"/>
  <c r="AW18" i="25" s="1"/>
  <c r="AW19" i="25" s="1"/>
  <c r="AW20" i="25" s="1"/>
  <c r="AW21" i="25" s="1"/>
  <c r="AW22" i="25" s="1"/>
  <c r="AW23" i="25" s="1"/>
  <c r="AW24" i="25" s="1"/>
  <c r="AW25" i="25" s="1"/>
  <c r="AW26" i="25" s="1"/>
  <c r="AW27" i="25" s="1"/>
  <c r="AW28" i="25" s="1"/>
  <c r="AW4" i="25"/>
  <c r="BB2" i="25"/>
  <c r="S2" i="10"/>
  <c r="S3" i="10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172" i="25"/>
  <c r="AJ173" i="25"/>
  <c r="AJ174" i="25"/>
  <c r="AJ175" i="25"/>
  <c r="AJ176" i="25"/>
  <c r="AJ177" i="25"/>
  <c r="AJ178" i="25"/>
  <c r="AJ179" i="25"/>
  <c r="AJ180" i="25"/>
  <c r="AJ181" i="25"/>
  <c r="AJ182" i="25"/>
  <c r="AJ183" i="25"/>
  <c r="AJ184" i="25"/>
  <c r="AJ185" i="25"/>
  <c r="AJ186" i="25"/>
  <c r="AJ187" i="25"/>
  <c r="AJ188" i="25"/>
  <c r="AJ189" i="25"/>
  <c r="AJ190" i="25"/>
  <c r="AJ191" i="25"/>
  <c r="AJ192" i="25"/>
  <c r="AJ193" i="25"/>
  <c r="AJ194" i="25"/>
  <c r="AJ195" i="25"/>
  <c r="AJ196" i="25"/>
  <c r="AJ197" i="25"/>
  <c r="AJ198" i="25"/>
  <c r="AJ199" i="25"/>
  <c r="AJ200" i="25"/>
  <c r="AJ201" i="25"/>
  <c r="AJ202" i="25"/>
  <c r="AJ203" i="25"/>
  <c r="AJ204" i="25"/>
  <c r="AJ205" i="25"/>
  <c r="AJ206" i="25"/>
  <c r="AJ207" i="25"/>
  <c r="AJ208" i="25"/>
  <c r="AJ209" i="25"/>
  <c r="AJ210" i="25"/>
  <c r="AJ211" i="25"/>
  <c r="AJ212" i="25"/>
  <c r="AJ213" i="25"/>
  <c r="AJ214" i="25"/>
  <c r="AJ215" i="25"/>
  <c r="AJ216" i="25"/>
  <c r="AJ217" i="25"/>
  <c r="AJ218" i="25"/>
  <c r="AJ219" i="25"/>
  <c r="AJ220" i="25"/>
  <c r="AJ221" i="25"/>
  <c r="AJ222" i="25"/>
  <c r="AJ223" i="25"/>
  <c r="AJ224" i="25"/>
  <c r="AJ225" i="25"/>
  <c r="AJ226" i="25"/>
  <c r="AJ227" i="25"/>
  <c r="AJ228" i="25"/>
  <c r="AJ229" i="25"/>
  <c r="AJ230" i="25"/>
  <c r="AJ231" i="25"/>
  <c r="AJ232" i="25"/>
  <c r="AJ233" i="25"/>
  <c r="AJ234" i="25"/>
  <c r="AJ235" i="25"/>
  <c r="AJ236" i="25"/>
  <c r="AJ237" i="25"/>
  <c r="AJ238" i="25"/>
  <c r="AJ239" i="25"/>
  <c r="AJ240" i="25"/>
  <c r="AJ241" i="25"/>
  <c r="AJ242" i="25"/>
  <c r="AJ243" i="25"/>
  <c r="AJ244" i="25"/>
  <c r="AJ245" i="25"/>
  <c r="AJ246" i="25"/>
  <c r="AJ247" i="25"/>
  <c r="AJ248" i="25"/>
  <c r="AJ249" i="25"/>
  <c r="AJ250" i="25"/>
  <c r="AJ251" i="25"/>
  <c r="AJ252" i="25"/>
  <c r="AJ253" i="25"/>
  <c r="AJ254" i="25"/>
  <c r="AJ255" i="25"/>
  <c r="AJ256" i="25"/>
  <c r="AJ257" i="25"/>
  <c r="AJ258" i="25"/>
  <c r="AJ259" i="25"/>
  <c r="AJ260" i="25"/>
  <c r="AJ261" i="25"/>
  <c r="AJ262" i="25"/>
  <c r="AJ263" i="25"/>
  <c r="AJ264" i="25"/>
  <c r="AJ265" i="25"/>
  <c r="AJ266" i="25"/>
  <c r="AJ267" i="25"/>
  <c r="AJ268" i="25"/>
  <c r="AJ269" i="25"/>
  <c r="AJ270" i="25"/>
  <c r="AJ271" i="25"/>
  <c r="AJ272" i="25"/>
  <c r="AJ273" i="25"/>
  <c r="AJ274" i="25"/>
  <c r="AJ275" i="25"/>
  <c r="AJ276" i="25"/>
  <c r="AJ277" i="25"/>
  <c r="AJ278" i="25"/>
  <c r="AJ279" i="25"/>
  <c r="AJ280" i="25"/>
  <c r="AJ281" i="25"/>
  <c r="AJ282" i="25"/>
  <c r="AJ283" i="25"/>
  <c r="AJ284" i="25"/>
  <c r="AJ285" i="25"/>
  <c r="AJ286" i="25"/>
  <c r="AJ287" i="25"/>
  <c r="AJ288" i="25"/>
  <c r="AJ289" i="25"/>
  <c r="AJ290" i="25"/>
  <c r="AJ291" i="25"/>
  <c r="AJ292" i="25"/>
  <c r="AJ293" i="25"/>
  <c r="AJ294" i="25"/>
  <c r="AJ295" i="25"/>
  <c r="AJ296" i="25"/>
  <c r="AJ297" i="25"/>
  <c r="AJ298" i="25"/>
  <c r="AJ299" i="25"/>
  <c r="AJ300" i="25"/>
  <c r="AJ301" i="25"/>
  <c r="AJ302" i="25"/>
  <c r="AJ303" i="25"/>
  <c r="AJ304" i="25"/>
  <c r="AJ305" i="25"/>
  <c r="AJ306" i="25"/>
  <c r="AJ307" i="25"/>
  <c r="AJ308" i="25"/>
  <c r="AJ309" i="25"/>
  <c r="AJ310" i="25"/>
  <c r="AJ311" i="25"/>
  <c r="AJ312" i="25"/>
  <c r="AJ313" i="25"/>
  <c r="AJ314" i="25"/>
  <c r="AJ315" i="25"/>
  <c r="AJ316" i="25"/>
  <c r="AJ317" i="25"/>
  <c r="AJ318" i="25"/>
  <c r="AJ319" i="25"/>
  <c r="AJ320" i="25"/>
  <c r="AJ321" i="25"/>
  <c r="AJ322" i="25"/>
  <c r="AJ323" i="25"/>
  <c r="AJ324" i="25"/>
  <c r="AJ325" i="25"/>
  <c r="AJ326" i="25"/>
  <c r="AJ327" i="25"/>
  <c r="AJ328" i="25"/>
  <c r="AJ329" i="25"/>
  <c r="AJ330" i="25"/>
  <c r="AJ331" i="25"/>
  <c r="AJ332" i="25"/>
  <c r="AJ333" i="25"/>
  <c r="AJ334" i="25"/>
  <c r="AJ335" i="25"/>
  <c r="AJ336" i="25"/>
  <c r="AJ337" i="25"/>
  <c r="AJ338" i="25"/>
  <c r="AJ339" i="25"/>
  <c r="AJ340" i="25"/>
  <c r="AJ341" i="25"/>
  <c r="AJ342" i="25"/>
  <c r="AJ343" i="25"/>
  <c r="AJ344" i="25"/>
  <c r="AJ345" i="25"/>
  <c r="AJ346" i="25"/>
  <c r="AJ347" i="25"/>
  <c r="AJ348" i="25"/>
  <c r="AJ349" i="25"/>
  <c r="AJ350" i="25"/>
  <c r="AJ351" i="25"/>
  <c r="AJ352" i="25"/>
  <c r="AJ353" i="25"/>
  <c r="AJ354" i="25"/>
  <c r="AJ355" i="25"/>
  <c r="AJ356" i="25"/>
  <c r="AJ357" i="25"/>
  <c r="AJ358" i="25"/>
  <c r="AJ359" i="25"/>
  <c r="AJ360" i="25"/>
  <c r="AJ361" i="25"/>
  <c r="AJ362" i="25"/>
  <c r="AJ363" i="25"/>
  <c r="AJ364" i="25"/>
  <c r="AJ365" i="25"/>
  <c r="AJ366" i="25"/>
  <c r="AJ367" i="25"/>
  <c r="AJ368" i="25"/>
  <c r="AJ369" i="25"/>
  <c r="AJ370" i="25"/>
  <c r="AJ371" i="25"/>
  <c r="AJ372" i="25"/>
  <c r="AJ373" i="25"/>
  <c r="AJ374" i="25"/>
  <c r="AJ375" i="25"/>
  <c r="AJ376" i="25"/>
  <c r="AJ377" i="25"/>
  <c r="AJ378" i="25"/>
  <c r="AJ379" i="25"/>
  <c r="AJ380" i="25"/>
  <c r="AJ381" i="25"/>
  <c r="AJ382" i="25"/>
  <c r="AJ383" i="25"/>
  <c r="AJ384" i="25"/>
  <c r="AJ385" i="25"/>
  <c r="AJ386" i="25"/>
  <c r="AJ387" i="25"/>
  <c r="AJ388" i="25"/>
  <c r="AJ389" i="25"/>
  <c r="AJ390" i="25"/>
  <c r="AJ391" i="25"/>
  <c r="AJ392" i="25"/>
  <c r="AJ393" i="25"/>
  <c r="AJ394" i="25"/>
  <c r="AJ395" i="25"/>
  <c r="AJ396" i="25"/>
  <c r="AJ397" i="25"/>
  <c r="AJ398" i="25"/>
  <c r="AJ399" i="25"/>
  <c r="AJ400" i="25"/>
  <c r="AJ401" i="25"/>
  <c r="AJ402" i="25"/>
  <c r="AJ403" i="25"/>
  <c r="AJ404" i="25"/>
  <c r="AJ405" i="25"/>
  <c r="AJ406" i="25"/>
  <c r="AJ407" i="25"/>
  <c r="AJ408" i="25"/>
  <c r="AJ409" i="25"/>
  <c r="AJ410" i="25"/>
  <c r="AJ411" i="25"/>
  <c r="AJ412" i="25"/>
  <c r="AJ413" i="25"/>
  <c r="AJ414" i="25"/>
  <c r="AJ415" i="25"/>
  <c r="AJ416" i="25"/>
  <c r="AJ417" i="25"/>
  <c r="AJ418" i="25"/>
  <c r="AJ419" i="25"/>
  <c r="AJ420" i="25"/>
  <c r="AJ421" i="25"/>
  <c r="AJ422" i="25"/>
  <c r="AJ423" i="25"/>
  <c r="AJ424" i="25"/>
  <c r="AJ425" i="25"/>
  <c r="AJ426" i="25"/>
  <c r="AJ427" i="25"/>
  <c r="AJ428" i="25"/>
  <c r="AJ429" i="25"/>
  <c r="AJ430" i="25"/>
  <c r="AJ431" i="25"/>
  <c r="AJ432" i="25"/>
  <c r="AJ433" i="25"/>
  <c r="AJ434" i="25"/>
  <c r="AJ435" i="25"/>
  <c r="AJ436" i="25"/>
  <c r="AJ437" i="25"/>
  <c r="AJ438" i="25"/>
  <c r="AJ439" i="25"/>
  <c r="AJ440" i="25"/>
  <c r="AJ441" i="25"/>
  <c r="AJ442" i="25"/>
  <c r="AJ443" i="25"/>
  <c r="AJ444" i="25"/>
  <c r="AJ445" i="25"/>
  <c r="AJ446" i="25"/>
  <c r="AJ447" i="25"/>
  <c r="AJ448" i="25"/>
  <c r="AX20" i="25" s="1"/>
  <c r="AZ20" i="25" s="1"/>
  <c r="AJ449" i="25"/>
  <c r="AJ450" i="25"/>
  <c r="AJ451" i="25"/>
  <c r="AJ452" i="25"/>
  <c r="AJ453" i="25"/>
  <c r="AJ3" i="25"/>
  <c r="AK114" i="25"/>
  <c r="AK115" i="25" s="1"/>
  <c r="AK116" i="25" s="1"/>
  <c r="AK117" i="25" s="1"/>
  <c r="AK118" i="25" s="1"/>
  <c r="AK119" i="25" s="1"/>
  <c r="AK120" i="25" s="1"/>
  <c r="AK121" i="25" s="1"/>
  <c r="AK122" i="25" s="1"/>
  <c r="AK123" i="25" s="1"/>
  <c r="AK124" i="25" s="1"/>
  <c r="AK125" i="25" s="1"/>
  <c r="AK126" i="25" s="1"/>
  <c r="AK127" i="25" s="1"/>
  <c r="AK128" i="25" s="1"/>
  <c r="AK129" i="25" s="1"/>
  <c r="AK130" i="25" s="1"/>
  <c r="AK131" i="25" s="1"/>
  <c r="AK132" i="25" s="1"/>
  <c r="AK133" i="25" s="1"/>
  <c r="AK134" i="25" s="1"/>
  <c r="AK135" i="25" s="1"/>
  <c r="AK136" i="25" s="1"/>
  <c r="AK137" i="25" s="1"/>
  <c r="AK138" i="25" s="1"/>
  <c r="AK139" i="25" s="1"/>
  <c r="AK140" i="25" s="1"/>
  <c r="AK141" i="25" s="1"/>
  <c r="AK142" i="25" s="1"/>
  <c r="AK143" i="25" s="1"/>
  <c r="AK144" i="25" s="1"/>
  <c r="AK145" i="25" s="1"/>
  <c r="AK146" i="25" s="1"/>
  <c r="AK147" i="25" s="1"/>
  <c r="AK148" i="25" s="1"/>
  <c r="AK149" i="25" s="1"/>
  <c r="AK150" i="25" s="1"/>
  <c r="AK151" i="25" s="1"/>
  <c r="AK152" i="25" s="1"/>
  <c r="AK153" i="25" s="1"/>
  <c r="AK154" i="25" s="1"/>
  <c r="AK155" i="25" s="1"/>
  <c r="AK156" i="25" s="1"/>
  <c r="AK157" i="25" s="1"/>
  <c r="AK158" i="25" s="1"/>
  <c r="AK159" i="25" s="1"/>
  <c r="AK160" i="25" s="1"/>
  <c r="AK161" i="25" s="1"/>
  <c r="AK162" i="25" s="1"/>
  <c r="AK163" i="25" s="1"/>
  <c r="AK164" i="25" s="1"/>
  <c r="AK165" i="25" s="1"/>
  <c r="AK166" i="25" s="1"/>
  <c r="AK167" i="25" s="1"/>
  <c r="AK168" i="25" s="1"/>
  <c r="AK169" i="25" s="1"/>
  <c r="AK170" i="25" s="1"/>
  <c r="AK171" i="25" s="1"/>
  <c r="AK172" i="25" s="1"/>
  <c r="AK173" i="25" s="1"/>
  <c r="AK174" i="25" s="1"/>
  <c r="AK175" i="25" s="1"/>
  <c r="AK176" i="25" s="1"/>
  <c r="AK177" i="25" s="1"/>
  <c r="AK178" i="25" s="1"/>
  <c r="AK179" i="25" s="1"/>
  <c r="AK180" i="25" s="1"/>
  <c r="AK181" i="25" s="1"/>
  <c r="AK182" i="25" s="1"/>
  <c r="AK183" i="25" s="1"/>
  <c r="AK184" i="25" s="1"/>
  <c r="AK185" i="25" s="1"/>
  <c r="AK186" i="25" s="1"/>
  <c r="AK187" i="25" s="1"/>
  <c r="AK188" i="25" s="1"/>
  <c r="AK189" i="25" s="1"/>
  <c r="AK190" i="25" s="1"/>
  <c r="AK191" i="25" s="1"/>
  <c r="AK192" i="25" s="1"/>
  <c r="AK193" i="25" s="1"/>
  <c r="AK194" i="25" s="1"/>
  <c r="AK195" i="25" s="1"/>
  <c r="AK196" i="25" s="1"/>
  <c r="AK197" i="25" s="1"/>
  <c r="AK198" i="25" s="1"/>
  <c r="AK199" i="25" s="1"/>
  <c r="AK200" i="25" s="1"/>
  <c r="AK201" i="25" s="1"/>
  <c r="AK202" i="25" s="1"/>
  <c r="AK203" i="25" s="1"/>
  <c r="AK204" i="25" s="1"/>
  <c r="AK205" i="25" s="1"/>
  <c r="AK206" i="25" s="1"/>
  <c r="AK207" i="25" s="1"/>
  <c r="AK208" i="25" s="1"/>
  <c r="AK209" i="25" s="1"/>
  <c r="AK210" i="25" s="1"/>
  <c r="AK211" i="25" s="1"/>
  <c r="AK212" i="25" s="1"/>
  <c r="AK213" i="25" s="1"/>
  <c r="AK214" i="25" s="1"/>
  <c r="AK215" i="25" s="1"/>
  <c r="AK216" i="25" s="1"/>
  <c r="AK217" i="25" s="1"/>
  <c r="AK218" i="25" s="1"/>
  <c r="AK219" i="25" s="1"/>
  <c r="AK220" i="25" s="1"/>
  <c r="AK221" i="25" s="1"/>
  <c r="AK222" i="25" s="1"/>
  <c r="AK223" i="25" s="1"/>
  <c r="AK224" i="25" s="1"/>
  <c r="AK225" i="25" s="1"/>
  <c r="AK226" i="25" s="1"/>
  <c r="AK227" i="25" s="1"/>
  <c r="AK228" i="25" s="1"/>
  <c r="AK229" i="25" s="1"/>
  <c r="AK230" i="25" s="1"/>
  <c r="AK231" i="25" s="1"/>
  <c r="AK232" i="25" s="1"/>
  <c r="AK233" i="25" s="1"/>
  <c r="AK234" i="25" s="1"/>
  <c r="AK235" i="25" s="1"/>
  <c r="AK236" i="25" s="1"/>
  <c r="AK237" i="25" s="1"/>
  <c r="AK238" i="25" s="1"/>
  <c r="AK239" i="25" s="1"/>
  <c r="AK240" i="25" s="1"/>
  <c r="AK241" i="25" s="1"/>
  <c r="AK242" i="25" s="1"/>
  <c r="AK243" i="25" s="1"/>
  <c r="AK244" i="25" s="1"/>
  <c r="AK245" i="25" s="1"/>
  <c r="AK246" i="25" s="1"/>
  <c r="AK247" i="25" s="1"/>
  <c r="AK248" i="25" s="1"/>
  <c r="AK249" i="25" s="1"/>
  <c r="AK250" i="25" s="1"/>
  <c r="AK251" i="25" s="1"/>
  <c r="AK252" i="25" s="1"/>
  <c r="AK253" i="25" s="1"/>
  <c r="AK254" i="25" s="1"/>
  <c r="AK255" i="25" s="1"/>
  <c r="AK256" i="25" s="1"/>
  <c r="AK257" i="25" s="1"/>
  <c r="AK258" i="25" s="1"/>
  <c r="AK259" i="25" s="1"/>
  <c r="AK260" i="25" s="1"/>
  <c r="AK261" i="25" s="1"/>
  <c r="AK262" i="25" s="1"/>
  <c r="AK263" i="25" s="1"/>
  <c r="AK264" i="25" s="1"/>
  <c r="AK265" i="25" s="1"/>
  <c r="AK266" i="25" s="1"/>
  <c r="AK267" i="25" s="1"/>
  <c r="AK268" i="25" s="1"/>
  <c r="AK269" i="25" s="1"/>
  <c r="AK270" i="25" s="1"/>
  <c r="AK271" i="25" s="1"/>
  <c r="AK272" i="25" s="1"/>
  <c r="AK273" i="25" s="1"/>
  <c r="AK274" i="25" s="1"/>
  <c r="AK275" i="25" s="1"/>
  <c r="AK276" i="25" s="1"/>
  <c r="AK277" i="25" s="1"/>
  <c r="AK278" i="25" s="1"/>
  <c r="AK279" i="25" s="1"/>
  <c r="AK280" i="25" s="1"/>
  <c r="AK281" i="25" s="1"/>
  <c r="AK282" i="25" s="1"/>
  <c r="AK283" i="25" s="1"/>
  <c r="AK284" i="25" s="1"/>
  <c r="AK285" i="25" s="1"/>
  <c r="AK286" i="25" s="1"/>
  <c r="AK287" i="25" s="1"/>
  <c r="AK288" i="25" s="1"/>
  <c r="AK289" i="25" s="1"/>
  <c r="AK290" i="25" s="1"/>
  <c r="AK291" i="25" s="1"/>
  <c r="AK292" i="25" s="1"/>
  <c r="AK293" i="25" s="1"/>
  <c r="AK294" i="25" s="1"/>
  <c r="AK295" i="25" s="1"/>
  <c r="AK296" i="25" s="1"/>
  <c r="AK297" i="25" s="1"/>
  <c r="AK298" i="25" s="1"/>
  <c r="AK299" i="25" s="1"/>
  <c r="AK300" i="25" s="1"/>
  <c r="AK301" i="25" s="1"/>
  <c r="AK302" i="25" s="1"/>
  <c r="AK303" i="25" s="1"/>
  <c r="AK304" i="25" s="1"/>
  <c r="AK305" i="25" s="1"/>
  <c r="AK306" i="25" s="1"/>
  <c r="AK307" i="25" s="1"/>
  <c r="AK308" i="25" s="1"/>
  <c r="AK309" i="25" s="1"/>
  <c r="AK310" i="25" s="1"/>
  <c r="AK311" i="25" s="1"/>
  <c r="AK312" i="25" s="1"/>
  <c r="AK313" i="25" s="1"/>
  <c r="AK314" i="25" s="1"/>
  <c r="AK315" i="25" s="1"/>
  <c r="AK316" i="25" s="1"/>
  <c r="AK317" i="25" s="1"/>
  <c r="AK318" i="25" s="1"/>
  <c r="AK319" i="25" s="1"/>
  <c r="AK320" i="25" s="1"/>
  <c r="AK321" i="25" s="1"/>
  <c r="AK322" i="25" s="1"/>
  <c r="AK323" i="25" s="1"/>
  <c r="AK324" i="25" s="1"/>
  <c r="AK325" i="25" s="1"/>
  <c r="AK326" i="25" s="1"/>
  <c r="AK327" i="25" s="1"/>
  <c r="AK328" i="25" s="1"/>
  <c r="AK329" i="25" s="1"/>
  <c r="AK330" i="25" s="1"/>
  <c r="AK331" i="25" s="1"/>
  <c r="AK332" i="25" s="1"/>
  <c r="AK333" i="25" s="1"/>
  <c r="AK334" i="25" s="1"/>
  <c r="AK335" i="25" s="1"/>
  <c r="AK336" i="25" s="1"/>
  <c r="AK337" i="25" s="1"/>
  <c r="AK338" i="25" s="1"/>
  <c r="AK339" i="25" s="1"/>
  <c r="AK340" i="25" s="1"/>
  <c r="AK341" i="25" s="1"/>
  <c r="AK342" i="25" s="1"/>
  <c r="AK343" i="25" s="1"/>
  <c r="AK344" i="25" s="1"/>
  <c r="AK345" i="25" s="1"/>
  <c r="AK346" i="25" s="1"/>
  <c r="AK347" i="25" s="1"/>
  <c r="AK348" i="25" s="1"/>
  <c r="AK349" i="25" s="1"/>
  <c r="AK350" i="25" s="1"/>
  <c r="AK351" i="25" s="1"/>
  <c r="AK352" i="25" s="1"/>
  <c r="AK353" i="25" s="1"/>
  <c r="AK354" i="25" s="1"/>
  <c r="AK355" i="25" s="1"/>
  <c r="AK356" i="25" s="1"/>
  <c r="AK357" i="25" s="1"/>
  <c r="AK358" i="25" s="1"/>
  <c r="AK359" i="25" s="1"/>
  <c r="AK360" i="25" s="1"/>
  <c r="AK361" i="25" s="1"/>
  <c r="AK362" i="25" s="1"/>
  <c r="AK363" i="25" s="1"/>
  <c r="AK364" i="25" s="1"/>
  <c r="AK365" i="25" s="1"/>
  <c r="AK366" i="25" s="1"/>
  <c r="AK367" i="25" s="1"/>
  <c r="AK368" i="25" s="1"/>
  <c r="AK369" i="25" s="1"/>
  <c r="AK370" i="25" s="1"/>
  <c r="AK371" i="25" s="1"/>
  <c r="AK372" i="25" s="1"/>
  <c r="AK373" i="25" s="1"/>
  <c r="AK374" i="25" s="1"/>
  <c r="AK375" i="25" s="1"/>
  <c r="AK376" i="25" s="1"/>
  <c r="AK377" i="25" s="1"/>
  <c r="AK378" i="25" s="1"/>
  <c r="AK379" i="25" s="1"/>
  <c r="AK380" i="25" s="1"/>
  <c r="AK381" i="25" s="1"/>
  <c r="AK382" i="25" s="1"/>
  <c r="AK383" i="25" s="1"/>
  <c r="AK384" i="25" s="1"/>
  <c r="AK385" i="25" s="1"/>
  <c r="AK386" i="25" s="1"/>
  <c r="AK387" i="25" s="1"/>
  <c r="AK388" i="25" s="1"/>
  <c r="AK389" i="25" s="1"/>
  <c r="AK390" i="25" s="1"/>
  <c r="AK391" i="25" s="1"/>
  <c r="AK392" i="25" s="1"/>
  <c r="AK393" i="25" s="1"/>
  <c r="AK394" i="25" s="1"/>
  <c r="AK395" i="25" s="1"/>
  <c r="AK396" i="25" s="1"/>
  <c r="AK397" i="25" s="1"/>
  <c r="AK398" i="25" s="1"/>
  <c r="AK399" i="25" s="1"/>
  <c r="AK400" i="25" s="1"/>
  <c r="AK401" i="25" s="1"/>
  <c r="AK402" i="25" s="1"/>
  <c r="AK403" i="25" s="1"/>
  <c r="AK404" i="25" s="1"/>
  <c r="AK405" i="25" s="1"/>
  <c r="AK406" i="25" s="1"/>
  <c r="AK407" i="25" s="1"/>
  <c r="AK408" i="25" s="1"/>
  <c r="AK409" i="25" s="1"/>
  <c r="AK410" i="25" s="1"/>
  <c r="AK411" i="25" s="1"/>
  <c r="AK412" i="25" s="1"/>
  <c r="AK413" i="25" s="1"/>
  <c r="AK414" i="25" s="1"/>
  <c r="AK415" i="25" s="1"/>
  <c r="AK416" i="25" s="1"/>
  <c r="AK417" i="25" s="1"/>
  <c r="AK418" i="25" s="1"/>
  <c r="AK419" i="25" s="1"/>
  <c r="AK420" i="25" s="1"/>
  <c r="AK421" i="25" s="1"/>
  <c r="AK422" i="25" s="1"/>
  <c r="AK423" i="25" s="1"/>
  <c r="AK424" i="25" s="1"/>
  <c r="AK425" i="25" s="1"/>
  <c r="AK426" i="25" s="1"/>
  <c r="AK427" i="25" s="1"/>
  <c r="AK428" i="25" s="1"/>
  <c r="AK429" i="25" s="1"/>
  <c r="AK430" i="25" s="1"/>
  <c r="AK431" i="25" s="1"/>
  <c r="AK432" i="25" s="1"/>
  <c r="AK433" i="25" s="1"/>
  <c r="AK434" i="25" s="1"/>
  <c r="AK435" i="25" s="1"/>
  <c r="AK436" i="25" s="1"/>
  <c r="AK437" i="25" s="1"/>
  <c r="AK438" i="25" s="1"/>
  <c r="AK439" i="25" s="1"/>
  <c r="AK440" i="25" s="1"/>
  <c r="AK441" i="25" s="1"/>
  <c r="AK442" i="25" s="1"/>
  <c r="AK443" i="25" s="1"/>
  <c r="AK444" i="25" s="1"/>
  <c r="AK445" i="25" s="1"/>
  <c r="AK446" i="25" s="1"/>
  <c r="AK447" i="25" s="1"/>
  <c r="AK448" i="25" s="1"/>
  <c r="AK449" i="25" s="1"/>
  <c r="AK450" i="25" s="1"/>
  <c r="AK451" i="25" s="1"/>
  <c r="AK452" i="25" s="1"/>
  <c r="AK453" i="25" s="1"/>
  <c r="AK113" i="25"/>
  <c r="AM112" i="25"/>
  <c r="AO112" i="25" s="1"/>
  <c r="AM111" i="25"/>
  <c r="AO110" i="25"/>
  <c r="AM110" i="25"/>
  <c r="AN110" i="25" s="1"/>
  <c r="AM108" i="25"/>
  <c r="AO108" i="25" s="1"/>
  <c r="AO106" i="25"/>
  <c r="AM106" i="25"/>
  <c r="AN106" i="25" s="1"/>
  <c r="AM104" i="25"/>
  <c r="AO104" i="25" s="1"/>
  <c r="AO103" i="25"/>
  <c r="AN103" i="25"/>
  <c r="AM103" i="25"/>
  <c r="AM102" i="25"/>
  <c r="AO102" i="25" s="1"/>
  <c r="AO100" i="25"/>
  <c r="AM100" i="25"/>
  <c r="AN100" i="25" s="1"/>
  <c r="AO98" i="25"/>
  <c r="AM98" i="25"/>
  <c r="AN98" i="25" s="1"/>
  <c r="AM96" i="25"/>
  <c r="AO96" i="25" s="1"/>
  <c r="BU95" i="25"/>
  <c r="AO95" i="25"/>
  <c r="AM95" i="25"/>
  <c r="AN95" i="25" s="1"/>
  <c r="BU94" i="25"/>
  <c r="BV94" i="25" s="1"/>
  <c r="BX94" i="25" s="1"/>
  <c r="AM94" i="25"/>
  <c r="BU93" i="25"/>
  <c r="BU92" i="25"/>
  <c r="BV92" i="25" s="1"/>
  <c r="BX92" i="25" s="1"/>
  <c r="AM92" i="25"/>
  <c r="BV91" i="25"/>
  <c r="BX91" i="25" s="1"/>
  <c r="BU91" i="25"/>
  <c r="AN90" i="25"/>
  <c r="AM90" i="25"/>
  <c r="AO90" i="25" s="1"/>
  <c r="AO88" i="25"/>
  <c r="AM88" i="25"/>
  <c r="AN88" i="25" s="1"/>
  <c r="AM87" i="25"/>
  <c r="AM86" i="25"/>
  <c r="AN86" i="25" s="1"/>
  <c r="AO84" i="25"/>
  <c r="AM84" i="25"/>
  <c r="AN84" i="25" s="1"/>
  <c r="AM82" i="25"/>
  <c r="AN82" i="25" s="1"/>
  <c r="AO80" i="25"/>
  <c r="AM80" i="25"/>
  <c r="AN80" i="25" s="1"/>
  <c r="AM79" i="25"/>
  <c r="AM78" i="25"/>
  <c r="AO78" i="25" s="1"/>
  <c r="AM77" i="25"/>
  <c r="AO77" i="25" s="1"/>
  <c r="AM76" i="25"/>
  <c r="AN76" i="25" s="1"/>
  <c r="AO74" i="25"/>
  <c r="AM74" i="25"/>
  <c r="AN74" i="25" s="1"/>
  <c r="AM72" i="25"/>
  <c r="AN72" i="25" s="1"/>
  <c r="AM71" i="25"/>
  <c r="AN71" i="25" s="1"/>
  <c r="AM70" i="25"/>
  <c r="AN70" i="25" s="1"/>
  <c r="AM69" i="25"/>
  <c r="AM68" i="25"/>
  <c r="AM66" i="25"/>
  <c r="AN64" i="25"/>
  <c r="AM64" i="25"/>
  <c r="AO64" i="25" s="1"/>
  <c r="AM63" i="25"/>
  <c r="AN63" i="25" s="1"/>
  <c r="AM62" i="25"/>
  <c r="AN62" i="25" s="1"/>
  <c r="AM61" i="25"/>
  <c r="AO61" i="25" s="1"/>
  <c r="AN60" i="25"/>
  <c r="AM60" i="25"/>
  <c r="AO60" i="25" s="1"/>
  <c r="AN58" i="25"/>
  <c r="AM58" i="25"/>
  <c r="AO58" i="25" s="1"/>
  <c r="BU57" i="25"/>
  <c r="BU56" i="25"/>
  <c r="AO56" i="25"/>
  <c r="AN56" i="25"/>
  <c r="AM56" i="25"/>
  <c r="BU55" i="25"/>
  <c r="AM55" i="25"/>
  <c r="AO55" i="25" s="1"/>
  <c r="BU54" i="25"/>
  <c r="AM54" i="25"/>
  <c r="BU53" i="25"/>
  <c r="AM52" i="25"/>
  <c r="AM50" i="25"/>
  <c r="AN48" i="25"/>
  <c r="AM48" i="25"/>
  <c r="AO48" i="25" s="1"/>
  <c r="AM47" i="25"/>
  <c r="AM46" i="25"/>
  <c r="AM44" i="25"/>
  <c r="AO44" i="25" s="1"/>
  <c r="AM42" i="25"/>
  <c r="AN40" i="25"/>
  <c r="AM40" i="25"/>
  <c r="AO40" i="25" s="1"/>
  <c r="AM39" i="25"/>
  <c r="AM38" i="25"/>
  <c r="AM37" i="25"/>
  <c r="AM36" i="25"/>
  <c r="AM34" i="25"/>
  <c r="AN34" i="25" s="1"/>
  <c r="AO32" i="25"/>
  <c r="AM32" i="25"/>
  <c r="AN32" i="25" s="1"/>
  <c r="AM31" i="25"/>
  <c r="AM30" i="25"/>
  <c r="AO30" i="25" s="1"/>
  <c r="AM29" i="25"/>
  <c r="AN28" i="25"/>
  <c r="AM28" i="25"/>
  <c r="AO28" i="25" s="1"/>
  <c r="AN26" i="25"/>
  <c r="AM26" i="25"/>
  <c r="AO26" i="25" s="1"/>
  <c r="AM24" i="25"/>
  <c r="AO24" i="25" s="1"/>
  <c r="AO23" i="25"/>
  <c r="AM23" i="25"/>
  <c r="AN23" i="25" s="1"/>
  <c r="AM22" i="25"/>
  <c r="AO22" i="25" s="1"/>
  <c r="AM21" i="25"/>
  <c r="AN21" i="25" s="1"/>
  <c r="AO20" i="25"/>
  <c r="AM20" i="25"/>
  <c r="AN20" i="25" s="1"/>
  <c r="AM18" i="25"/>
  <c r="AO18" i="25" s="1"/>
  <c r="AN16" i="25"/>
  <c r="AM16" i="25"/>
  <c r="AO16" i="25" s="1"/>
  <c r="AN15" i="25"/>
  <c r="AM15" i="25"/>
  <c r="AO15" i="25" s="1"/>
  <c r="AM14" i="25"/>
  <c r="AN12" i="25"/>
  <c r="AM12" i="25"/>
  <c r="AO12" i="25" s="1"/>
  <c r="AM10" i="25"/>
  <c r="AM8" i="25"/>
  <c r="AO8" i="25" s="1"/>
  <c r="AM7" i="25"/>
  <c r="AM6" i="25"/>
  <c r="AU5" i="25"/>
  <c r="AU6" i="25" s="1"/>
  <c r="AU4" i="25"/>
  <c r="AM4" i="25"/>
  <c r="AN4" i="25" s="1"/>
  <c r="AW3" i="25"/>
  <c r="AE28" i="25"/>
  <c r="W20" i="25"/>
  <c r="W19" i="25"/>
  <c r="W18" i="25"/>
  <c r="W17" i="25"/>
  <c r="W10" i="25"/>
  <c r="AA22" i="25" s="1"/>
  <c r="W9" i="25"/>
  <c r="AA11" i="25" s="1"/>
  <c r="W8" i="25"/>
  <c r="AA3" i="25" s="1"/>
  <c r="W16" i="25"/>
  <c r="Z23" i="25"/>
  <c r="Z22" i="25"/>
  <c r="Z20" i="25"/>
  <c r="Z19" i="25"/>
  <c r="Z17" i="25"/>
  <c r="Z16" i="25"/>
  <c r="Z15" i="25"/>
  <c r="Z14" i="25"/>
  <c r="Z13" i="25"/>
  <c r="Z12" i="25"/>
  <c r="Z11" i="25"/>
  <c r="Z9" i="25"/>
  <c r="Z8" i="25"/>
  <c r="Z7" i="25"/>
  <c r="Z6" i="25"/>
  <c r="Z5" i="25"/>
  <c r="Z4" i="25"/>
  <c r="Z3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2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" i="25"/>
  <c r="E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2" i="25"/>
  <c r="D1" i="25"/>
  <c r="DB451" i="25" l="1"/>
  <c r="DD451" i="25" s="1"/>
  <c r="CE470" i="25"/>
  <c r="DB443" i="25"/>
  <c r="DD443" i="25" s="1"/>
  <c r="CE462" i="25"/>
  <c r="AX18" i="25"/>
  <c r="AZ18" i="25" s="1"/>
  <c r="CE454" i="25"/>
  <c r="DB435" i="25"/>
  <c r="DD435" i="25" s="1"/>
  <c r="CE446" i="25"/>
  <c r="DB427" i="25"/>
  <c r="DD427" i="25" s="1"/>
  <c r="CE438" i="25"/>
  <c r="DB419" i="25"/>
  <c r="DD419" i="25" s="1"/>
  <c r="AX15" i="25"/>
  <c r="AZ15" i="25" s="1"/>
  <c r="CE430" i="25"/>
  <c r="DB411" i="25"/>
  <c r="DD411" i="25" s="1"/>
  <c r="CE422" i="25"/>
  <c r="DB403" i="25"/>
  <c r="DD403" i="25" s="1"/>
  <c r="DB395" i="25"/>
  <c r="DD395" i="25" s="1"/>
  <c r="CE414" i="25"/>
  <c r="DB387" i="25"/>
  <c r="DD387" i="25" s="1"/>
  <c r="CE406" i="25"/>
  <c r="DB379" i="25"/>
  <c r="DD379" i="25" s="1"/>
  <c r="CE398" i="25"/>
  <c r="DB371" i="25"/>
  <c r="DD371" i="25" s="1"/>
  <c r="CE390" i="25"/>
  <c r="CE382" i="25"/>
  <c r="DB363" i="25"/>
  <c r="DD363" i="25" s="1"/>
  <c r="CE374" i="25"/>
  <c r="DB355" i="25"/>
  <c r="DD355" i="25" s="1"/>
  <c r="DB347" i="25"/>
  <c r="DD347" i="25" s="1"/>
  <c r="CE366" i="25"/>
  <c r="DB339" i="25"/>
  <c r="DD339" i="25" s="1"/>
  <c r="CE358" i="25"/>
  <c r="DB331" i="25"/>
  <c r="DD331" i="25" s="1"/>
  <c r="CE350" i="25"/>
  <c r="DB323" i="25"/>
  <c r="DD323" i="25" s="1"/>
  <c r="CE342" i="25"/>
  <c r="AX10" i="25"/>
  <c r="AZ10" i="25" s="1"/>
  <c r="DB315" i="25"/>
  <c r="DD315" i="25" s="1"/>
  <c r="CE334" i="25"/>
  <c r="CE326" i="25"/>
  <c r="DB307" i="25"/>
  <c r="DD307" i="25" s="1"/>
  <c r="DB299" i="25"/>
  <c r="DD299" i="25" s="1"/>
  <c r="CE318" i="25"/>
  <c r="DB291" i="25"/>
  <c r="DD291" i="25" s="1"/>
  <c r="CE310" i="25"/>
  <c r="CE302" i="25"/>
  <c r="DB283" i="25"/>
  <c r="DD283" i="25" s="1"/>
  <c r="CE294" i="25"/>
  <c r="DB275" i="25"/>
  <c r="DD275" i="25" s="1"/>
  <c r="DB267" i="25"/>
  <c r="DD267" i="25" s="1"/>
  <c r="CE286" i="25"/>
  <c r="DB259" i="25"/>
  <c r="DD259" i="25" s="1"/>
  <c r="CE278" i="25"/>
  <c r="DB251" i="25"/>
  <c r="DD251" i="25" s="1"/>
  <c r="CE270" i="25"/>
  <c r="DB243" i="25"/>
  <c r="DD243" i="25" s="1"/>
  <c r="CE262" i="25"/>
  <c r="DB235" i="25"/>
  <c r="DD235" i="25" s="1"/>
  <c r="CE254" i="25"/>
  <c r="DB227" i="25"/>
  <c r="DD227" i="25" s="1"/>
  <c r="CE246" i="25"/>
  <c r="DB219" i="25"/>
  <c r="DD219" i="25" s="1"/>
  <c r="CE238" i="25"/>
  <c r="DB211" i="25"/>
  <c r="DD211" i="25" s="1"/>
  <c r="CE230" i="25"/>
  <c r="CE222" i="25"/>
  <c r="DB203" i="25"/>
  <c r="DD203" i="25" s="1"/>
  <c r="DB195" i="25"/>
  <c r="DD195" i="25" s="1"/>
  <c r="CE214" i="25"/>
  <c r="DB187" i="25"/>
  <c r="DD187" i="25" s="1"/>
  <c r="CE206" i="25"/>
  <c r="CE198" i="25"/>
  <c r="DB179" i="25"/>
  <c r="DD179" i="25" s="1"/>
  <c r="DB171" i="25"/>
  <c r="DD171" i="25" s="1"/>
  <c r="CE190" i="25"/>
  <c r="DB163" i="25"/>
  <c r="DD163" i="25" s="1"/>
  <c r="CE182" i="25"/>
  <c r="DB155" i="25"/>
  <c r="DD155" i="25" s="1"/>
  <c r="CE174" i="25"/>
  <c r="DB147" i="25"/>
  <c r="DD147" i="25" s="1"/>
  <c r="CE166" i="25"/>
  <c r="DB139" i="25"/>
  <c r="DD139" i="25" s="1"/>
  <c r="CE158" i="25"/>
  <c r="DB131" i="25"/>
  <c r="DD131" i="25" s="1"/>
  <c r="CE150" i="25"/>
  <c r="DB123" i="25"/>
  <c r="DD123" i="25" s="1"/>
  <c r="CE142" i="25"/>
  <c r="DB115" i="25"/>
  <c r="DD115" i="25" s="1"/>
  <c r="CE134" i="25"/>
  <c r="CE126" i="25"/>
  <c r="DB107" i="25"/>
  <c r="DD107" i="25" s="1"/>
  <c r="CE118" i="25"/>
  <c r="DB99" i="25"/>
  <c r="DD99" i="25" s="1"/>
  <c r="CE110" i="25"/>
  <c r="DB91" i="25"/>
  <c r="DD91" i="25" s="1"/>
  <c r="DB83" i="25"/>
  <c r="DD83" i="25" s="1"/>
  <c r="CE102" i="25"/>
  <c r="DB75" i="25"/>
  <c r="DD75" i="25" s="1"/>
  <c r="CE94" i="25"/>
  <c r="DB67" i="25"/>
  <c r="DD67" i="25" s="1"/>
  <c r="CE86" i="25"/>
  <c r="DB59" i="25"/>
  <c r="DD59" i="25" s="1"/>
  <c r="CE78" i="25"/>
  <c r="CE70" i="25"/>
  <c r="DB51" i="25"/>
  <c r="DD51" i="25" s="1"/>
  <c r="DB43" i="25"/>
  <c r="DD43" i="25" s="1"/>
  <c r="CE62" i="25"/>
  <c r="CE54" i="25"/>
  <c r="DB35" i="25"/>
  <c r="DD35" i="25" s="1"/>
  <c r="CE46" i="25"/>
  <c r="DB27" i="25"/>
  <c r="DD27" i="25" s="1"/>
  <c r="CE38" i="25"/>
  <c r="DB19" i="25"/>
  <c r="DD19" i="25" s="1"/>
  <c r="CE30" i="25"/>
  <c r="DB11" i="25"/>
  <c r="DD11" i="25" s="1"/>
  <c r="AP3" i="25"/>
  <c r="AX21" i="25"/>
  <c r="AZ21" i="25" s="1"/>
  <c r="AX13" i="25"/>
  <c r="AZ13" i="25" s="1"/>
  <c r="AX11" i="25"/>
  <c r="AZ11" i="25" s="1"/>
  <c r="AX5" i="25"/>
  <c r="AZ5" i="25" s="1"/>
  <c r="AX8" i="25"/>
  <c r="AZ8" i="25" s="1"/>
  <c r="BT14" i="25"/>
  <c r="AX9" i="25"/>
  <c r="AZ9" i="25" s="1"/>
  <c r="DB453" i="25"/>
  <c r="DD453" i="25" s="1"/>
  <c r="CE472" i="25"/>
  <c r="DB445" i="25"/>
  <c r="DD445" i="25" s="1"/>
  <c r="CE464" i="25"/>
  <c r="DB437" i="25"/>
  <c r="DD437" i="25" s="1"/>
  <c r="CE456" i="25"/>
  <c r="DB429" i="25"/>
  <c r="DD429" i="25" s="1"/>
  <c r="CE448" i="25"/>
  <c r="DB421" i="25"/>
  <c r="DD421" i="25" s="1"/>
  <c r="CE440" i="25"/>
  <c r="DB413" i="25"/>
  <c r="DD413" i="25" s="1"/>
  <c r="CE432" i="25"/>
  <c r="DB405" i="25"/>
  <c r="DD405" i="25" s="1"/>
  <c r="CE424" i="25"/>
  <c r="DB397" i="25"/>
  <c r="DD397" i="25" s="1"/>
  <c r="CE416" i="25"/>
  <c r="DB389" i="25"/>
  <c r="DD389" i="25" s="1"/>
  <c r="CE408" i="25"/>
  <c r="CE400" i="25"/>
  <c r="DB381" i="25"/>
  <c r="DD381" i="25" s="1"/>
  <c r="DB373" i="25"/>
  <c r="DD373" i="25" s="1"/>
  <c r="CE392" i="25"/>
  <c r="DB365" i="25"/>
  <c r="DD365" i="25" s="1"/>
  <c r="CE384" i="25"/>
  <c r="DB357" i="25"/>
  <c r="DD357" i="25" s="1"/>
  <c r="CE376" i="25"/>
  <c r="CE368" i="25"/>
  <c r="DB349" i="25"/>
  <c r="DD349" i="25" s="1"/>
  <c r="DB341" i="25"/>
  <c r="DD341" i="25" s="1"/>
  <c r="CE360" i="25"/>
  <c r="DB333" i="25"/>
  <c r="DD333" i="25" s="1"/>
  <c r="CE352" i="25"/>
  <c r="DB325" i="25"/>
  <c r="DD325" i="25" s="1"/>
  <c r="CE344" i="25"/>
  <c r="CE336" i="25"/>
  <c r="DB317" i="25"/>
  <c r="DD317" i="25" s="1"/>
  <c r="DB309" i="25"/>
  <c r="DD309" i="25" s="1"/>
  <c r="CE328" i="25"/>
  <c r="DB301" i="25"/>
  <c r="DD301" i="25" s="1"/>
  <c r="CE320" i="25"/>
  <c r="DB293" i="25"/>
  <c r="DD293" i="25" s="1"/>
  <c r="CE312" i="25"/>
  <c r="DB285" i="25"/>
  <c r="DD285" i="25" s="1"/>
  <c r="CE304" i="25"/>
  <c r="DB277" i="25"/>
  <c r="DD277" i="25" s="1"/>
  <c r="CE296" i="25"/>
  <c r="DB269" i="25"/>
  <c r="DD269" i="25" s="1"/>
  <c r="CE288" i="25"/>
  <c r="DB261" i="25"/>
  <c r="DD261" i="25" s="1"/>
  <c r="CE280" i="25"/>
  <c r="DB253" i="25"/>
  <c r="DD253" i="25" s="1"/>
  <c r="CE272" i="25"/>
  <c r="DB245" i="25"/>
  <c r="DD245" i="25" s="1"/>
  <c r="CE264" i="25"/>
  <c r="DB237" i="25"/>
  <c r="DD237" i="25" s="1"/>
  <c r="CE256" i="25"/>
  <c r="DB229" i="25"/>
  <c r="DD229" i="25" s="1"/>
  <c r="CE248" i="25"/>
  <c r="DB221" i="25"/>
  <c r="DD221" i="25" s="1"/>
  <c r="CE240" i="25"/>
  <c r="DB213" i="25"/>
  <c r="DD213" i="25" s="1"/>
  <c r="CE232" i="25"/>
  <c r="DB205" i="25"/>
  <c r="DD205" i="25" s="1"/>
  <c r="CE224" i="25"/>
  <c r="DB197" i="25"/>
  <c r="DD197" i="25" s="1"/>
  <c r="CE216" i="25"/>
  <c r="DB189" i="25"/>
  <c r="DD189" i="25" s="1"/>
  <c r="CE208" i="25"/>
  <c r="DB181" i="25"/>
  <c r="DD181" i="25" s="1"/>
  <c r="CE200" i="25"/>
  <c r="DB173" i="25"/>
  <c r="DD173" i="25" s="1"/>
  <c r="CE192" i="25"/>
  <c r="DB165" i="25"/>
  <c r="DD165" i="25" s="1"/>
  <c r="CE184" i="25"/>
  <c r="DB157" i="25"/>
  <c r="DD157" i="25" s="1"/>
  <c r="CE176" i="25"/>
  <c r="DB149" i="25"/>
  <c r="DD149" i="25" s="1"/>
  <c r="CE168" i="25"/>
  <c r="DB141" i="25"/>
  <c r="DD141" i="25" s="1"/>
  <c r="CE160" i="25"/>
  <c r="DB133" i="25"/>
  <c r="DD133" i="25" s="1"/>
  <c r="CE152" i="25"/>
  <c r="DB125" i="25"/>
  <c r="DD125" i="25" s="1"/>
  <c r="CE144" i="25"/>
  <c r="DB117" i="25"/>
  <c r="DD117" i="25" s="1"/>
  <c r="CE136" i="25"/>
  <c r="CE128" i="25"/>
  <c r="DB109" i="25"/>
  <c r="DD109" i="25" s="1"/>
  <c r="DB101" i="25"/>
  <c r="DD101" i="25" s="1"/>
  <c r="CE120" i="25"/>
  <c r="DB93" i="25"/>
  <c r="DD93" i="25" s="1"/>
  <c r="CE112" i="25"/>
  <c r="CE104" i="25"/>
  <c r="DB85" i="25"/>
  <c r="DD85" i="25" s="1"/>
  <c r="CE96" i="25"/>
  <c r="DB77" i="25"/>
  <c r="DD77" i="25" s="1"/>
  <c r="CE88" i="25"/>
  <c r="DB69" i="25"/>
  <c r="DD69" i="25" s="1"/>
  <c r="CE80" i="25"/>
  <c r="DB61" i="25"/>
  <c r="DD61" i="25" s="1"/>
  <c r="DB53" i="25"/>
  <c r="DD53" i="25" s="1"/>
  <c r="CE72" i="25"/>
  <c r="DB45" i="25"/>
  <c r="DD45" i="25" s="1"/>
  <c r="CE64" i="25"/>
  <c r="CE56" i="25"/>
  <c r="DB37" i="25"/>
  <c r="DD37" i="25" s="1"/>
  <c r="CE48" i="25"/>
  <c r="DB29" i="25"/>
  <c r="DD29" i="25" s="1"/>
  <c r="DB21" i="25"/>
  <c r="DD21" i="25" s="1"/>
  <c r="CE40" i="25"/>
  <c r="CE32" i="25"/>
  <c r="DB13" i="25"/>
  <c r="DD13" i="25" s="1"/>
  <c r="CE24" i="25"/>
  <c r="DB5" i="25"/>
  <c r="DD5" i="25" s="1"/>
  <c r="AX16" i="25"/>
  <c r="AZ16" i="25" s="1"/>
  <c r="DB452" i="25"/>
  <c r="DD452" i="25" s="1"/>
  <c r="CE471" i="25"/>
  <c r="DB444" i="25"/>
  <c r="DD444" i="25" s="1"/>
  <c r="CE463" i="25"/>
  <c r="AX19" i="25"/>
  <c r="AZ19" i="25" s="1"/>
  <c r="DB436" i="25"/>
  <c r="DD436" i="25" s="1"/>
  <c r="CE455" i="25"/>
  <c r="DB428" i="25"/>
  <c r="DD428" i="25" s="1"/>
  <c r="CE447" i="25"/>
  <c r="DB420" i="25"/>
  <c r="DD420" i="25" s="1"/>
  <c r="CE439" i="25"/>
  <c r="DB412" i="25"/>
  <c r="DD412" i="25" s="1"/>
  <c r="CE431" i="25"/>
  <c r="DB404" i="25"/>
  <c r="DD404" i="25" s="1"/>
  <c r="CE423" i="25"/>
  <c r="DB396" i="25"/>
  <c r="DD396" i="25" s="1"/>
  <c r="CE415" i="25"/>
  <c r="DB388" i="25"/>
  <c r="DD388" i="25" s="1"/>
  <c r="CE407" i="25"/>
  <c r="DB380" i="25"/>
  <c r="DD380" i="25" s="1"/>
  <c r="CE399" i="25"/>
  <c r="DB372" i="25"/>
  <c r="DD372" i="25" s="1"/>
  <c r="CE391" i="25"/>
  <c r="DB364" i="25"/>
  <c r="DD364" i="25" s="1"/>
  <c r="CE383" i="25"/>
  <c r="DB356" i="25"/>
  <c r="DD356" i="25" s="1"/>
  <c r="CE375" i="25"/>
  <c r="CE367" i="25"/>
  <c r="DB348" i="25"/>
  <c r="DD348" i="25" s="1"/>
  <c r="CE359" i="25"/>
  <c r="DB340" i="25"/>
  <c r="DD340" i="25" s="1"/>
  <c r="CE351" i="25"/>
  <c r="DB332" i="25"/>
  <c r="DD332" i="25" s="1"/>
  <c r="DB324" i="25"/>
  <c r="DD324" i="25" s="1"/>
  <c r="CE343" i="25"/>
  <c r="DB316" i="25"/>
  <c r="DD316" i="25" s="1"/>
  <c r="CE335" i="25"/>
  <c r="DB308" i="25"/>
  <c r="DD308" i="25" s="1"/>
  <c r="CE327" i="25"/>
  <c r="DB300" i="25"/>
  <c r="DD300" i="25" s="1"/>
  <c r="CE319" i="25"/>
  <c r="DB292" i="25"/>
  <c r="DD292" i="25" s="1"/>
  <c r="CE311" i="25"/>
  <c r="DB284" i="25"/>
  <c r="DD284" i="25" s="1"/>
  <c r="CE303" i="25"/>
  <c r="DB276" i="25"/>
  <c r="DD276" i="25" s="1"/>
  <c r="CE295" i="25"/>
  <c r="CE287" i="25"/>
  <c r="DB268" i="25"/>
  <c r="DD268" i="25" s="1"/>
  <c r="DB260" i="25"/>
  <c r="DD260" i="25" s="1"/>
  <c r="CE279" i="25"/>
  <c r="DB252" i="25"/>
  <c r="DD252" i="25" s="1"/>
  <c r="CE271" i="25"/>
  <c r="DB244" i="25"/>
  <c r="DD244" i="25" s="1"/>
  <c r="CE263" i="25"/>
  <c r="DB236" i="25"/>
  <c r="DD236" i="25" s="1"/>
  <c r="CE255" i="25"/>
  <c r="DB228" i="25"/>
  <c r="DD228" i="25" s="1"/>
  <c r="CE247" i="25"/>
  <c r="CE239" i="25"/>
  <c r="DB220" i="25"/>
  <c r="DD220" i="25" s="1"/>
  <c r="CE231" i="25"/>
  <c r="DB212" i="25"/>
  <c r="DD212" i="25" s="1"/>
  <c r="DB204" i="25"/>
  <c r="DD204" i="25" s="1"/>
  <c r="CE223" i="25"/>
  <c r="CE215" i="25"/>
  <c r="DB196" i="25"/>
  <c r="DD196" i="25" s="1"/>
  <c r="CE207" i="25"/>
  <c r="DB188" i="25"/>
  <c r="DD188" i="25" s="1"/>
  <c r="DB180" i="25"/>
  <c r="DD180" i="25" s="1"/>
  <c r="CE199" i="25"/>
  <c r="AX7" i="25"/>
  <c r="AZ7" i="25" s="1"/>
  <c r="DB172" i="25"/>
  <c r="DD172" i="25" s="1"/>
  <c r="CE191" i="25"/>
  <c r="DB164" i="25"/>
  <c r="DD164" i="25" s="1"/>
  <c r="CE183" i="25"/>
  <c r="DB156" i="25"/>
  <c r="DD156" i="25" s="1"/>
  <c r="CE175" i="25"/>
  <c r="DB148" i="25"/>
  <c r="DD148" i="25" s="1"/>
  <c r="CE167" i="25"/>
  <c r="CE159" i="25"/>
  <c r="DB140" i="25"/>
  <c r="DD140" i="25" s="1"/>
  <c r="DB132" i="25"/>
  <c r="DD132" i="25" s="1"/>
  <c r="CE151" i="25"/>
  <c r="DB124" i="25"/>
  <c r="DD124" i="25" s="1"/>
  <c r="CE143" i="25"/>
  <c r="DB116" i="25"/>
  <c r="DD116" i="25" s="1"/>
  <c r="CE135" i="25"/>
  <c r="CE127" i="25"/>
  <c r="DB108" i="25"/>
  <c r="DD108" i="25" s="1"/>
  <c r="CE119" i="25"/>
  <c r="DB100" i="25"/>
  <c r="DD100" i="25" s="1"/>
  <c r="CE111" i="25"/>
  <c r="DB92" i="25"/>
  <c r="DD92" i="25" s="1"/>
  <c r="CE103" i="25"/>
  <c r="DB84" i="25"/>
  <c r="DD84" i="25" s="1"/>
  <c r="DB76" i="25"/>
  <c r="DD76" i="25" s="1"/>
  <c r="CE95" i="25"/>
  <c r="DB68" i="25"/>
  <c r="DD68" i="25" s="1"/>
  <c r="CE87" i="25"/>
  <c r="DB60" i="25"/>
  <c r="DD60" i="25" s="1"/>
  <c r="CE79" i="25"/>
  <c r="DB52" i="25"/>
  <c r="DD52" i="25" s="1"/>
  <c r="CE71" i="25"/>
  <c r="CE63" i="25"/>
  <c r="DB44" i="25"/>
  <c r="DD44" i="25" s="1"/>
  <c r="DB36" i="25"/>
  <c r="DD36" i="25" s="1"/>
  <c r="CE55" i="25"/>
  <c r="DB28" i="25"/>
  <c r="DD28" i="25" s="1"/>
  <c r="CE47" i="25"/>
  <c r="CE39" i="25"/>
  <c r="DB20" i="25"/>
  <c r="DD20" i="25" s="1"/>
  <c r="DB12" i="25"/>
  <c r="DD12" i="25" s="1"/>
  <c r="CE31" i="25"/>
  <c r="CE23" i="25"/>
  <c r="DB4" i="25"/>
  <c r="DD4" i="25" s="1"/>
  <c r="BU50" i="25"/>
  <c r="BU88" i="25"/>
  <c r="BT88" i="25"/>
  <c r="BT50" i="25"/>
  <c r="AQ3" i="25"/>
  <c r="AX17" i="25"/>
  <c r="AZ17" i="25" s="1"/>
  <c r="CE437" i="25"/>
  <c r="DB418" i="25"/>
  <c r="DD418" i="25" s="1"/>
  <c r="DB378" i="25"/>
  <c r="DD378" i="25" s="1"/>
  <c r="CE397" i="25"/>
  <c r="DB330" i="25"/>
  <c r="DD330" i="25" s="1"/>
  <c r="CE349" i="25"/>
  <c r="DB266" i="25"/>
  <c r="DD266" i="25" s="1"/>
  <c r="CE285" i="25"/>
  <c r="DB194" i="25"/>
  <c r="DD194" i="25" s="1"/>
  <c r="CE213" i="25"/>
  <c r="DB122" i="25"/>
  <c r="DD122" i="25" s="1"/>
  <c r="CE141" i="25"/>
  <c r="DB441" i="25"/>
  <c r="DD441" i="25" s="1"/>
  <c r="CE460" i="25"/>
  <c r="DB425" i="25"/>
  <c r="DD425" i="25" s="1"/>
  <c r="CE444" i="25"/>
  <c r="DB417" i="25"/>
  <c r="DD417" i="25" s="1"/>
  <c r="CE436" i="25"/>
  <c r="DB409" i="25"/>
  <c r="DD409" i="25" s="1"/>
  <c r="CE428" i="25"/>
  <c r="DB401" i="25"/>
  <c r="DD401" i="25" s="1"/>
  <c r="CE420" i="25"/>
  <c r="DB393" i="25"/>
  <c r="DD393" i="25" s="1"/>
  <c r="CE412" i="25"/>
  <c r="DB385" i="25"/>
  <c r="DD385" i="25" s="1"/>
  <c r="CE404" i="25"/>
  <c r="CE396" i="25"/>
  <c r="DB377" i="25"/>
  <c r="DD377" i="25" s="1"/>
  <c r="DB369" i="25"/>
  <c r="DD369" i="25" s="1"/>
  <c r="CE388" i="25"/>
  <c r="DB361" i="25"/>
  <c r="DD361" i="25" s="1"/>
  <c r="CE380" i="25"/>
  <c r="DB345" i="25"/>
  <c r="DD345" i="25" s="1"/>
  <c r="CE364" i="25"/>
  <c r="CE356" i="25"/>
  <c r="DB337" i="25"/>
  <c r="DD337" i="25" s="1"/>
  <c r="DB329" i="25"/>
  <c r="DD329" i="25" s="1"/>
  <c r="CE348" i="25"/>
  <c r="CE340" i="25"/>
  <c r="DB321" i="25"/>
  <c r="DD321" i="25" s="1"/>
  <c r="DB313" i="25"/>
  <c r="DD313" i="25" s="1"/>
  <c r="CE332" i="25"/>
  <c r="DB305" i="25"/>
  <c r="DD305" i="25" s="1"/>
  <c r="CE324" i="25"/>
  <c r="DB297" i="25"/>
  <c r="DD297" i="25" s="1"/>
  <c r="CE316" i="25"/>
  <c r="DB289" i="25"/>
  <c r="DD289" i="25" s="1"/>
  <c r="CE308" i="25"/>
  <c r="DB281" i="25"/>
  <c r="DD281" i="25" s="1"/>
  <c r="CE300" i="25"/>
  <c r="DB273" i="25"/>
  <c r="DD273" i="25" s="1"/>
  <c r="CE292" i="25"/>
  <c r="DB265" i="25"/>
  <c r="DD265" i="25" s="1"/>
  <c r="CE284" i="25"/>
  <c r="DB257" i="25"/>
  <c r="DD257" i="25" s="1"/>
  <c r="CE276" i="25"/>
  <c r="DB249" i="25"/>
  <c r="DD249" i="25" s="1"/>
  <c r="CE268" i="25"/>
  <c r="CE260" i="25"/>
  <c r="DB241" i="25"/>
  <c r="DD241" i="25" s="1"/>
  <c r="DB233" i="25"/>
  <c r="DD233" i="25" s="1"/>
  <c r="CE252" i="25"/>
  <c r="DB225" i="25"/>
  <c r="DD225" i="25" s="1"/>
  <c r="CE244" i="25"/>
  <c r="DB217" i="25"/>
  <c r="DD217" i="25" s="1"/>
  <c r="CE236" i="25"/>
  <c r="DB209" i="25"/>
  <c r="DD209" i="25" s="1"/>
  <c r="CE228" i="25"/>
  <c r="DB201" i="25"/>
  <c r="DD201" i="25" s="1"/>
  <c r="CE220" i="25"/>
  <c r="DB193" i="25"/>
  <c r="DD193" i="25" s="1"/>
  <c r="CE212" i="25"/>
  <c r="DB185" i="25"/>
  <c r="DD185" i="25" s="1"/>
  <c r="CE204" i="25"/>
  <c r="DB177" i="25"/>
  <c r="DD177" i="25" s="1"/>
  <c r="CE196" i="25"/>
  <c r="DB169" i="25"/>
  <c r="DD169" i="25" s="1"/>
  <c r="CE188" i="25"/>
  <c r="DB161" i="25"/>
  <c r="DD161" i="25" s="1"/>
  <c r="CE180" i="25"/>
  <c r="DB153" i="25"/>
  <c r="DD153" i="25" s="1"/>
  <c r="CE172" i="25"/>
  <c r="DB145" i="25"/>
  <c r="DD145" i="25" s="1"/>
  <c r="CE164" i="25"/>
  <c r="DB137" i="25"/>
  <c r="DD137" i="25" s="1"/>
  <c r="CE156" i="25"/>
  <c r="DB129" i="25"/>
  <c r="DD129" i="25" s="1"/>
  <c r="CE148" i="25"/>
  <c r="DB121" i="25"/>
  <c r="DD121" i="25" s="1"/>
  <c r="CE140" i="25"/>
  <c r="DB113" i="25"/>
  <c r="DD113" i="25" s="1"/>
  <c r="CE132" i="25"/>
  <c r="CE124" i="25"/>
  <c r="DB105" i="25"/>
  <c r="DD105" i="25" s="1"/>
  <c r="DB97" i="25"/>
  <c r="DD97" i="25" s="1"/>
  <c r="CE116" i="25"/>
  <c r="CE108" i="25"/>
  <c r="DB89" i="25"/>
  <c r="DD89" i="25" s="1"/>
  <c r="DB81" i="25"/>
  <c r="DD81" i="25" s="1"/>
  <c r="CE100" i="25"/>
  <c r="DB73" i="25"/>
  <c r="DD73" i="25" s="1"/>
  <c r="CE92" i="25"/>
  <c r="CE84" i="25"/>
  <c r="DB65" i="25"/>
  <c r="DD65" i="25" s="1"/>
  <c r="CE76" i="25"/>
  <c r="DB57" i="25"/>
  <c r="DD57" i="25" s="1"/>
  <c r="DB49" i="25"/>
  <c r="DD49" i="25" s="1"/>
  <c r="CE68" i="25"/>
  <c r="DB41" i="25"/>
  <c r="DD41" i="25" s="1"/>
  <c r="CE60" i="25"/>
  <c r="CE52" i="25"/>
  <c r="DB33" i="25"/>
  <c r="DD33" i="25" s="1"/>
  <c r="DB25" i="25"/>
  <c r="DD25" i="25" s="1"/>
  <c r="CE44" i="25"/>
  <c r="CE36" i="25"/>
  <c r="DB17" i="25"/>
  <c r="DD17" i="25" s="1"/>
  <c r="DB9" i="25"/>
  <c r="DD9" i="25" s="1"/>
  <c r="CE28" i="25"/>
  <c r="AX12" i="25"/>
  <c r="AZ12" i="25" s="1"/>
  <c r="DB442" i="25"/>
  <c r="DD442" i="25" s="1"/>
  <c r="CE461" i="25"/>
  <c r="DB402" i="25"/>
  <c r="DD402" i="25" s="1"/>
  <c r="CE421" i="25"/>
  <c r="DB362" i="25"/>
  <c r="DD362" i="25" s="1"/>
  <c r="CE381" i="25"/>
  <c r="DB314" i="25"/>
  <c r="DD314" i="25" s="1"/>
  <c r="CE333" i="25"/>
  <c r="CE309" i="25"/>
  <c r="DB290" i="25"/>
  <c r="DD290" i="25" s="1"/>
  <c r="DB258" i="25"/>
  <c r="DD258" i="25" s="1"/>
  <c r="CE277" i="25"/>
  <c r="DB226" i="25"/>
  <c r="DD226" i="25" s="1"/>
  <c r="CE245" i="25"/>
  <c r="DB202" i="25"/>
  <c r="DD202" i="25" s="1"/>
  <c r="CE221" i="25"/>
  <c r="DB170" i="25"/>
  <c r="DD170" i="25" s="1"/>
  <c r="CE189" i="25"/>
  <c r="CE165" i="25"/>
  <c r="DB146" i="25"/>
  <c r="DD146" i="25" s="1"/>
  <c r="CE125" i="25"/>
  <c r="DB106" i="25"/>
  <c r="DD106" i="25" s="1"/>
  <c r="DB90" i="25"/>
  <c r="DD90" i="25" s="1"/>
  <c r="CE109" i="25"/>
  <c r="CE85" i="25"/>
  <c r="DB66" i="25"/>
  <c r="DD66" i="25" s="1"/>
  <c r="CE61" i="25"/>
  <c r="DB42" i="25"/>
  <c r="DD42" i="25" s="1"/>
  <c r="CE37" i="25"/>
  <c r="DB18" i="25"/>
  <c r="DD18" i="25" s="1"/>
  <c r="DB449" i="25"/>
  <c r="DD449" i="25" s="1"/>
  <c r="CE468" i="25"/>
  <c r="DB433" i="25"/>
  <c r="DD433" i="25" s="1"/>
  <c r="CE452" i="25"/>
  <c r="DB353" i="25"/>
  <c r="DD353" i="25" s="1"/>
  <c r="CE372" i="25"/>
  <c r="DB448" i="25"/>
  <c r="DD448" i="25" s="1"/>
  <c r="CE467" i="25"/>
  <c r="DB440" i="25"/>
  <c r="DD440" i="25" s="1"/>
  <c r="CE459" i="25"/>
  <c r="CE451" i="25"/>
  <c r="DB432" i="25"/>
  <c r="DD432" i="25" s="1"/>
  <c r="DB424" i="25"/>
  <c r="DD424" i="25" s="1"/>
  <c r="CE443" i="25"/>
  <c r="DB416" i="25"/>
  <c r="DD416" i="25" s="1"/>
  <c r="CE435" i="25"/>
  <c r="DB408" i="25"/>
  <c r="DD408" i="25" s="1"/>
  <c r="CE427" i="25"/>
  <c r="DB400" i="25"/>
  <c r="DD400" i="25" s="1"/>
  <c r="CE419" i="25"/>
  <c r="DB392" i="25"/>
  <c r="DD392" i="25" s="1"/>
  <c r="CE411" i="25"/>
  <c r="DB384" i="25"/>
  <c r="DD384" i="25" s="1"/>
  <c r="CE403" i="25"/>
  <c r="DB376" i="25"/>
  <c r="DD376" i="25" s="1"/>
  <c r="CE395" i="25"/>
  <c r="CE387" i="25"/>
  <c r="DB368" i="25"/>
  <c r="DD368" i="25" s="1"/>
  <c r="CE379" i="25"/>
  <c r="DB360" i="25"/>
  <c r="DD360" i="25" s="1"/>
  <c r="DB352" i="25"/>
  <c r="DD352" i="25" s="1"/>
  <c r="CE371" i="25"/>
  <c r="DB344" i="25"/>
  <c r="DD344" i="25" s="1"/>
  <c r="CE363" i="25"/>
  <c r="DB336" i="25"/>
  <c r="DD336" i="25" s="1"/>
  <c r="CE355" i="25"/>
  <c r="CE347" i="25"/>
  <c r="DB328" i="25"/>
  <c r="DD328" i="25" s="1"/>
  <c r="DB320" i="25"/>
  <c r="DD320" i="25" s="1"/>
  <c r="CE339" i="25"/>
  <c r="DB312" i="25"/>
  <c r="DD312" i="25" s="1"/>
  <c r="CE331" i="25"/>
  <c r="DB304" i="25"/>
  <c r="DD304" i="25" s="1"/>
  <c r="CE323" i="25"/>
  <c r="DB296" i="25"/>
  <c r="DD296" i="25" s="1"/>
  <c r="CE315" i="25"/>
  <c r="DB288" i="25"/>
  <c r="DD288" i="25" s="1"/>
  <c r="CE307" i="25"/>
  <c r="DB280" i="25"/>
  <c r="DD280" i="25" s="1"/>
  <c r="CE299" i="25"/>
  <c r="DB272" i="25"/>
  <c r="DD272" i="25" s="1"/>
  <c r="CE291" i="25"/>
  <c r="CE283" i="25"/>
  <c r="DB264" i="25"/>
  <c r="DD264" i="25" s="1"/>
  <c r="DB256" i="25"/>
  <c r="DD256" i="25" s="1"/>
  <c r="CE275" i="25"/>
  <c r="DB248" i="25"/>
  <c r="DD248" i="25" s="1"/>
  <c r="CE267" i="25"/>
  <c r="DB240" i="25"/>
  <c r="DD240" i="25" s="1"/>
  <c r="CE259" i="25"/>
  <c r="DB232" i="25"/>
  <c r="DD232" i="25" s="1"/>
  <c r="CE251" i="25"/>
  <c r="DB224" i="25"/>
  <c r="DD224" i="25" s="1"/>
  <c r="CE243" i="25"/>
  <c r="DB216" i="25"/>
  <c r="DD216" i="25" s="1"/>
  <c r="CE235" i="25"/>
  <c r="DB208" i="25"/>
  <c r="DD208" i="25" s="1"/>
  <c r="CE227" i="25"/>
  <c r="CE219" i="25"/>
  <c r="DB200" i="25"/>
  <c r="DD200" i="25" s="1"/>
  <c r="DB192" i="25"/>
  <c r="DD192" i="25" s="1"/>
  <c r="CE211" i="25"/>
  <c r="DB184" i="25"/>
  <c r="DD184" i="25" s="1"/>
  <c r="CE203" i="25"/>
  <c r="DB176" i="25"/>
  <c r="DD176" i="25" s="1"/>
  <c r="CE195" i="25"/>
  <c r="DB168" i="25"/>
  <c r="DD168" i="25" s="1"/>
  <c r="CE187" i="25"/>
  <c r="DB160" i="25"/>
  <c r="DD160" i="25" s="1"/>
  <c r="CE179" i="25"/>
  <c r="DB152" i="25"/>
  <c r="DD152" i="25" s="1"/>
  <c r="CE171" i="25"/>
  <c r="DB144" i="25"/>
  <c r="DD144" i="25" s="1"/>
  <c r="CE163" i="25"/>
  <c r="DB136" i="25"/>
  <c r="DD136" i="25" s="1"/>
  <c r="CE155" i="25"/>
  <c r="DB128" i="25"/>
  <c r="DD128" i="25" s="1"/>
  <c r="CE147" i="25"/>
  <c r="DB120" i="25"/>
  <c r="DD120" i="25" s="1"/>
  <c r="CE139" i="25"/>
  <c r="CE131" i="25"/>
  <c r="DB112" i="25"/>
  <c r="DD112" i="25" s="1"/>
  <c r="CE123" i="25"/>
  <c r="DB104" i="25"/>
  <c r="DD104" i="25" s="1"/>
  <c r="CE115" i="25"/>
  <c r="DB96" i="25"/>
  <c r="DD96" i="25" s="1"/>
  <c r="CE107" i="25"/>
  <c r="DB88" i="25"/>
  <c r="DD88" i="25" s="1"/>
  <c r="CE99" i="25"/>
  <c r="DB80" i="25"/>
  <c r="DD80" i="25" s="1"/>
  <c r="CE91" i="25"/>
  <c r="DB72" i="25"/>
  <c r="DD72" i="25" s="1"/>
  <c r="DB64" i="25"/>
  <c r="DD64" i="25" s="1"/>
  <c r="CE83" i="25"/>
  <c r="DB56" i="25"/>
  <c r="DD56" i="25" s="1"/>
  <c r="CE75" i="25"/>
  <c r="CE67" i="25"/>
  <c r="DB48" i="25"/>
  <c r="DD48" i="25" s="1"/>
  <c r="DB40" i="25"/>
  <c r="DD40" i="25" s="1"/>
  <c r="CE59" i="25"/>
  <c r="CE51" i="25"/>
  <c r="DB32" i="25"/>
  <c r="DD32" i="25" s="1"/>
  <c r="CE43" i="25"/>
  <c r="DB24" i="25"/>
  <c r="DD24" i="25" s="1"/>
  <c r="DB16" i="25"/>
  <c r="DD16" i="25" s="1"/>
  <c r="CE35" i="25"/>
  <c r="CE27" i="25"/>
  <c r="DB8" i="25"/>
  <c r="DD8" i="25" s="1"/>
  <c r="DB450" i="25"/>
  <c r="DD450" i="25" s="1"/>
  <c r="CE469" i="25"/>
  <c r="DB434" i="25"/>
  <c r="DD434" i="25" s="1"/>
  <c r="CE453" i="25"/>
  <c r="CE429" i="25"/>
  <c r="DB410" i="25"/>
  <c r="DD410" i="25" s="1"/>
  <c r="CE405" i="25"/>
  <c r="DB386" i="25"/>
  <c r="DD386" i="25" s="1"/>
  <c r="DB370" i="25"/>
  <c r="DD370" i="25" s="1"/>
  <c r="CE389" i="25"/>
  <c r="DB346" i="25"/>
  <c r="DD346" i="25" s="1"/>
  <c r="CE365" i="25"/>
  <c r="DB338" i="25"/>
  <c r="DD338" i="25" s="1"/>
  <c r="CE357" i="25"/>
  <c r="DB306" i="25"/>
  <c r="DD306" i="25" s="1"/>
  <c r="CE325" i="25"/>
  <c r="DB298" i="25"/>
  <c r="DD298" i="25" s="1"/>
  <c r="CE317" i="25"/>
  <c r="DB274" i="25"/>
  <c r="DD274" i="25" s="1"/>
  <c r="CE293" i="25"/>
  <c r="DB250" i="25"/>
  <c r="DD250" i="25" s="1"/>
  <c r="CE269" i="25"/>
  <c r="DB234" i="25"/>
  <c r="DD234" i="25" s="1"/>
  <c r="CE253" i="25"/>
  <c r="DB210" i="25"/>
  <c r="DD210" i="25" s="1"/>
  <c r="CE229" i="25"/>
  <c r="DB178" i="25"/>
  <c r="DD178" i="25" s="1"/>
  <c r="CE197" i="25"/>
  <c r="DB154" i="25"/>
  <c r="DD154" i="25" s="1"/>
  <c r="CE173" i="25"/>
  <c r="DB138" i="25"/>
  <c r="DD138" i="25" s="1"/>
  <c r="CE157" i="25"/>
  <c r="DB114" i="25"/>
  <c r="DD114" i="25" s="1"/>
  <c r="CE133" i="25"/>
  <c r="CE117" i="25"/>
  <c r="DB98" i="25"/>
  <c r="DD98" i="25" s="1"/>
  <c r="DB74" i="25"/>
  <c r="DD74" i="25" s="1"/>
  <c r="CE93" i="25"/>
  <c r="CE77" i="25"/>
  <c r="DB58" i="25"/>
  <c r="DD58" i="25" s="1"/>
  <c r="CE69" i="25"/>
  <c r="DB50" i="25"/>
  <c r="DD50" i="25" s="1"/>
  <c r="CE53" i="25"/>
  <c r="DB34" i="25"/>
  <c r="DD34" i="25" s="1"/>
  <c r="CE29" i="25"/>
  <c r="DB10" i="25"/>
  <c r="DD10" i="25" s="1"/>
  <c r="DB447" i="25"/>
  <c r="DD447" i="25" s="1"/>
  <c r="CE466" i="25"/>
  <c r="DB439" i="25"/>
  <c r="DD439" i="25" s="1"/>
  <c r="CE458" i="25"/>
  <c r="DB431" i="25"/>
  <c r="DD431" i="25" s="1"/>
  <c r="CE450" i="25"/>
  <c r="DB423" i="25"/>
  <c r="DD423" i="25" s="1"/>
  <c r="CE442" i="25"/>
  <c r="DB415" i="25"/>
  <c r="DD415" i="25" s="1"/>
  <c r="CE434" i="25"/>
  <c r="DB407" i="25"/>
  <c r="DD407" i="25" s="1"/>
  <c r="CE426" i="25"/>
  <c r="DB399" i="25"/>
  <c r="DD399" i="25" s="1"/>
  <c r="CE418" i="25"/>
  <c r="CE410" i="25"/>
  <c r="DB391" i="25"/>
  <c r="DD391" i="25" s="1"/>
  <c r="CE402" i="25"/>
  <c r="DB383" i="25"/>
  <c r="DD383" i="25" s="1"/>
  <c r="DB375" i="25"/>
  <c r="DD375" i="25" s="1"/>
  <c r="CE394" i="25"/>
  <c r="DB367" i="25"/>
  <c r="DD367" i="25" s="1"/>
  <c r="CE386" i="25"/>
  <c r="DB359" i="25"/>
  <c r="DD359" i="25" s="1"/>
  <c r="CE378" i="25"/>
  <c r="CE370" i="25"/>
  <c r="DB351" i="25"/>
  <c r="DD351" i="25" s="1"/>
  <c r="CE362" i="25"/>
  <c r="DB343" i="25"/>
  <c r="DD343" i="25" s="1"/>
  <c r="CE354" i="25"/>
  <c r="DB335" i="25"/>
  <c r="DD335" i="25" s="1"/>
  <c r="CE346" i="25"/>
  <c r="DB327" i="25"/>
  <c r="DD327" i="25" s="1"/>
  <c r="DB319" i="25"/>
  <c r="DD319" i="25" s="1"/>
  <c r="CE338" i="25"/>
  <c r="CE330" i="25"/>
  <c r="DB311" i="25"/>
  <c r="DD311" i="25" s="1"/>
  <c r="CE322" i="25"/>
  <c r="DB303" i="25"/>
  <c r="DD303" i="25" s="1"/>
  <c r="DB295" i="25"/>
  <c r="DD295" i="25" s="1"/>
  <c r="CE314" i="25"/>
  <c r="DB287" i="25"/>
  <c r="DD287" i="25" s="1"/>
  <c r="CE306" i="25"/>
  <c r="CE298" i="25"/>
  <c r="DB279" i="25"/>
  <c r="DD279" i="25" s="1"/>
  <c r="DB271" i="25"/>
  <c r="DD271" i="25" s="1"/>
  <c r="CE290" i="25"/>
  <c r="DB263" i="25"/>
  <c r="DD263" i="25" s="1"/>
  <c r="CE282" i="25"/>
  <c r="DB255" i="25"/>
  <c r="DD255" i="25" s="1"/>
  <c r="CE274" i="25"/>
  <c r="CE266" i="25"/>
  <c r="DB247" i="25"/>
  <c r="DD247" i="25" s="1"/>
  <c r="DB239" i="25"/>
  <c r="DD239" i="25" s="1"/>
  <c r="CE258" i="25"/>
  <c r="DB231" i="25"/>
  <c r="DD231" i="25" s="1"/>
  <c r="CE250" i="25"/>
  <c r="DB223" i="25"/>
  <c r="DD223" i="25" s="1"/>
  <c r="CE242" i="25"/>
  <c r="DB215" i="25"/>
  <c r="DD215" i="25" s="1"/>
  <c r="CE234" i="25"/>
  <c r="DB207" i="25"/>
  <c r="DD207" i="25" s="1"/>
  <c r="CE226" i="25"/>
  <c r="DB199" i="25"/>
  <c r="DD199" i="25" s="1"/>
  <c r="CE218" i="25"/>
  <c r="CE210" i="25"/>
  <c r="DB191" i="25"/>
  <c r="DD191" i="25" s="1"/>
  <c r="DB183" i="25"/>
  <c r="DD183" i="25" s="1"/>
  <c r="CE202" i="25"/>
  <c r="DB175" i="25"/>
  <c r="DD175" i="25" s="1"/>
  <c r="CE194" i="25"/>
  <c r="DB167" i="25"/>
  <c r="DD167" i="25" s="1"/>
  <c r="CE186" i="25"/>
  <c r="DB159" i="25"/>
  <c r="DD159" i="25" s="1"/>
  <c r="CE178" i="25"/>
  <c r="DB151" i="25"/>
  <c r="DD151" i="25" s="1"/>
  <c r="CE170" i="25"/>
  <c r="DB143" i="25"/>
  <c r="DD143" i="25" s="1"/>
  <c r="CE162" i="25"/>
  <c r="DB135" i="25"/>
  <c r="DD135" i="25" s="1"/>
  <c r="CE154" i="25"/>
  <c r="DB127" i="25"/>
  <c r="DD127" i="25" s="1"/>
  <c r="CE146" i="25"/>
  <c r="DB119" i="25"/>
  <c r="DD119" i="25" s="1"/>
  <c r="CE138" i="25"/>
  <c r="DB111" i="25"/>
  <c r="DD111" i="25" s="1"/>
  <c r="CE130" i="25"/>
  <c r="DB103" i="25"/>
  <c r="DD103" i="25" s="1"/>
  <c r="CE122" i="25"/>
  <c r="DB95" i="25"/>
  <c r="DD95" i="25" s="1"/>
  <c r="CE114" i="25"/>
  <c r="CE106" i="25"/>
  <c r="DB87" i="25"/>
  <c r="DD87" i="25" s="1"/>
  <c r="DB79" i="25"/>
  <c r="DD79" i="25" s="1"/>
  <c r="CE98" i="25"/>
  <c r="DB71" i="25"/>
  <c r="DD71" i="25" s="1"/>
  <c r="CE90" i="25"/>
  <c r="CE82" i="25"/>
  <c r="DB63" i="25"/>
  <c r="DD63" i="25" s="1"/>
  <c r="DB55" i="25"/>
  <c r="DD55" i="25" s="1"/>
  <c r="CE74" i="25"/>
  <c r="DB47" i="25"/>
  <c r="DD47" i="25" s="1"/>
  <c r="CE66" i="25"/>
  <c r="CE58" i="25"/>
  <c r="DB39" i="25"/>
  <c r="DD39" i="25" s="1"/>
  <c r="CE50" i="25"/>
  <c r="DB31" i="25"/>
  <c r="DD31" i="25" s="1"/>
  <c r="DB23" i="25"/>
  <c r="DD23" i="25" s="1"/>
  <c r="CE42" i="25"/>
  <c r="DB15" i="25"/>
  <c r="DD15" i="25" s="1"/>
  <c r="CE34" i="25"/>
  <c r="DB7" i="25"/>
  <c r="DD7" i="25" s="1"/>
  <c r="CE26" i="25"/>
  <c r="AX6" i="25"/>
  <c r="AZ6" i="25" s="1"/>
  <c r="AX14" i="25"/>
  <c r="AZ14" i="25" s="1"/>
  <c r="DB426" i="25"/>
  <c r="DD426" i="25" s="1"/>
  <c r="CE445" i="25"/>
  <c r="DB394" i="25"/>
  <c r="DD394" i="25" s="1"/>
  <c r="CE413" i="25"/>
  <c r="CE373" i="25"/>
  <c r="DB354" i="25"/>
  <c r="DD354" i="25" s="1"/>
  <c r="DB322" i="25"/>
  <c r="DD322" i="25" s="1"/>
  <c r="CE341" i="25"/>
  <c r="DB282" i="25"/>
  <c r="DD282" i="25" s="1"/>
  <c r="CE301" i="25"/>
  <c r="DB242" i="25"/>
  <c r="DD242" i="25" s="1"/>
  <c r="CE261" i="25"/>
  <c r="DB218" i="25"/>
  <c r="DD218" i="25" s="1"/>
  <c r="CE237" i="25"/>
  <c r="DB186" i="25"/>
  <c r="DD186" i="25" s="1"/>
  <c r="CE205" i="25"/>
  <c r="DB162" i="25"/>
  <c r="DD162" i="25" s="1"/>
  <c r="CE181" i="25"/>
  <c r="CE149" i="25"/>
  <c r="DB130" i="25"/>
  <c r="DD130" i="25" s="1"/>
  <c r="CE101" i="25"/>
  <c r="DB82" i="25"/>
  <c r="DD82" i="25" s="1"/>
  <c r="DB26" i="25"/>
  <c r="DD26" i="25" s="1"/>
  <c r="CE45" i="25"/>
  <c r="CE22" i="25"/>
  <c r="DB3" i="25"/>
  <c r="CM28" i="25"/>
  <c r="CE465" i="25"/>
  <c r="DB446" i="25"/>
  <c r="DD446" i="25" s="1"/>
  <c r="DB438" i="25"/>
  <c r="DD438" i="25" s="1"/>
  <c r="CE457" i="25"/>
  <c r="DB430" i="25"/>
  <c r="DD430" i="25" s="1"/>
  <c r="CE449" i="25"/>
  <c r="DB422" i="25"/>
  <c r="DD422" i="25" s="1"/>
  <c r="CE441" i="25"/>
  <c r="DB414" i="25"/>
  <c r="DD414" i="25" s="1"/>
  <c r="CE433" i="25"/>
  <c r="DB406" i="25"/>
  <c r="DD406" i="25" s="1"/>
  <c r="CE425" i="25"/>
  <c r="DB398" i="25"/>
  <c r="DD398" i="25" s="1"/>
  <c r="CE417" i="25"/>
  <c r="DB390" i="25"/>
  <c r="DD390" i="25" s="1"/>
  <c r="CE409" i="25"/>
  <c r="DB382" i="25"/>
  <c r="DD382" i="25" s="1"/>
  <c r="CE401" i="25"/>
  <c r="DB374" i="25"/>
  <c r="DD374" i="25" s="1"/>
  <c r="CE393" i="25"/>
  <c r="DB366" i="25"/>
  <c r="DD366" i="25" s="1"/>
  <c r="CE385" i="25"/>
  <c r="DB358" i="25"/>
  <c r="DD358" i="25" s="1"/>
  <c r="CE377" i="25"/>
  <c r="DB350" i="25"/>
  <c r="DD350" i="25" s="1"/>
  <c r="CE369" i="25"/>
  <c r="DB342" i="25"/>
  <c r="DD342" i="25" s="1"/>
  <c r="CE361" i="25"/>
  <c r="DB334" i="25"/>
  <c r="DD334" i="25" s="1"/>
  <c r="CE353" i="25"/>
  <c r="DB326" i="25"/>
  <c r="DD326" i="25" s="1"/>
  <c r="CE345" i="25"/>
  <c r="DB318" i="25"/>
  <c r="DD318" i="25" s="1"/>
  <c r="CE337" i="25"/>
  <c r="DB310" i="25"/>
  <c r="DD310" i="25" s="1"/>
  <c r="CE329" i="25"/>
  <c r="DB302" i="25"/>
  <c r="DD302" i="25" s="1"/>
  <c r="CE321" i="25"/>
  <c r="DB294" i="25"/>
  <c r="DD294" i="25" s="1"/>
  <c r="CE313" i="25"/>
  <c r="DB286" i="25"/>
  <c r="DD286" i="25" s="1"/>
  <c r="CE305" i="25"/>
  <c r="DB278" i="25"/>
  <c r="DD278" i="25" s="1"/>
  <c r="CE297" i="25"/>
  <c r="DB270" i="25"/>
  <c r="DD270" i="25" s="1"/>
  <c r="CE289" i="25"/>
  <c r="DB262" i="25"/>
  <c r="DD262" i="25" s="1"/>
  <c r="CE281" i="25"/>
  <c r="DB254" i="25"/>
  <c r="DD254" i="25" s="1"/>
  <c r="CE273" i="25"/>
  <c r="DB246" i="25"/>
  <c r="DD246" i="25" s="1"/>
  <c r="CE265" i="25"/>
  <c r="DB238" i="25"/>
  <c r="DD238" i="25" s="1"/>
  <c r="CE257" i="25"/>
  <c r="DB230" i="25"/>
  <c r="DD230" i="25" s="1"/>
  <c r="CE249" i="25"/>
  <c r="DB222" i="25"/>
  <c r="DD222" i="25" s="1"/>
  <c r="CE241" i="25"/>
  <c r="DB214" i="25"/>
  <c r="DD214" i="25" s="1"/>
  <c r="CE233" i="25"/>
  <c r="DB206" i="25"/>
  <c r="DD206" i="25" s="1"/>
  <c r="CE225" i="25"/>
  <c r="DB198" i="25"/>
  <c r="DD198" i="25" s="1"/>
  <c r="CE217" i="25"/>
  <c r="DB190" i="25"/>
  <c r="DD190" i="25" s="1"/>
  <c r="CE209" i="25"/>
  <c r="DB182" i="25"/>
  <c r="DD182" i="25" s="1"/>
  <c r="CE201" i="25"/>
  <c r="DB174" i="25"/>
  <c r="DD174" i="25" s="1"/>
  <c r="CE193" i="25"/>
  <c r="CE185" i="25"/>
  <c r="DB166" i="25"/>
  <c r="DD166" i="25" s="1"/>
  <c r="DB158" i="25"/>
  <c r="DD158" i="25" s="1"/>
  <c r="CE177" i="25"/>
  <c r="CE169" i="25"/>
  <c r="DB150" i="25"/>
  <c r="DD150" i="25" s="1"/>
  <c r="DB142" i="25"/>
  <c r="DD142" i="25" s="1"/>
  <c r="CE161" i="25"/>
  <c r="DB134" i="25"/>
  <c r="DD134" i="25" s="1"/>
  <c r="CE153" i="25"/>
  <c r="DB126" i="25"/>
  <c r="DD126" i="25" s="1"/>
  <c r="CE145" i="25"/>
  <c r="DB118" i="25"/>
  <c r="DD118" i="25" s="1"/>
  <c r="CE137" i="25"/>
  <c r="CE129" i="25"/>
  <c r="DB110" i="25"/>
  <c r="DD110" i="25" s="1"/>
  <c r="CE121" i="25"/>
  <c r="DB102" i="25"/>
  <c r="DD102" i="25" s="1"/>
  <c r="CE113" i="25"/>
  <c r="DB94" i="25"/>
  <c r="DD94" i="25" s="1"/>
  <c r="CE105" i="25"/>
  <c r="DB86" i="25"/>
  <c r="DD86" i="25" s="1"/>
  <c r="CE97" i="25"/>
  <c r="DB78" i="25"/>
  <c r="DD78" i="25" s="1"/>
  <c r="CE89" i="25"/>
  <c r="DB70" i="25"/>
  <c r="DD70" i="25" s="1"/>
  <c r="DB62" i="25"/>
  <c r="DD62" i="25" s="1"/>
  <c r="CE81" i="25"/>
  <c r="CE73" i="25"/>
  <c r="DB54" i="25"/>
  <c r="DD54" i="25" s="1"/>
  <c r="CE65" i="25"/>
  <c r="DB46" i="25"/>
  <c r="DD46" i="25" s="1"/>
  <c r="CE57" i="25"/>
  <c r="DB38" i="25"/>
  <c r="DD38" i="25" s="1"/>
  <c r="CE49" i="25"/>
  <c r="DB30" i="25"/>
  <c r="DD30" i="25" s="1"/>
  <c r="CE41" i="25"/>
  <c r="DB22" i="25"/>
  <c r="DD22" i="25" s="1"/>
  <c r="CE33" i="25"/>
  <c r="DB14" i="25"/>
  <c r="DD14" i="25" s="1"/>
  <c r="CE25" i="25"/>
  <c r="DB6" i="25"/>
  <c r="DD6" i="25" s="1"/>
  <c r="BU14" i="25"/>
  <c r="BW24" i="27"/>
  <c r="BW11" i="27"/>
  <c r="BW61" i="27"/>
  <c r="BW33" i="27"/>
  <c r="BW17" i="27"/>
  <c r="BW32" i="27"/>
  <c r="BW55" i="27"/>
  <c r="BW82" i="27"/>
  <c r="BW41" i="27"/>
  <c r="BW88" i="27"/>
  <c r="BW8" i="27"/>
  <c r="BW31" i="27"/>
  <c r="BW66" i="27"/>
  <c r="BW46" i="27"/>
  <c r="BW37" i="27"/>
  <c r="BW20" i="27"/>
  <c r="BW25" i="27"/>
  <c r="BW58" i="27"/>
  <c r="BW87" i="27"/>
  <c r="BW69" i="27"/>
  <c r="BW10" i="27"/>
  <c r="BW53" i="27"/>
  <c r="BW70" i="27"/>
  <c r="BW43" i="27"/>
  <c r="BW16" i="27"/>
  <c r="BW19" i="27"/>
  <c r="BW50" i="27"/>
  <c r="BW79" i="27"/>
  <c r="BW14" i="27"/>
  <c r="BW68" i="27"/>
  <c r="BW78" i="27"/>
  <c r="BW77" i="27"/>
  <c r="BW51" i="27"/>
  <c r="BW81" i="27"/>
  <c r="BW3" i="27"/>
  <c r="BW72" i="27"/>
  <c r="BW71" i="27"/>
  <c r="BW27" i="27"/>
  <c r="BW39" i="27"/>
  <c r="BW54" i="27"/>
  <c r="BW62" i="27"/>
  <c r="BW6" i="27"/>
  <c r="BW85" i="27"/>
  <c r="BW44" i="27"/>
  <c r="BW59" i="27"/>
  <c r="BW4" i="27"/>
  <c r="BW5" i="27"/>
  <c r="BW23" i="27"/>
  <c r="BW80" i="27"/>
  <c r="BW38" i="27"/>
  <c r="BW60" i="27"/>
  <c r="BW83" i="27"/>
  <c r="BW48" i="27"/>
  <c r="BW9" i="27"/>
  <c r="BW22" i="27"/>
  <c r="BW47" i="27"/>
  <c r="BW49" i="27"/>
  <c r="BW34" i="27"/>
  <c r="BW15" i="27"/>
  <c r="BW52" i="27"/>
  <c r="BW76" i="27"/>
  <c r="BW67" i="27"/>
  <c r="BW26" i="27"/>
  <c r="BW74" i="27"/>
  <c r="BW35" i="27"/>
  <c r="BW63" i="27"/>
  <c r="BW86" i="27"/>
  <c r="BW28" i="27"/>
  <c r="BW84" i="27"/>
  <c r="BW21" i="27"/>
  <c r="BW75" i="27"/>
  <c r="BW7" i="27"/>
  <c r="BW42" i="27"/>
  <c r="BW36" i="27"/>
  <c r="BW450" i="27"/>
  <c r="BW264" i="27"/>
  <c r="BW106" i="27"/>
  <c r="BW420" i="27"/>
  <c r="BW299" i="27"/>
  <c r="BW423" i="27"/>
  <c r="BW268" i="27"/>
  <c r="BW373" i="27"/>
  <c r="BW378" i="27"/>
  <c r="BW416" i="27"/>
  <c r="BW363" i="27"/>
  <c r="BW380" i="27"/>
  <c r="BW333" i="27"/>
  <c r="BW396" i="27"/>
  <c r="BW443" i="27"/>
  <c r="BW350" i="27"/>
  <c r="BW344" i="27"/>
  <c r="BW289" i="27"/>
  <c r="BW232" i="27"/>
  <c r="BW209" i="27"/>
  <c r="BW231" i="27"/>
  <c r="BW214" i="27"/>
  <c r="BW162" i="27"/>
  <c r="BW331" i="27"/>
  <c r="BW343" i="27"/>
  <c r="BW442" i="27"/>
  <c r="BW436" i="27"/>
  <c r="BW310" i="27"/>
  <c r="BW383" i="27"/>
  <c r="BW308" i="27"/>
  <c r="BW340" i="27"/>
  <c r="BW348" i="27"/>
  <c r="BW425" i="27"/>
  <c r="BW297" i="27"/>
  <c r="BW164" i="27"/>
  <c r="BW257" i="27"/>
  <c r="BW122" i="27"/>
  <c r="BW130" i="27"/>
  <c r="BW205" i="27"/>
  <c r="BW195" i="27"/>
  <c r="BW280" i="27"/>
  <c r="BW435" i="27"/>
  <c r="BW427" i="27"/>
  <c r="BW366" i="27"/>
  <c r="BW336" i="27"/>
  <c r="BW394" i="27"/>
  <c r="BW208" i="27"/>
  <c r="BW275" i="27"/>
  <c r="BW240" i="27"/>
  <c r="BW166" i="27"/>
  <c r="BW174" i="27"/>
  <c r="BW104" i="27"/>
  <c r="BW120" i="27"/>
  <c r="BW136" i="27"/>
  <c r="BW376" i="27"/>
  <c r="BW405" i="27"/>
  <c r="BW353" i="27"/>
  <c r="BW255" i="27"/>
  <c r="BW389" i="27"/>
  <c r="BW408" i="27"/>
  <c r="BW379" i="27"/>
  <c r="BW323" i="27"/>
  <c r="BW429" i="27"/>
  <c r="BW410" i="27"/>
  <c r="BW314" i="27"/>
  <c r="BW239" i="27"/>
  <c r="BW253" i="27"/>
  <c r="BW401" i="27"/>
  <c r="BW449" i="27"/>
  <c r="BW249" i="27"/>
  <c r="BW198" i="27"/>
  <c r="BW152" i="27"/>
  <c r="BW432" i="27"/>
  <c r="BW439" i="27"/>
  <c r="BW426" i="27"/>
  <c r="BW361" i="27"/>
  <c r="BW409" i="27"/>
  <c r="BW419" i="27"/>
  <c r="BW360" i="27"/>
  <c r="BW313" i="27"/>
  <c r="BW273" i="27"/>
  <c r="BW182" i="27"/>
  <c r="BW301" i="27"/>
  <c r="BW196" i="27"/>
  <c r="BW146" i="27"/>
  <c r="BW97" i="27"/>
  <c r="BW128" i="27"/>
  <c r="BW352" i="27"/>
  <c r="BW447" i="27"/>
  <c r="BW444" i="27"/>
  <c r="BW424" i="27"/>
  <c r="BW384" i="27"/>
  <c r="BW341" i="27"/>
  <c r="BW417" i="27"/>
  <c r="BW321" i="27"/>
  <c r="BW281" i="27"/>
  <c r="BW212" i="27"/>
  <c r="BW272" i="27"/>
  <c r="BW367" i="27"/>
  <c r="BW242" i="27"/>
  <c r="BW411" i="27"/>
  <c r="BW358" i="27"/>
  <c r="BW263" i="27"/>
  <c r="BW309" i="27"/>
  <c r="BW247" i="27"/>
  <c r="BW293" i="27"/>
  <c r="BW188" i="27"/>
  <c r="BW112" i="27"/>
  <c r="BW438" i="27"/>
  <c r="BW392" i="27"/>
  <c r="BW243" i="27"/>
  <c r="BW448" i="27"/>
  <c r="BW422" i="27"/>
  <c r="BW304" i="27"/>
  <c r="BW292" i="27"/>
  <c r="BW398" i="27"/>
  <c r="BW434" i="27"/>
  <c r="BW159" i="27"/>
  <c r="BW311" i="27"/>
  <c r="BW433" i="27"/>
  <c r="BW403" i="27"/>
  <c r="BW441" i="27"/>
  <c r="BW334" i="27"/>
  <c r="BW210" i="27"/>
  <c r="BW224" i="27"/>
  <c r="BW190" i="27"/>
  <c r="BW285" i="27"/>
  <c r="BW180" i="27"/>
  <c r="BW150" i="27"/>
  <c r="BW186" i="27"/>
  <c r="BW415" i="27"/>
  <c r="BW325" i="27"/>
  <c r="BW446" i="27"/>
  <c r="BW451" i="27"/>
  <c r="BW430" i="27"/>
  <c r="BW316" i="27"/>
  <c r="BW440" i="27"/>
  <c r="BW412" i="27"/>
  <c r="BW374" i="27"/>
  <c r="BW320" i="27"/>
  <c r="BW414" i="27"/>
  <c r="BW397" i="27"/>
  <c r="BW365" i="27"/>
  <c r="BW372" i="27"/>
  <c r="BW296" i="27"/>
  <c r="BW328" i="27"/>
  <c r="BW265" i="27"/>
  <c r="BW170" i="27"/>
  <c r="BW368" i="27"/>
  <c r="BW223" i="27"/>
  <c r="BW300" i="27"/>
  <c r="BW395" i="27"/>
  <c r="BW342" i="27"/>
  <c r="BW390" i="27"/>
  <c r="BW305" i="27"/>
  <c r="BW317" i="27"/>
  <c r="BW158" i="27"/>
  <c r="BW277" i="27"/>
  <c r="BW172" i="27"/>
  <c r="BW114" i="27"/>
  <c r="BW178" i="27"/>
  <c r="BW154" i="27"/>
  <c r="BW445" i="27"/>
  <c r="BW322" i="27"/>
  <c r="BW332" i="27"/>
  <c r="BW315" i="27"/>
  <c r="BW270" i="27"/>
  <c r="BW404" i="27"/>
  <c r="BW386" i="27"/>
  <c r="B9" i="27"/>
  <c r="AU27" i="27"/>
  <c r="AX12" i="27"/>
  <c r="AW12" i="27"/>
  <c r="AZ20" i="27" s="1"/>
  <c r="J9" i="27"/>
  <c r="K9" i="27" s="1"/>
  <c r="L10" i="27"/>
  <c r="I9" i="27"/>
  <c r="N9" i="27"/>
  <c r="AV13" i="27"/>
  <c r="AN269" i="25"/>
  <c r="AO269" i="25"/>
  <c r="AN298" i="25"/>
  <c r="AO298" i="25"/>
  <c r="AN290" i="25"/>
  <c r="AO290" i="25"/>
  <c r="AN282" i="25"/>
  <c r="AO282" i="25"/>
  <c r="AN273" i="25"/>
  <c r="AO273" i="25"/>
  <c r="AO419" i="25"/>
  <c r="AN410" i="25"/>
  <c r="AO403" i="25"/>
  <c r="AN394" i="25"/>
  <c r="AO387" i="25"/>
  <c r="AN378" i="25"/>
  <c r="AO371" i="25"/>
  <c r="AN362" i="25"/>
  <c r="AO355" i="25"/>
  <c r="AN346" i="25"/>
  <c r="AO339" i="25"/>
  <c r="AN330" i="25"/>
  <c r="AO323" i="25"/>
  <c r="AN314" i="25"/>
  <c r="AO307" i="25"/>
  <c r="AN300" i="25"/>
  <c r="AO300" i="25"/>
  <c r="AO297" i="25"/>
  <c r="AN292" i="25"/>
  <c r="AO292" i="25"/>
  <c r="AO289" i="25"/>
  <c r="AN284" i="25"/>
  <c r="AO284" i="25"/>
  <c r="AN281" i="25"/>
  <c r="AO281" i="25"/>
  <c r="AO276" i="25"/>
  <c r="AN277" i="25"/>
  <c r="AO277" i="25"/>
  <c r="AN412" i="25"/>
  <c r="AN396" i="25"/>
  <c r="AN380" i="25"/>
  <c r="AN364" i="25"/>
  <c r="AN348" i="25"/>
  <c r="AN332" i="25"/>
  <c r="AN316" i="25"/>
  <c r="AN302" i="25"/>
  <c r="AO302" i="25"/>
  <c r="AN294" i="25"/>
  <c r="AO294" i="25"/>
  <c r="AN286" i="25"/>
  <c r="AO286" i="25"/>
  <c r="AN278" i="25"/>
  <c r="AO278" i="25"/>
  <c r="AN416" i="25"/>
  <c r="AO409" i="25"/>
  <c r="AN400" i="25"/>
  <c r="AO393" i="25"/>
  <c r="AN384" i="25"/>
  <c r="AO377" i="25"/>
  <c r="AN368" i="25"/>
  <c r="AO361" i="25"/>
  <c r="AN352" i="25"/>
  <c r="AO345" i="25"/>
  <c r="AN336" i="25"/>
  <c r="AO329" i="25"/>
  <c r="AN320" i="25"/>
  <c r="AO313" i="25"/>
  <c r="AN304" i="25"/>
  <c r="AN270" i="25"/>
  <c r="AO270" i="25"/>
  <c r="AN418" i="25"/>
  <c r="AN402" i="25"/>
  <c r="AN386" i="25"/>
  <c r="AN370" i="25"/>
  <c r="AN354" i="25"/>
  <c r="AN338" i="25"/>
  <c r="AN322" i="25"/>
  <c r="AN306" i="25"/>
  <c r="AN296" i="25"/>
  <c r="AO296" i="25"/>
  <c r="AN288" i="25"/>
  <c r="AO288" i="25"/>
  <c r="AN274" i="25"/>
  <c r="AO274" i="25"/>
  <c r="AN265" i="25"/>
  <c r="AO265" i="25"/>
  <c r="AN261" i="25"/>
  <c r="AO261" i="25"/>
  <c r="AN257" i="25"/>
  <c r="AO257" i="25"/>
  <c r="AN253" i="25"/>
  <c r="AO253" i="25"/>
  <c r="AN249" i="25"/>
  <c r="AO249" i="25"/>
  <c r="AN245" i="25"/>
  <c r="AO245" i="25"/>
  <c r="AN241" i="25"/>
  <c r="AO241" i="25"/>
  <c r="AN237" i="25"/>
  <c r="AO237" i="25"/>
  <c r="AN233" i="25"/>
  <c r="AO233" i="25"/>
  <c r="AN229" i="25"/>
  <c r="AO229" i="25"/>
  <c r="AN225" i="25"/>
  <c r="AO225" i="25"/>
  <c r="AN279" i="25"/>
  <c r="AO279" i="25"/>
  <c r="AN275" i="25"/>
  <c r="AO275" i="25"/>
  <c r="AN271" i="25"/>
  <c r="AO271" i="25"/>
  <c r="AN267" i="25"/>
  <c r="AO267" i="25"/>
  <c r="AN263" i="25"/>
  <c r="AO263" i="25"/>
  <c r="AN259" i="25"/>
  <c r="AO259" i="25"/>
  <c r="AN255" i="25"/>
  <c r="AO255" i="25"/>
  <c r="AN251" i="25"/>
  <c r="AO251" i="25"/>
  <c r="AN247" i="25"/>
  <c r="AO247" i="25"/>
  <c r="AN243" i="25"/>
  <c r="AO243" i="25"/>
  <c r="AN239" i="25"/>
  <c r="AO239" i="25"/>
  <c r="AN235" i="25"/>
  <c r="AO235" i="25"/>
  <c r="AN231" i="25"/>
  <c r="AO231" i="25"/>
  <c r="AN227" i="25"/>
  <c r="AO227" i="25"/>
  <c r="AN223" i="25"/>
  <c r="AO223" i="25"/>
  <c r="AN219" i="25"/>
  <c r="AO219" i="25"/>
  <c r="AN215" i="25"/>
  <c r="AO215" i="25"/>
  <c r="AN211" i="25"/>
  <c r="AO211" i="25"/>
  <c r="AN207" i="25"/>
  <c r="AO207" i="25"/>
  <c r="AN203" i="25"/>
  <c r="AO203" i="25"/>
  <c r="AN199" i="25"/>
  <c r="AO199" i="25"/>
  <c r="AN195" i="25"/>
  <c r="AO195" i="25"/>
  <c r="AN191" i="25"/>
  <c r="AO191" i="25"/>
  <c r="AN187" i="25"/>
  <c r="AO187" i="25"/>
  <c r="AN183" i="25"/>
  <c r="AO183" i="25"/>
  <c r="AN179" i="25"/>
  <c r="AO179" i="25"/>
  <c r="AN175" i="25"/>
  <c r="AO175" i="25"/>
  <c r="AN171" i="25"/>
  <c r="AO171" i="25"/>
  <c r="AN167" i="25"/>
  <c r="AO167" i="25"/>
  <c r="AN163" i="25"/>
  <c r="AO163" i="25"/>
  <c r="AN159" i="25"/>
  <c r="AO159" i="25"/>
  <c r="AN155" i="25"/>
  <c r="AO155" i="25"/>
  <c r="AN151" i="25"/>
  <c r="AO151" i="25"/>
  <c r="AN147" i="25"/>
  <c r="AO147" i="25"/>
  <c r="AN143" i="25"/>
  <c r="AO143" i="25"/>
  <c r="AN139" i="25"/>
  <c r="AO139" i="25"/>
  <c r="AN135" i="25"/>
  <c r="AO135" i="25"/>
  <c r="AN131" i="25"/>
  <c r="AO131" i="25"/>
  <c r="AN127" i="25"/>
  <c r="AO127" i="25"/>
  <c r="AN123" i="25"/>
  <c r="AO123" i="25"/>
  <c r="AN119" i="25"/>
  <c r="AO119" i="25"/>
  <c r="AN115" i="25"/>
  <c r="AO115" i="25"/>
  <c r="AO266" i="25"/>
  <c r="AN221" i="25"/>
  <c r="AO221" i="25"/>
  <c r="AN217" i="25"/>
  <c r="AO217" i="25"/>
  <c r="AN213" i="25"/>
  <c r="AO213" i="25"/>
  <c r="AN209" i="25"/>
  <c r="AO209" i="25"/>
  <c r="AN205" i="25"/>
  <c r="AO205" i="25"/>
  <c r="AN201" i="25"/>
  <c r="AO201" i="25"/>
  <c r="AN197" i="25"/>
  <c r="AO197" i="25"/>
  <c r="AN193" i="25"/>
  <c r="AO193" i="25"/>
  <c r="AN189" i="25"/>
  <c r="AO189" i="25"/>
  <c r="AN185" i="25"/>
  <c r="AO185" i="25"/>
  <c r="AN181" i="25"/>
  <c r="AO181" i="25"/>
  <c r="AN177" i="25"/>
  <c r="AO177" i="25"/>
  <c r="AN173" i="25"/>
  <c r="AO173" i="25"/>
  <c r="AN169" i="25"/>
  <c r="AO169" i="25"/>
  <c r="AN165" i="25"/>
  <c r="AO165" i="25"/>
  <c r="AN161" i="25"/>
  <c r="AO161" i="25"/>
  <c r="AN157" i="25"/>
  <c r="AO157" i="25"/>
  <c r="AN153" i="25"/>
  <c r="AO153" i="25"/>
  <c r="AN149" i="25"/>
  <c r="AO149" i="25"/>
  <c r="AN145" i="25"/>
  <c r="AO145" i="25"/>
  <c r="AN141" i="25"/>
  <c r="AO141" i="25"/>
  <c r="AN137" i="25"/>
  <c r="AO137" i="25"/>
  <c r="AN133" i="25"/>
  <c r="AO133" i="25"/>
  <c r="AN129" i="25"/>
  <c r="AO129" i="25"/>
  <c r="AN125" i="25"/>
  <c r="AO125" i="25"/>
  <c r="AN121" i="25"/>
  <c r="AO121" i="25"/>
  <c r="AN117" i="25"/>
  <c r="AO117" i="25"/>
  <c r="AN113" i="25"/>
  <c r="AO113" i="25"/>
  <c r="AO99" i="25"/>
  <c r="AN99" i="25"/>
  <c r="AO91" i="25"/>
  <c r="AN91" i="25"/>
  <c r="AN75" i="25"/>
  <c r="AO75" i="25"/>
  <c r="AO35" i="25"/>
  <c r="AN35" i="25"/>
  <c r="AN27" i="25"/>
  <c r="AO27" i="25"/>
  <c r="AN19" i="25"/>
  <c r="AO19" i="25"/>
  <c r="AN11" i="25"/>
  <c r="AO11" i="25"/>
  <c r="AN73" i="25"/>
  <c r="AO73" i="25"/>
  <c r="AO97" i="25"/>
  <c r="AN97" i="25"/>
  <c r="AO89" i="25"/>
  <c r="AN89" i="25"/>
  <c r="AO65" i="25"/>
  <c r="AN65" i="25"/>
  <c r="AO101" i="25"/>
  <c r="AN101" i="25"/>
  <c r="AN93" i="25"/>
  <c r="AO93" i="25"/>
  <c r="AO71" i="25"/>
  <c r="AO86" i="25"/>
  <c r="AN96" i="25"/>
  <c r="AN104" i="25"/>
  <c r="AN108" i="25"/>
  <c r="AN112" i="25"/>
  <c r="AN22" i="25"/>
  <c r="AN24" i="25"/>
  <c r="AN44" i="25"/>
  <c r="AN77" i="25"/>
  <c r="AO82" i="25"/>
  <c r="AN102" i="25"/>
  <c r="AN18" i="25"/>
  <c r="AN61" i="25"/>
  <c r="AO3" i="25"/>
  <c r="AN3" i="25"/>
  <c r="BU78" i="25"/>
  <c r="BU76" i="25"/>
  <c r="BU77" i="25"/>
  <c r="AN53" i="25"/>
  <c r="AO53" i="25"/>
  <c r="AO36" i="25"/>
  <c r="AN36" i="25"/>
  <c r="AO42" i="25"/>
  <c r="AN42" i="25"/>
  <c r="AN81" i="25"/>
  <c r="AO81" i="25"/>
  <c r="AN85" i="25"/>
  <c r="AO85" i="25"/>
  <c r="AU7" i="25"/>
  <c r="AO37" i="25"/>
  <c r="AN37" i="25"/>
  <c r="AO43" i="25"/>
  <c r="AN43" i="25"/>
  <c r="AY4" i="25"/>
  <c r="AY3" i="25"/>
  <c r="AO10" i="25"/>
  <c r="AN10" i="25"/>
  <c r="AO41" i="25"/>
  <c r="AN41" i="25"/>
  <c r="AO38" i="25"/>
  <c r="AN38" i="25"/>
  <c r="AO94" i="25"/>
  <c r="AN94" i="25"/>
  <c r="AO6" i="25"/>
  <c r="AN6" i="25"/>
  <c r="AO29" i="25"/>
  <c r="AN29" i="25"/>
  <c r="AO39" i="25"/>
  <c r="AN39" i="25"/>
  <c r="AO49" i="25"/>
  <c r="AN49" i="25"/>
  <c r="AN51" i="25"/>
  <c r="AO51" i="25"/>
  <c r="AO5" i="25"/>
  <c r="AN5" i="25"/>
  <c r="AO33" i="25"/>
  <c r="AN33" i="25"/>
  <c r="AO50" i="25"/>
  <c r="AN50" i="25"/>
  <c r="AO66" i="25"/>
  <c r="AN66" i="25"/>
  <c r="AN79" i="25"/>
  <c r="AO79" i="25"/>
  <c r="AN83" i="25"/>
  <c r="AO83" i="25"/>
  <c r="AN87" i="25"/>
  <c r="AO87" i="25"/>
  <c r="AO45" i="25"/>
  <c r="AN45" i="25"/>
  <c r="AO7" i="25"/>
  <c r="AN7" i="25"/>
  <c r="AN14" i="25"/>
  <c r="AO14" i="25"/>
  <c r="AO31" i="25"/>
  <c r="AN31" i="25"/>
  <c r="AO46" i="25"/>
  <c r="AN46" i="25"/>
  <c r="AN52" i="25"/>
  <c r="AO52" i="25"/>
  <c r="AO47" i="25"/>
  <c r="AN47" i="25"/>
  <c r="AO4" i="25"/>
  <c r="AO9" i="25"/>
  <c r="AO21" i="25"/>
  <c r="AO34" i="25"/>
  <c r="AO63" i="25"/>
  <c r="AO70" i="25"/>
  <c r="AO107" i="25"/>
  <c r="AN107" i="25"/>
  <c r="AN8" i="25"/>
  <c r="AN13" i="25"/>
  <c r="AN17" i="25"/>
  <c r="AN25" i="25"/>
  <c r="AN30" i="25"/>
  <c r="AN55" i="25"/>
  <c r="AN59" i="25"/>
  <c r="AO62" i="25"/>
  <c r="AO67" i="25"/>
  <c r="AN67" i="25"/>
  <c r="AO69" i="25"/>
  <c r="AN69" i="25"/>
  <c r="AO72" i="25"/>
  <c r="AO111" i="25"/>
  <c r="AN111" i="25"/>
  <c r="AN78" i="25"/>
  <c r="BV93" i="25"/>
  <c r="BX93" i="25" s="1"/>
  <c r="BV95" i="25"/>
  <c r="BX95" i="25" s="1"/>
  <c r="AO92" i="25"/>
  <c r="AN92" i="25"/>
  <c r="AO105" i="25"/>
  <c r="AN105" i="25"/>
  <c r="AO54" i="25"/>
  <c r="AN54" i="25"/>
  <c r="AO109" i="25"/>
  <c r="AN109" i="25"/>
  <c r="AO57" i="25"/>
  <c r="AN57" i="25"/>
  <c r="AO68" i="25"/>
  <c r="AN68" i="25"/>
  <c r="AO76" i="25"/>
  <c r="AA12" i="25"/>
  <c r="AA19" i="25"/>
  <c r="AA5" i="25"/>
  <c r="AA6" i="25"/>
  <c r="AA9" i="25"/>
  <c r="AA17" i="25"/>
  <c r="W11" i="25"/>
  <c r="W12" i="25" s="1"/>
  <c r="AA15" i="25"/>
  <c r="AA14" i="25"/>
  <c r="AA8" i="25"/>
  <c r="CY5" i="25" l="1"/>
  <c r="CY4" i="25"/>
  <c r="DE55" i="25" s="1"/>
  <c r="CY3" i="25"/>
  <c r="BU61" i="25" s="1"/>
  <c r="DD3" i="25"/>
  <c r="DE266" i="25"/>
  <c r="DE371" i="25"/>
  <c r="CE10" i="25"/>
  <c r="CE9" i="25"/>
  <c r="CE8" i="25"/>
  <c r="CE18" i="25"/>
  <c r="CE20" i="25"/>
  <c r="CE19" i="25"/>
  <c r="CE17" i="25"/>
  <c r="DE63" i="25"/>
  <c r="DE160" i="25"/>
  <c r="DE416" i="25"/>
  <c r="DE137" i="25"/>
  <c r="DE401" i="25"/>
  <c r="DE219" i="25"/>
  <c r="DE229" i="25"/>
  <c r="AS11" i="25"/>
  <c r="AT11" i="25" s="1"/>
  <c r="AS19" i="25"/>
  <c r="AT19" i="25" s="1"/>
  <c r="AS27" i="25"/>
  <c r="AT27" i="25" s="1"/>
  <c r="AS35" i="25"/>
  <c r="AT35" i="25" s="1"/>
  <c r="AS43" i="25"/>
  <c r="AT43" i="25" s="1"/>
  <c r="AS51" i="25"/>
  <c r="AT51" i="25" s="1"/>
  <c r="AS59" i="25"/>
  <c r="AT59" i="25" s="1"/>
  <c r="AS67" i="25"/>
  <c r="AT67" i="25" s="1"/>
  <c r="AS75" i="25"/>
  <c r="AT75" i="25" s="1"/>
  <c r="AS83" i="25"/>
  <c r="AT83" i="25" s="1"/>
  <c r="AS91" i="25"/>
  <c r="AT91" i="25" s="1"/>
  <c r="AS99" i="25"/>
  <c r="AT99" i="25" s="1"/>
  <c r="AR6" i="25"/>
  <c r="AR14" i="25"/>
  <c r="AR22" i="25"/>
  <c r="AR30" i="25"/>
  <c r="AR38" i="25"/>
  <c r="AR46" i="25"/>
  <c r="AR54" i="25"/>
  <c r="AR62" i="25"/>
  <c r="AR70" i="25"/>
  <c r="AR78" i="25"/>
  <c r="AR86" i="25"/>
  <c r="AR94" i="25"/>
  <c r="AR102" i="25"/>
  <c r="AS8" i="25"/>
  <c r="AT8" i="25" s="1"/>
  <c r="AS24" i="25"/>
  <c r="AT24" i="25" s="1"/>
  <c r="AS40" i="25"/>
  <c r="AT40" i="25" s="1"/>
  <c r="AS56" i="25"/>
  <c r="AT56" i="25" s="1"/>
  <c r="AS72" i="25"/>
  <c r="AT72" i="25" s="1"/>
  <c r="AS3" i="25"/>
  <c r="AT3" i="25" s="1"/>
  <c r="AR35" i="25"/>
  <c r="AS4" i="25"/>
  <c r="AT4" i="25" s="1"/>
  <c r="AS12" i="25"/>
  <c r="AT12" i="25" s="1"/>
  <c r="AS20" i="25"/>
  <c r="AT20" i="25" s="1"/>
  <c r="AS28" i="25"/>
  <c r="AT28" i="25" s="1"/>
  <c r="AS36" i="25"/>
  <c r="AT36" i="25" s="1"/>
  <c r="AS44" i="25"/>
  <c r="AT44" i="25" s="1"/>
  <c r="AS52" i="25"/>
  <c r="AT52" i="25" s="1"/>
  <c r="AS60" i="25"/>
  <c r="AT60" i="25" s="1"/>
  <c r="AS68" i="25"/>
  <c r="AT68" i="25" s="1"/>
  <c r="AS76" i="25"/>
  <c r="AT76" i="25" s="1"/>
  <c r="AS84" i="25"/>
  <c r="AT84" i="25" s="1"/>
  <c r="AS92" i="25"/>
  <c r="AT92" i="25" s="1"/>
  <c r="AS100" i="25"/>
  <c r="AT100" i="25" s="1"/>
  <c r="AR7" i="25"/>
  <c r="AR15" i="25"/>
  <c r="AR23" i="25"/>
  <c r="AR31" i="25"/>
  <c r="AR39" i="25"/>
  <c r="AR47" i="25"/>
  <c r="AR55" i="25"/>
  <c r="AR63" i="25"/>
  <c r="AR71" i="25"/>
  <c r="AR79" i="25"/>
  <c r="AR87" i="25"/>
  <c r="AR95" i="25"/>
  <c r="AR103" i="25"/>
  <c r="AS16" i="25"/>
  <c r="AT16" i="25" s="1"/>
  <c r="AS32" i="25"/>
  <c r="AT32" i="25" s="1"/>
  <c r="AS48" i="25"/>
  <c r="AT48" i="25" s="1"/>
  <c r="AS64" i="25"/>
  <c r="AT64" i="25" s="1"/>
  <c r="AS80" i="25"/>
  <c r="AT80" i="25" s="1"/>
  <c r="AS96" i="25"/>
  <c r="AT96" i="25" s="1"/>
  <c r="AR11" i="25"/>
  <c r="AR27" i="25"/>
  <c r="AR51" i="25"/>
  <c r="AS5" i="25"/>
  <c r="AT5" i="25" s="1"/>
  <c r="AS13" i="25"/>
  <c r="AT13" i="25" s="1"/>
  <c r="AS21" i="25"/>
  <c r="AT21" i="25" s="1"/>
  <c r="AS29" i="25"/>
  <c r="AT29" i="25" s="1"/>
  <c r="AS37" i="25"/>
  <c r="AT37" i="25" s="1"/>
  <c r="AS45" i="25"/>
  <c r="AT45" i="25" s="1"/>
  <c r="AS53" i="25"/>
  <c r="AT53" i="25" s="1"/>
  <c r="AS61" i="25"/>
  <c r="AT61" i="25" s="1"/>
  <c r="AS69" i="25"/>
  <c r="AT69" i="25" s="1"/>
  <c r="AS77" i="25"/>
  <c r="AT77" i="25" s="1"/>
  <c r="AS85" i="25"/>
  <c r="AT85" i="25" s="1"/>
  <c r="AS93" i="25"/>
  <c r="AT93" i="25" s="1"/>
  <c r="AS101" i="25"/>
  <c r="AT101" i="25" s="1"/>
  <c r="AR8" i="25"/>
  <c r="AR16" i="25"/>
  <c r="AR24" i="25"/>
  <c r="AR32" i="25"/>
  <c r="AR40" i="25"/>
  <c r="AR48" i="25"/>
  <c r="AR56" i="25"/>
  <c r="AR64" i="25"/>
  <c r="AR72" i="25"/>
  <c r="AR80" i="25"/>
  <c r="AR88" i="25"/>
  <c r="AR96" i="25"/>
  <c r="AR3" i="25"/>
  <c r="AS7" i="25"/>
  <c r="AT7" i="25" s="1"/>
  <c r="AS15" i="25"/>
  <c r="AT15" i="25" s="1"/>
  <c r="AS23" i="25"/>
  <c r="AT23" i="25" s="1"/>
  <c r="AS31" i="25"/>
  <c r="AT31" i="25" s="1"/>
  <c r="AS39" i="25"/>
  <c r="AT39" i="25" s="1"/>
  <c r="AS47" i="25"/>
  <c r="AT47" i="25" s="1"/>
  <c r="AS55" i="25"/>
  <c r="AT55" i="25" s="1"/>
  <c r="AS63" i="25"/>
  <c r="AT63" i="25" s="1"/>
  <c r="AS71" i="25"/>
  <c r="AT71" i="25" s="1"/>
  <c r="AS79" i="25"/>
  <c r="AT79" i="25" s="1"/>
  <c r="AS87" i="25"/>
  <c r="AT87" i="25" s="1"/>
  <c r="AS95" i="25"/>
  <c r="AT95" i="25" s="1"/>
  <c r="AS103" i="25"/>
  <c r="AT103" i="25" s="1"/>
  <c r="AR10" i="25"/>
  <c r="AR18" i="25"/>
  <c r="AR26" i="25"/>
  <c r="AR34" i="25"/>
  <c r="AR42" i="25"/>
  <c r="AR50" i="25"/>
  <c r="AR58" i="25"/>
  <c r="AR74" i="25"/>
  <c r="AR82" i="25"/>
  <c r="AR90" i="25"/>
  <c r="AR98" i="25"/>
  <c r="AS88" i="25"/>
  <c r="AT88" i="25" s="1"/>
  <c r="AS6" i="25"/>
  <c r="AT6" i="25" s="1"/>
  <c r="AS14" i="25"/>
  <c r="AT14" i="25" s="1"/>
  <c r="AS22" i="25"/>
  <c r="AT22" i="25" s="1"/>
  <c r="AS30" i="25"/>
  <c r="AT30" i="25" s="1"/>
  <c r="AS38" i="25"/>
  <c r="AT38" i="25" s="1"/>
  <c r="AS46" i="25"/>
  <c r="AT46" i="25" s="1"/>
  <c r="AS54" i="25"/>
  <c r="AT54" i="25" s="1"/>
  <c r="AS62" i="25"/>
  <c r="AT62" i="25" s="1"/>
  <c r="AS70" i="25"/>
  <c r="AT70" i="25" s="1"/>
  <c r="AS78" i="25"/>
  <c r="AT78" i="25" s="1"/>
  <c r="AS86" i="25"/>
  <c r="AT86" i="25" s="1"/>
  <c r="AS94" i="25"/>
  <c r="AT94" i="25" s="1"/>
  <c r="AS102" i="25"/>
  <c r="AT102" i="25" s="1"/>
  <c r="AR9" i="25"/>
  <c r="AR17" i="25"/>
  <c r="AR25" i="25"/>
  <c r="AR33" i="25"/>
  <c r="AR41" i="25"/>
  <c r="AR49" i="25"/>
  <c r="AR57" i="25"/>
  <c r="AR65" i="25"/>
  <c r="AR73" i="25"/>
  <c r="AR81" i="25"/>
  <c r="AR89" i="25"/>
  <c r="AR97" i="25"/>
  <c r="AR66" i="25"/>
  <c r="AR19" i="25"/>
  <c r="AS18" i="25"/>
  <c r="AT18" i="25" s="1"/>
  <c r="AS50" i="25"/>
  <c r="AT50" i="25" s="1"/>
  <c r="AS82" i="25"/>
  <c r="AT82" i="25" s="1"/>
  <c r="AR13" i="25"/>
  <c r="AR44" i="25"/>
  <c r="AR68" i="25"/>
  <c r="AR91" i="25"/>
  <c r="AS25" i="25"/>
  <c r="AT25" i="25" s="1"/>
  <c r="AS57" i="25"/>
  <c r="AT57" i="25" s="1"/>
  <c r="AS89" i="25"/>
  <c r="AT89" i="25" s="1"/>
  <c r="AR20" i="25"/>
  <c r="AR45" i="25"/>
  <c r="AR69" i="25"/>
  <c r="AR92" i="25"/>
  <c r="AS41" i="25"/>
  <c r="AT41" i="25" s="1"/>
  <c r="AR60" i="25"/>
  <c r="AS26" i="25"/>
  <c r="AT26" i="25" s="1"/>
  <c r="AS58" i="25"/>
  <c r="AT58" i="25" s="1"/>
  <c r="AS90" i="25"/>
  <c r="AT90" i="25" s="1"/>
  <c r="AR21" i="25"/>
  <c r="AR52" i="25"/>
  <c r="AR75" i="25"/>
  <c r="AR93" i="25"/>
  <c r="AS33" i="25"/>
  <c r="AT33" i="25" s="1"/>
  <c r="AS65" i="25"/>
  <c r="AT65" i="25" s="1"/>
  <c r="AS97" i="25"/>
  <c r="AT97" i="25" s="1"/>
  <c r="AR28" i="25"/>
  <c r="AR53" i="25"/>
  <c r="AR76" i="25"/>
  <c r="AR99" i="25"/>
  <c r="AR4" i="25"/>
  <c r="AR83" i="25"/>
  <c r="AS34" i="25"/>
  <c r="AT34" i="25" s="1"/>
  <c r="AS66" i="25"/>
  <c r="AT66" i="25" s="1"/>
  <c r="AS98" i="25"/>
  <c r="AT98" i="25" s="1"/>
  <c r="AR29" i="25"/>
  <c r="AR59" i="25"/>
  <c r="AR77" i="25"/>
  <c r="AR100" i="25"/>
  <c r="AS9" i="25"/>
  <c r="AT9" i="25" s="1"/>
  <c r="AS73" i="25"/>
  <c r="AT73" i="25" s="1"/>
  <c r="AR36" i="25"/>
  <c r="AR101" i="25"/>
  <c r="AS10" i="25"/>
  <c r="AT10" i="25" s="1"/>
  <c r="AS42" i="25"/>
  <c r="AT42" i="25" s="1"/>
  <c r="AS74" i="25"/>
  <c r="AT74" i="25" s="1"/>
  <c r="AR5" i="25"/>
  <c r="AR37" i="25"/>
  <c r="AR61" i="25"/>
  <c r="AR84" i="25"/>
  <c r="AS17" i="25"/>
  <c r="AT17" i="25" s="1"/>
  <c r="AS49" i="25"/>
  <c r="AT49" i="25" s="1"/>
  <c r="AS81" i="25"/>
  <c r="AT81" i="25" s="1"/>
  <c r="AR12" i="25"/>
  <c r="AR43" i="25"/>
  <c r="AR67" i="25"/>
  <c r="AR85" i="25"/>
  <c r="DE214" i="25"/>
  <c r="DE246" i="25"/>
  <c r="DE278" i="25"/>
  <c r="DE354" i="25"/>
  <c r="DE39" i="25"/>
  <c r="DE327" i="25"/>
  <c r="DE136" i="25"/>
  <c r="DE168" i="25"/>
  <c r="DE42" i="25"/>
  <c r="DE146" i="25"/>
  <c r="DE49" i="25"/>
  <c r="DE273" i="25"/>
  <c r="DE305" i="25"/>
  <c r="DE409" i="25"/>
  <c r="DE77" i="25"/>
  <c r="DE11" i="25"/>
  <c r="DE163" i="25"/>
  <c r="DE319" i="25"/>
  <c r="DE415" i="25"/>
  <c r="DE234" i="25"/>
  <c r="DE226" i="25"/>
  <c r="DE362" i="25"/>
  <c r="DE241" i="25"/>
  <c r="BV56" i="25"/>
  <c r="BX56" i="25" s="1"/>
  <c r="BV53" i="25"/>
  <c r="BX53" i="25" s="1"/>
  <c r="BV57" i="25"/>
  <c r="BX57" i="25" s="1"/>
  <c r="BV54" i="25"/>
  <c r="BX54" i="25" s="1"/>
  <c r="BV55" i="25"/>
  <c r="BX55" i="25" s="1"/>
  <c r="DE109" i="25"/>
  <c r="BA7" i="25"/>
  <c r="BA15" i="25"/>
  <c r="BA23" i="25"/>
  <c r="BA8" i="25"/>
  <c r="BA16" i="25"/>
  <c r="BA24" i="25"/>
  <c r="BA9" i="25"/>
  <c r="BA17" i="25"/>
  <c r="BA25" i="25"/>
  <c r="BA10" i="25"/>
  <c r="BA18" i="25"/>
  <c r="BA26" i="25"/>
  <c r="BA11" i="25"/>
  <c r="BA19" i="25"/>
  <c r="BA27" i="25"/>
  <c r="AZ4" i="25"/>
  <c r="BA12" i="25"/>
  <c r="BA20" i="25"/>
  <c r="BA5" i="25"/>
  <c r="BA13" i="25"/>
  <c r="BA21" i="25"/>
  <c r="BA4" i="25"/>
  <c r="BA6" i="25"/>
  <c r="BA14" i="25"/>
  <c r="BA22" i="25"/>
  <c r="DE67" i="25"/>
  <c r="DE355" i="25"/>
  <c r="DE30" i="25"/>
  <c r="DE94" i="25"/>
  <c r="DE103" i="25"/>
  <c r="DF103" i="25" s="1"/>
  <c r="DE135" i="25"/>
  <c r="DE167" i="25"/>
  <c r="DE423" i="25"/>
  <c r="DE74" i="25"/>
  <c r="DE154" i="25"/>
  <c r="DE368" i="25"/>
  <c r="DE432" i="25"/>
  <c r="DE353" i="25"/>
  <c r="DE4" i="25"/>
  <c r="DF4" i="25" s="1"/>
  <c r="DE100" i="25"/>
  <c r="DE45" i="25"/>
  <c r="DE141" i="25"/>
  <c r="DF141" i="25" s="1"/>
  <c r="DE333" i="25"/>
  <c r="DE365" i="25"/>
  <c r="DE397" i="25"/>
  <c r="DE419" i="25"/>
  <c r="DE443" i="25"/>
  <c r="DE54" i="25"/>
  <c r="DE126" i="25"/>
  <c r="DE158" i="25"/>
  <c r="DE190" i="25"/>
  <c r="DE318" i="25"/>
  <c r="DE350" i="25"/>
  <c r="DE34" i="25"/>
  <c r="DE98" i="25"/>
  <c r="DE16" i="25"/>
  <c r="DE272" i="25"/>
  <c r="DE304" i="25"/>
  <c r="DE336" i="25"/>
  <c r="DE153" i="25"/>
  <c r="DE185" i="25"/>
  <c r="DE217" i="25"/>
  <c r="DE417" i="25"/>
  <c r="DE194" i="25"/>
  <c r="DE36" i="25"/>
  <c r="DE85" i="25"/>
  <c r="DE19" i="25"/>
  <c r="DE43" i="25"/>
  <c r="DE299" i="25"/>
  <c r="DE363" i="25"/>
  <c r="DE86" i="25"/>
  <c r="DE328" i="25"/>
  <c r="DE17" i="25"/>
  <c r="BB3" i="25"/>
  <c r="DE102" i="25"/>
  <c r="DE166" i="25"/>
  <c r="DE242" i="25"/>
  <c r="DE143" i="25"/>
  <c r="DE175" i="25"/>
  <c r="DE207" i="25"/>
  <c r="DE399" i="25"/>
  <c r="DE178" i="25"/>
  <c r="DE274" i="25"/>
  <c r="DE346" i="25"/>
  <c r="DE433" i="25"/>
  <c r="DE442" i="25"/>
  <c r="DE33" i="25"/>
  <c r="DE65" i="25"/>
  <c r="DE140" i="25"/>
  <c r="DE260" i="25"/>
  <c r="DE292" i="25"/>
  <c r="DE324" i="25"/>
  <c r="DE21" i="25"/>
  <c r="DE117" i="25"/>
  <c r="DE149" i="25"/>
  <c r="DE181" i="25"/>
  <c r="DE309" i="25"/>
  <c r="DE373" i="25"/>
  <c r="DE405" i="25"/>
  <c r="DE437" i="25"/>
  <c r="DE307" i="25"/>
  <c r="DE395" i="25"/>
  <c r="DE427" i="25"/>
  <c r="DE451" i="25"/>
  <c r="BY90" i="27"/>
  <c r="BY84" i="27"/>
  <c r="BY83" i="27"/>
  <c r="BY82" i="27"/>
  <c r="BY52" i="27"/>
  <c r="BY51" i="27"/>
  <c r="BY50" i="27"/>
  <c r="BY23" i="27"/>
  <c r="BY245" i="27"/>
  <c r="BY309" i="27"/>
  <c r="BY373" i="27"/>
  <c r="BY437" i="27"/>
  <c r="BY85" i="27"/>
  <c r="BY53" i="27"/>
  <c r="BY33" i="27"/>
  <c r="BY222" i="27"/>
  <c r="BY286" i="27"/>
  <c r="BY350" i="27"/>
  <c r="BY414" i="27"/>
  <c r="BY60" i="27"/>
  <c r="BY59" i="27"/>
  <c r="BY58" i="27"/>
  <c r="BY32" i="27"/>
  <c r="BY28" i="27"/>
  <c r="BY27" i="27"/>
  <c r="BY15" i="27"/>
  <c r="BY6" i="27"/>
  <c r="BY223" i="27"/>
  <c r="BY287" i="27"/>
  <c r="BY351" i="27"/>
  <c r="BY415" i="27"/>
  <c r="BY61" i="27"/>
  <c r="BY38" i="27"/>
  <c r="BY37" i="27"/>
  <c r="BY216" i="27"/>
  <c r="BY280" i="27"/>
  <c r="BY344" i="27"/>
  <c r="BY408" i="27"/>
  <c r="BY68" i="27"/>
  <c r="BY67" i="27"/>
  <c r="BY66" i="27"/>
  <c r="BY39" i="27"/>
  <c r="BY13" i="27"/>
  <c r="BY10" i="27"/>
  <c r="BY4" i="27"/>
  <c r="BY265" i="27"/>
  <c r="BY329" i="27"/>
  <c r="BY393" i="27"/>
  <c r="BY76" i="27"/>
  <c r="BY75" i="27"/>
  <c r="BY74" i="27"/>
  <c r="BY44" i="27"/>
  <c r="BY43" i="27"/>
  <c r="BY235" i="27"/>
  <c r="BY299" i="27"/>
  <c r="BY363" i="27"/>
  <c r="BY419" i="27"/>
  <c r="BY427" i="27"/>
  <c r="BY45" i="27"/>
  <c r="BY364" i="27"/>
  <c r="BY17" i="27"/>
  <c r="BY306" i="27"/>
  <c r="BY448" i="27"/>
  <c r="BY22" i="27"/>
  <c r="BY226" i="27"/>
  <c r="BY322" i="27"/>
  <c r="BY69" i="27"/>
  <c r="BY388" i="27"/>
  <c r="BY442" i="27"/>
  <c r="BY77" i="27"/>
  <c r="BY21" i="27"/>
  <c r="BY340" i="27"/>
  <c r="BY432" i="27"/>
  <c r="BY234" i="27"/>
  <c r="BY250" i="27"/>
  <c r="BY451" i="27"/>
  <c r="BY290" i="27"/>
  <c r="BY356" i="27"/>
  <c r="BY266" i="27"/>
  <c r="BY330" i="27"/>
  <c r="BY362" i="27"/>
  <c r="BY424" i="27"/>
  <c r="BY8" i="27"/>
  <c r="BY284" i="27"/>
  <c r="BY316" i="27"/>
  <c r="BY348" i="27"/>
  <c r="BY380" i="27"/>
  <c r="BY452" i="27"/>
  <c r="BY298" i="27"/>
  <c r="BY24" i="27"/>
  <c r="BY65" i="27"/>
  <c r="BY72" i="27"/>
  <c r="BY20" i="27"/>
  <c r="BY57" i="27"/>
  <c r="BY86" i="27"/>
  <c r="BY56" i="27"/>
  <c r="BY88" i="27"/>
  <c r="BY14" i="27"/>
  <c r="BY16" i="27"/>
  <c r="BY18" i="27"/>
  <c r="BY40" i="27"/>
  <c r="BY80" i="27"/>
  <c r="BY62" i="27"/>
  <c r="BY89" i="27"/>
  <c r="BY46" i="27"/>
  <c r="BY78" i="27"/>
  <c r="BY26" i="27"/>
  <c r="BY70" i="27"/>
  <c r="BY9" i="27"/>
  <c r="BY30" i="27"/>
  <c r="BY34" i="27"/>
  <c r="BY54" i="27"/>
  <c r="BY42" i="27"/>
  <c r="BY5" i="27"/>
  <c r="BY49" i="27"/>
  <c r="BY36" i="27"/>
  <c r="BY71" i="27"/>
  <c r="BY63" i="27"/>
  <c r="BY31" i="27"/>
  <c r="BY19" i="27"/>
  <c r="BY29" i="27"/>
  <c r="BY81" i="27"/>
  <c r="BY73" i="27"/>
  <c r="BY47" i="27"/>
  <c r="BY11" i="27"/>
  <c r="BY12" i="27"/>
  <c r="BY48" i="27"/>
  <c r="BY35" i="27"/>
  <c r="BY87" i="27"/>
  <c r="BY25" i="27"/>
  <c r="BY79" i="27"/>
  <c r="BY41" i="27"/>
  <c r="BY64" i="27"/>
  <c r="BY7" i="27"/>
  <c r="BY55" i="27"/>
  <c r="BY3" i="27"/>
  <c r="BY105" i="27"/>
  <c r="BY113" i="27"/>
  <c r="BY121" i="27"/>
  <c r="BY129" i="27"/>
  <c r="BY137" i="27"/>
  <c r="BY153" i="27"/>
  <c r="BY96" i="27"/>
  <c r="BY103" i="27"/>
  <c r="BY111" i="27"/>
  <c r="BY119" i="27"/>
  <c r="BY127" i="27"/>
  <c r="BY135" i="27"/>
  <c r="BY144" i="27"/>
  <c r="BY134" i="27"/>
  <c r="BY143" i="27"/>
  <c r="BY94" i="27"/>
  <c r="BY126" i="27"/>
  <c r="BY102" i="27"/>
  <c r="BY110" i="27"/>
  <c r="BY118" i="27"/>
  <c r="BY128" i="27"/>
  <c r="BY161" i="27"/>
  <c r="BY169" i="27"/>
  <c r="BY177" i="27"/>
  <c r="BY185" i="27"/>
  <c r="BY193" i="27"/>
  <c r="BY201" i="27"/>
  <c r="BY209" i="27"/>
  <c r="BY95" i="27"/>
  <c r="BY104" i="27"/>
  <c r="BY112" i="27"/>
  <c r="BY146" i="27"/>
  <c r="BY151" i="27"/>
  <c r="BY163" i="27"/>
  <c r="BY171" i="27"/>
  <c r="BY179" i="27"/>
  <c r="BY187" i="27"/>
  <c r="BY195" i="27"/>
  <c r="BY136" i="27"/>
  <c r="BY162" i="27"/>
  <c r="BY170" i="27"/>
  <c r="BY178" i="27"/>
  <c r="BY186" i="27"/>
  <c r="BY194" i="27"/>
  <c r="BY203" i="27"/>
  <c r="BY214" i="27"/>
  <c r="BY152" i="27"/>
  <c r="BY210" i="27"/>
  <c r="BY231" i="27"/>
  <c r="BY239" i="27"/>
  <c r="BY150" i="27"/>
  <c r="BY224" i="27"/>
  <c r="BY232" i="27"/>
  <c r="BY240" i="27"/>
  <c r="BY248" i="27"/>
  <c r="BY256" i="27"/>
  <c r="BY120" i="27"/>
  <c r="BY172" i="27"/>
  <c r="BY263" i="27"/>
  <c r="BY164" i="27"/>
  <c r="BY196" i="27"/>
  <c r="BY262" i="27"/>
  <c r="BY269" i="27"/>
  <c r="BY211" i="27"/>
  <c r="BY230" i="27"/>
  <c r="BY238" i="27"/>
  <c r="BY255" i="27"/>
  <c r="BY270" i="27"/>
  <c r="BY278" i="27"/>
  <c r="BY294" i="27"/>
  <c r="BY302" i="27"/>
  <c r="BY310" i="27"/>
  <c r="BY318" i="27"/>
  <c r="BY326" i="27"/>
  <c r="BY221" i="27"/>
  <c r="BY229" i="27"/>
  <c r="BY237" i="27"/>
  <c r="BY247" i="27"/>
  <c r="BY254" i="27"/>
  <c r="BY272" i="27"/>
  <c r="BY296" i="27"/>
  <c r="BY304" i="27"/>
  <c r="BY312" i="27"/>
  <c r="BY180" i="27"/>
  <c r="BY202" i="27"/>
  <c r="BY261" i="27"/>
  <c r="BY328" i="27"/>
  <c r="BY246" i="27"/>
  <c r="BY327" i="27"/>
  <c r="BY361" i="27"/>
  <c r="BY369" i="27"/>
  <c r="BY377" i="27"/>
  <c r="BY385" i="27"/>
  <c r="BY264" i="27"/>
  <c r="BY271" i="27"/>
  <c r="BY279" i="27"/>
  <c r="BY295" i="27"/>
  <c r="BY303" i="27"/>
  <c r="BY188" i="27"/>
  <c r="BY212" i="27"/>
  <c r="BY331" i="27"/>
  <c r="BY339" i="27"/>
  <c r="BY371" i="27"/>
  <c r="BY379" i="27"/>
  <c r="BY387" i="27"/>
  <c r="BY321" i="27"/>
  <c r="BY333" i="27"/>
  <c r="BY341" i="27"/>
  <c r="BY349" i="27"/>
  <c r="BY313" i="27"/>
  <c r="BY342" i="27"/>
  <c r="BY418" i="27"/>
  <c r="BY426" i="27"/>
  <c r="BY434" i="27"/>
  <c r="BY450" i="27"/>
  <c r="BY253" i="27"/>
  <c r="BY305" i="27"/>
  <c r="BY297" i="27"/>
  <c r="BY390" i="27"/>
  <c r="BY289" i="27"/>
  <c r="BY372" i="27"/>
  <c r="BY382" i="27"/>
  <c r="BY398" i="27"/>
  <c r="BY406" i="27"/>
  <c r="BY273" i="27"/>
  <c r="BY332" i="27"/>
  <c r="BY366" i="27"/>
  <c r="BY400" i="27"/>
  <c r="BY416" i="27"/>
  <c r="BY440" i="27"/>
  <c r="BY449" i="27"/>
  <c r="BY374" i="27"/>
  <c r="BY334" i="27"/>
  <c r="BY439" i="27"/>
  <c r="BY281" i="27"/>
  <c r="BY431" i="27"/>
  <c r="BY441" i="27"/>
  <c r="BY447" i="27"/>
  <c r="BY401" i="27"/>
  <c r="BY409" i="27"/>
  <c r="BY417" i="27"/>
  <c r="BY425" i="27"/>
  <c r="BY407" i="27"/>
  <c r="BY358" i="27"/>
  <c r="BY399" i="27"/>
  <c r="BY423" i="27"/>
  <c r="BY433" i="27"/>
  <c r="BY438" i="27"/>
  <c r="BY397" i="27"/>
  <c r="BY346" i="27"/>
  <c r="BY376" i="27"/>
  <c r="BY384" i="27"/>
  <c r="BY386" i="27"/>
  <c r="BY347" i="27"/>
  <c r="BY367" i="27"/>
  <c r="BY357" i="27"/>
  <c r="BY300" i="27"/>
  <c r="BY307" i="27"/>
  <c r="BY249" i="27"/>
  <c r="BY257" i="27"/>
  <c r="BY220" i="27"/>
  <c r="BY189" i="27"/>
  <c r="BY167" i="27"/>
  <c r="BY190" i="27"/>
  <c r="BY168" i="27"/>
  <c r="BY158" i="27"/>
  <c r="BY145" i="27"/>
  <c r="BY132" i="27"/>
  <c r="BY100" i="27"/>
  <c r="BY359" i="27"/>
  <c r="BY197" i="27"/>
  <c r="BY107" i="27"/>
  <c r="BY405" i="27"/>
  <c r="BY420" i="27"/>
  <c r="BY396" i="27"/>
  <c r="BY383" i="27"/>
  <c r="BY233" i="27"/>
  <c r="BY283" i="27"/>
  <c r="BY218" i="27"/>
  <c r="BY117" i="27"/>
  <c r="BY165" i="27"/>
  <c r="BY141" i="27"/>
  <c r="BY154" i="27"/>
  <c r="BY198" i="27"/>
  <c r="BY108" i="27"/>
  <c r="BY124" i="27"/>
  <c r="BY138" i="27"/>
  <c r="BY98" i="27"/>
  <c r="BY242" i="27"/>
  <c r="BY131" i="27"/>
  <c r="BY413" i="27"/>
  <c r="BY395" i="27"/>
  <c r="BY354" i="27"/>
  <c r="BY258" i="27"/>
  <c r="BY445" i="27"/>
  <c r="BY394" i="27"/>
  <c r="BY337" i="27"/>
  <c r="BY225" i="27"/>
  <c r="BY274" i="27"/>
  <c r="BY292" i="27"/>
  <c r="BY324" i="27"/>
  <c r="BY208" i="27"/>
  <c r="BY268" i="27"/>
  <c r="BY148" i="27"/>
  <c r="BY183" i="27"/>
  <c r="BY176" i="27"/>
  <c r="BY166" i="27"/>
  <c r="BY130" i="27"/>
  <c r="BY93" i="27"/>
  <c r="BY352" i="27"/>
  <c r="BY260" i="27"/>
  <c r="BY378" i="27"/>
  <c r="BY381" i="27"/>
  <c r="BY227" i="27"/>
  <c r="BY175" i="27"/>
  <c r="BY156" i="27"/>
  <c r="BY422" i="27"/>
  <c r="BY403" i="27"/>
  <c r="BY435" i="27"/>
  <c r="BY412" i="27"/>
  <c r="BY319" i="27"/>
  <c r="BY335" i="27"/>
  <c r="BY355" i="27"/>
  <c r="BY320" i="27"/>
  <c r="BY288" i="27"/>
  <c r="BY241" i="27"/>
  <c r="BY301" i="27"/>
  <c r="BY285" i="27"/>
  <c r="BY251" i="27"/>
  <c r="BY243" i="27"/>
  <c r="BY267" i="27"/>
  <c r="BY206" i="27"/>
  <c r="BY205" i="27"/>
  <c r="BY181" i="27"/>
  <c r="BY159" i="27"/>
  <c r="BY215" i="27"/>
  <c r="BY142" i="27"/>
  <c r="BY149" i="27"/>
  <c r="BY213" i="27"/>
  <c r="BY106" i="27"/>
  <c r="BY122" i="27"/>
  <c r="BY97" i="27"/>
  <c r="BY115" i="27"/>
  <c r="BY91" i="27"/>
  <c r="BY430" i="27"/>
  <c r="BY338" i="27"/>
  <c r="BY368" i="27"/>
  <c r="BY317" i="27"/>
  <c r="BY436" i="27"/>
  <c r="BY421" i="27"/>
  <c r="BY411" i="27"/>
  <c r="BY443" i="27"/>
  <c r="BY410" i="27"/>
  <c r="BY315" i="27"/>
  <c r="BY345" i="27"/>
  <c r="BY389" i="27"/>
  <c r="BY275" i="27"/>
  <c r="BY323" i="27"/>
  <c r="BY244" i="27"/>
  <c r="BY236" i="27"/>
  <c r="BY217" i="27"/>
  <c r="BY133" i="27"/>
  <c r="BY199" i="27"/>
  <c r="BY157" i="27"/>
  <c r="BY123" i="27"/>
  <c r="BY184" i="27"/>
  <c r="BY174" i="27"/>
  <c r="BY116" i="27"/>
  <c r="BY282" i="27"/>
  <c r="BY392" i="27"/>
  <c r="BY370" i="27"/>
  <c r="BY343" i="27"/>
  <c r="BY314" i="27"/>
  <c r="BY391" i="27"/>
  <c r="BY446" i="27"/>
  <c r="BY429" i="27"/>
  <c r="BY375" i="27"/>
  <c r="BY404" i="27"/>
  <c r="BY336" i="27"/>
  <c r="BY325" i="27"/>
  <c r="BY311" i="27"/>
  <c r="BY308" i="27"/>
  <c r="BY276" i="27"/>
  <c r="BY291" i="27"/>
  <c r="BY219" i="27"/>
  <c r="BY259" i="27"/>
  <c r="BY228" i="27"/>
  <c r="BY173" i="27"/>
  <c r="BY155" i="27"/>
  <c r="BY204" i="27"/>
  <c r="BY192" i="27"/>
  <c r="BY182" i="27"/>
  <c r="BY160" i="27"/>
  <c r="BY101" i="27"/>
  <c r="BY125" i="27"/>
  <c r="BY114" i="27"/>
  <c r="BY139" i="27"/>
  <c r="BY453" i="27"/>
  <c r="BY444" i="27"/>
  <c r="BY360" i="27"/>
  <c r="BY428" i="27"/>
  <c r="BY402" i="27"/>
  <c r="BY293" i="27"/>
  <c r="BY140" i="27"/>
  <c r="BY99" i="27"/>
  <c r="BY365" i="27"/>
  <c r="BY277" i="27"/>
  <c r="BY200" i="27"/>
  <c r="BY109" i="27"/>
  <c r="BY207" i="27"/>
  <c r="BY252" i="27"/>
  <c r="BY92" i="27"/>
  <c r="BY191" i="27"/>
  <c r="BY147" i="27"/>
  <c r="BY353" i="27"/>
  <c r="B10" i="27"/>
  <c r="AU28" i="27"/>
  <c r="P9" i="27"/>
  <c r="N10" i="27"/>
  <c r="J10" i="27"/>
  <c r="K10" i="27" s="1"/>
  <c r="I10" i="27"/>
  <c r="L11" i="27"/>
  <c r="AX13" i="27"/>
  <c r="AW13" i="27"/>
  <c r="AZ23" i="27" s="1"/>
  <c r="P8" i="27"/>
  <c r="AU8" i="25"/>
  <c r="AY5" i="25"/>
  <c r="X23" i="25"/>
  <c r="X31" i="25"/>
  <c r="X39" i="25"/>
  <c r="X47" i="25"/>
  <c r="X55" i="25"/>
  <c r="X63" i="25"/>
  <c r="X71" i="25"/>
  <c r="X79" i="25"/>
  <c r="X87" i="25"/>
  <c r="X95" i="25"/>
  <c r="X103" i="25"/>
  <c r="X111" i="25"/>
  <c r="X119" i="25"/>
  <c r="X127" i="25"/>
  <c r="X135" i="25"/>
  <c r="X143" i="25"/>
  <c r="X151" i="25"/>
  <c r="X159" i="25"/>
  <c r="X167" i="25"/>
  <c r="X175" i="25"/>
  <c r="X183" i="25"/>
  <c r="X191" i="25"/>
  <c r="X199" i="25"/>
  <c r="X207" i="25"/>
  <c r="X215" i="25"/>
  <c r="X223" i="25"/>
  <c r="X231" i="25"/>
  <c r="X239" i="25"/>
  <c r="X247" i="25"/>
  <c r="X255" i="25"/>
  <c r="X263" i="25"/>
  <c r="X271" i="25"/>
  <c r="X279" i="25"/>
  <c r="X287" i="25"/>
  <c r="X295" i="25"/>
  <c r="X303" i="25"/>
  <c r="X311" i="25"/>
  <c r="X319" i="25"/>
  <c r="X327" i="25"/>
  <c r="X335" i="25"/>
  <c r="X343" i="25"/>
  <c r="X351" i="25"/>
  <c r="X359" i="25"/>
  <c r="X367" i="25"/>
  <c r="X375" i="25"/>
  <c r="X383" i="25"/>
  <c r="X391" i="25"/>
  <c r="X399" i="25"/>
  <c r="X407" i="25"/>
  <c r="X415" i="25"/>
  <c r="X423" i="25"/>
  <c r="X431" i="25"/>
  <c r="X439" i="25"/>
  <c r="X447" i="25"/>
  <c r="X455" i="25"/>
  <c r="X463" i="25"/>
  <c r="X471" i="25"/>
  <c r="X193" i="25"/>
  <c r="X209" i="25"/>
  <c r="X217" i="25"/>
  <c r="X225" i="25"/>
  <c r="X233" i="25"/>
  <c r="X241" i="25"/>
  <c r="X249" i="25"/>
  <c r="X257" i="25"/>
  <c r="X265" i="25"/>
  <c r="X273" i="25"/>
  <c r="X281" i="25"/>
  <c r="X289" i="25"/>
  <c r="X297" i="25"/>
  <c r="X305" i="25"/>
  <c r="X313" i="25"/>
  <c r="X321" i="25"/>
  <c r="X329" i="25"/>
  <c r="X337" i="25"/>
  <c r="X345" i="25"/>
  <c r="X353" i="25"/>
  <c r="X361" i="25"/>
  <c r="X369" i="25"/>
  <c r="X377" i="25"/>
  <c r="X385" i="25"/>
  <c r="X393" i="25"/>
  <c r="X401" i="25"/>
  <c r="X409" i="25"/>
  <c r="X417" i="25"/>
  <c r="X24" i="25"/>
  <c r="X32" i="25"/>
  <c r="X40" i="25"/>
  <c r="X48" i="25"/>
  <c r="X56" i="25"/>
  <c r="X64" i="25"/>
  <c r="X72" i="25"/>
  <c r="X80" i="25"/>
  <c r="X88" i="25"/>
  <c r="X96" i="25"/>
  <c r="X104" i="25"/>
  <c r="X112" i="25"/>
  <c r="X120" i="25"/>
  <c r="X128" i="25"/>
  <c r="X136" i="25"/>
  <c r="X144" i="25"/>
  <c r="X152" i="25"/>
  <c r="X160" i="25"/>
  <c r="X168" i="25"/>
  <c r="X176" i="25"/>
  <c r="X184" i="25"/>
  <c r="X192" i="25"/>
  <c r="X200" i="25"/>
  <c r="X208" i="25"/>
  <c r="X216" i="25"/>
  <c r="X224" i="25"/>
  <c r="X232" i="25"/>
  <c r="X240" i="25"/>
  <c r="X248" i="25"/>
  <c r="X256" i="25"/>
  <c r="X264" i="25"/>
  <c r="X272" i="25"/>
  <c r="X280" i="25"/>
  <c r="X288" i="25"/>
  <c r="X296" i="25"/>
  <c r="X304" i="25"/>
  <c r="X312" i="25"/>
  <c r="X320" i="25"/>
  <c r="X328" i="25"/>
  <c r="X336" i="25"/>
  <c r="X344" i="25"/>
  <c r="X352" i="25"/>
  <c r="X360" i="25"/>
  <c r="X368" i="25"/>
  <c r="X376" i="25"/>
  <c r="X384" i="25"/>
  <c r="X392" i="25"/>
  <c r="X400" i="25"/>
  <c r="X408" i="25"/>
  <c r="X416" i="25"/>
  <c r="X424" i="25"/>
  <c r="X432" i="25"/>
  <c r="X440" i="25"/>
  <c r="X448" i="25"/>
  <c r="X456" i="25"/>
  <c r="X464" i="25"/>
  <c r="X472" i="25"/>
  <c r="X25" i="25"/>
  <c r="X33" i="25"/>
  <c r="X41" i="25"/>
  <c r="X49" i="25"/>
  <c r="X57" i="25"/>
  <c r="X65" i="25"/>
  <c r="X73" i="25"/>
  <c r="X81" i="25"/>
  <c r="X89" i="25"/>
  <c r="X97" i="25"/>
  <c r="X105" i="25"/>
  <c r="X113" i="25"/>
  <c r="X121" i="25"/>
  <c r="X129" i="25"/>
  <c r="X137" i="25"/>
  <c r="X145" i="25"/>
  <c r="X153" i="25"/>
  <c r="X161" i="25"/>
  <c r="X169" i="25"/>
  <c r="X177" i="25"/>
  <c r="X185" i="25"/>
  <c r="X26" i="25"/>
  <c r="X34" i="25"/>
  <c r="X42" i="25"/>
  <c r="X50" i="25"/>
  <c r="X58" i="25"/>
  <c r="X66" i="25"/>
  <c r="X74" i="25"/>
  <c r="X82" i="25"/>
  <c r="X90" i="25"/>
  <c r="X98" i="25"/>
  <c r="X106" i="25"/>
  <c r="X114" i="25"/>
  <c r="X122" i="25"/>
  <c r="X130" i="25"/>
  <c r="X138" i="25"/>
  <c r="X146" i="25"/>
  <c r="X154" i="25"/>
  <c r="X162" i="25"/>
  <c r="X170" i="25"/>
  <c r="X178" i="25"/>
  <c r="X186" i="25"/>
  <c r="X194" i="25"/>
  <c r="X202" i="25"/>
  <c r="X210" i="25"/>
  <c r="X218" i="25"/>
  <c r="X226" i="25"/>
  <c r="X234" i="25"/>
  <c r="X242" i="25"/>
  <c r="X250" i="25"/>
  <c r="X258" i="25"/>
  <c r="X266" i="25"/>
  <c r="X274" i="25"/>
  <c r="X282" i="25"/>
  <c r="X290" i="25"/>
  <c r="X298" i="25"/>
  <c r="X306" i="25"/>
  <c r="X314" i="25"/>
  <c r="X322" i="25"/>
  <c r="X330" i="25"/>
  <c r="X338" i="25"/>
  <c r="X346" i="25"/>
  <c r="X354" i="25"/>
  <c r="X362" i="25"/>
  <c r="X370" i="25"/>
  <c r="X378" i="25"/>
  <c r="X386" i="25"/>
  <c r="X394" i="25"/>
  <c r="X402" i="25"/>
  <c r="X410" i="25"/>
  <c r="X418" i="25"/>
  <c r="X426" i="25"/>
  <c r="X434" i="25"/>
  <c r="X442" i="25"/>
  <c r="X450" i="25"/>
  <c r="X458" i="25"/>
  <c r="X466" i="25"/>
  <c r="X27" i="25"/>
  <c r="X35" i="25"/>
  <c r="X43" i="25"/>
  <c r="X51" i="25"/>
  <c r="X59" i="25"/>
  <c r="X67" i="25"/>
  <c r="X75" i="25"/>
  <c r="X83" i="25"/>
  <c r="X91" i="25"/>
  <c r="X99" i="25"/>
  <c r="X107" i="25"/>
  <c r="X115" i="25"/>
  <c r="X123" i="25"/>
  <c r="X131" i="25"/>
  <c r="X139" i="25"/>
  <c r="X147" i="25"/>
  <c r="X155" i="25"/>
  <c r="X163" i="25"/>
  <c r="X171" i="25"/>
  <c r="X179" i="25"/>
  <c r="X187" i="25"/>
  <c r="X195" i="25"/>
  <c r="X203" i="25"/>
  <c r="X211" i="25"/>
  <c r="X219" i="25"/>
  <c r="X227" i="25"/>
  <c r="X235" i="25"/>
  <c r="X243" i="25"/>
  <c r="X251" i="25"/>
  <c r="X259" i="25"/>
  <c r="X267" i="25"/>
  <c r="X275" i="25"/>
  <c r="X283" i="25"/>
  <c r="X291" i="25"/>
  <c r="X299" i="25"/>
  <c r="X307" i="25"/>
  <c r="X315" i="25"/>
  <c r="X323" i="25"/>
  <c r="X331" i="25"/>
  <c r="X339" i="25"/>
  <c r="X347" i="25"/>
  <c r="X355" i="25"/>
  <c r="X363" i="25"/>
  <c r="X371" i="25"/>
  <c r="X379" i="25"/>
  <c r="X387" i="25"/>
  <c r="X395" i="25"/>
  <c r="X403" i="25"/>
  <c r="X411" i="25"/>
  <c r="X419" i="25"/>
  <c r="X427" i="25"/>
  <c r="X435" i="25"/>
  <c r="X443" i="25"/>
  <c r="X451" i="25"/>
  <c r="X459" i="25"/>
  <c r="X467" i="25"/>
  <c r="X28" i="25"/>
  <c r="X36" i="25"/>
  <c r="X44" i="25"/>
  <c r="X52" i="25"/>
  <c r="X60" i="25"/>
  <c r="X68" i="25"/>
  <c r="X76" i="25"/>
  <c r="X84" i="25"/>
  <c r="X92" i="25"/>
  <c r="X100" i="25"/>
  <c r="X108" i="25"/>
  <c r="X116" i="25"/>
  <c r="X124" i="25"/>
  <c r="X132" i="25"/>
  <c r="X140" i="25"/>
  <c r="X148" i="25"/>
  <c r="X156" i="25"/>
  <c r="X164" i="25"/>
  <c r="X172" i="25"/>
  <c r="X180" i="25"/>
  <c r="X188" i="25"/>
  <c r="X196" i="25"/>
  <c r="X204" i="25"/>
  <c r="X212" i="25"/>
  <c r="X220" i="25"/>
  <c r="X228" i="25"/>
  <c r="X236" i="25"/>
  <c r="X244" i="25"/>
  <c r="X252" i="25"/>
  <c r="X260" i="25"/>
  <c r="X268" i="25"/>
  <c r="X276" i="25"/>
  <c r="X284" i="25"/>
  <c r="X292" i="25"/>
  <c r="X300" i="25"/>
  <c r="X308" i="25"/>
  <c r="X316" i="25"/>
  <c r="X324" i="25"/>
  <c r="X332" i="25"/>
  <c r="X340" i="25"/>
  <c r="X348" i="25"/>
  <c r="X356" i="25"/>
  <c r="X364" i="25"/>
  <c r="X372" i="25"/>
  <c r="X380" i="25"/>
  <c r="X388" i="25"/>
  <c r="X396" i="25"/>
  <c r="X404" i="25"/>
  <c r="X412" i="25"/>
  <c r="X420" i="25"/>
  <c r="X428" i="25"/>
  <c r="X436" i="25"/>
  <c r="X444" i="25"/>
  <c r="X452" i="25"/>
  <c r="X460" i="25"/>
  <c r="X468" i="25"/>
  <c r="X29" i="25"/>
  <c r="X37" i="25"/>
  <c r="X45" i="25"/>
  <c r="X53" i="25"/>
  <c r="X61" i="25"/>
  <c r="X69" i="25"/>
  <c r="X77" i="25"/>
  <c r="X85" i="25"/>
  <c r="X93" i="25"/>
  <c r="X101" i="25"/>
  <c r="X109" i="25"/>
  <c r="X117" i="25"/>
  <c r="X125" i="25"/>
  <c r="X133" i="25"/>
  <c r="X141" i="25"/>
  <c r="X149" i="25"/>
  <c r="X157" i="25"/>
  <c r="X165" i="25"/>
  <c r="X173" i="25"/>
  <c r="X181" i="25"/>
  <c r="X189" i="25"/>
  <c r="X197" i="25"/>
  <c r="X205" i="25"/>
  <c r="X213" i="25"/>
  <c r="X221" i="25"/>
  <c r="X229" i="25"/>
  <c r="X237" i="25"/>
  <c r="X245" i="25"/>
  <c r="X253" i="25"/>
  <c r="X261" i="25"/>
  <c r="X269" i="25"/>
  <c r="X277" i="25"/>
  <c r="X285" i="25"/>
  <c r="X293" i="25"/>
  <c r="X301" i="25"/>
  <c r="X309" i="25"/>
  <c r="X317" i="25"/>
  <c r="X325" i="25"/>
  <c r="X333" i="25"/>
  <c r="X341" i="25"/>
  <c r="X349" i="25"/>
  <c r="X357" i="25"/>
  <c r="X365" i="25"/>
  <c r="X373" i="25"/>
  <c r="X381" i="25"/>
  <c r="X389" i="25"/>
  <c r="X397" i="25"/>
  <c r="X405" i="25"/>
  <c r="X413" i="25"/>
  <c r="X421" i="25"/>
  <c r="X429" i="25"/>
  <c r="X437" i="25"/>
  <c r="X445" i="25"/>
  <c r="X453" i="25"/>
  <c r="X461" i="25"/>
  <c r="X469" i="25"/>
  <c r="X30" i="25"/>
  <c r="X94" i="25"/>
  <c r="X158" i="25"/>
  <c r="X214" i="25"/>
  <c r="X278" i="25"/>
  <c r="X342" i="25"/>
  <c r="X406" i="25"/>
  <c r="X446" i="25"/>
  <c r="X366" i="25"/>
  <c r="X457" i="25"/>
  <c r="X441" i="25"/>
  <c r="X38" i="25"/>
  <c r="X102" i="25"/>
  <c r="X166" i="25"/>
  <c r="X222" i="25"/>
  <c r="X286" i="25"/>
  <c r="X350" i="25"/>
  <c r="X414" i="25"/>
  <c r="X449" i="25"/>
  <c r="X425" i="25"/>
  <c r="X398" i="25"/>
  <c r="X46" i="25"/>
  <c r="X110" i="25"/>
  <c r="X174" i="25"/>
  <c r="X230" i="25"/>
  <c r="X294" i="25"/>
  <c r="X358" i="25"/>
  <c r="X422" i="25"/>
  <c r="X454" i="25"/>
  <c r="X334" i="25"/>
  <c r="X54" i="25"/>
  <c r="X118" i="25"/>
  <c r="X182" i="25"/>
  <c r="X238" i="25"/>
  <c r="X302" i="25"/>
  <c r="X62" i="25"/>
  <c r="X126" i="25"/>
  <c r="X190" i="25"/>
  <c r="X246" i="25"/>
  <c r="X310" i="25"/>
  <c r="X374" i="25"/>
  <c r="X430" i="25"/>
  <c r="X462" i="25"/>
  <c r="X78" i="25"/>
  <c r="X142" i="25"/>
  <c r="X201" i="25"/>
  <c r="X262" i="25"/>
  <c r="X326" i="25"/>
  <c r="X390" i="25"/>
  <c r="X438" i="25"/>
  <c r="X470" i="25"/>
  <c r="X22" i="25"/>
  <c r="X70" i="25"/>
  <c r="X134" i="25"/>
  <c r="X198" i="25"/>
  <c r="X254" i="25"/>
  <c r="X318" i="25"/>
  <c r="X382" i="25"/>
  <c r="X433" i="25"/>
  <c r="X465" i="25"/>
  <c r="X86" i="25"/>
  <c r="X150" i="25"/>
  <c r="X206" i="25"/>
  <c r="X270" i="25"/>
  <c r="AC25" i="25"/>
  <c r="X12" i="25"/>
  <c r="AA20" i="25" s="1"/>
  <c r="Y12" i="25"/>
  <c r="W13" i="25"/>
  <c r="W14" i="25"/>
  <c r="W15" i="25"/>
  <c r="DE308" i="25" l="1"/>
  <c r="DE221" i="25"/>
  <c r="DE5" i="25"/>
  <c r="DE211" i="25"/>
  <c r="DE193" i="25"/>
  <c r="DE300" i="25"/>
  <c r="DF300" i="25" s="1"/>
  <c r="DE312" i="25"/>
  <c r="DE90" i="25"/>
  <c r="DF90" i="25" s="1"/>
  <c r="DE56" i="25"/>
  <c r="DF56" i="25" s="1"/>
  <c r="DE439" i="25"/>
  <c r="DE61" i="25"/>
  <c r="DF61" i="25" s="1"/>
  <c r="DF451" i="25"/>
  <c r="DF346" i="25"/>
  <c r="DF43" i="25"/>
  <c r="DF16" i="25"/>
  <c r="DF54" i="25"/>
  <c r="DF167" i="25"/>
  <c r="DF234" i="25"/>
  <c r="DF427" i="25"/>
  <c r="DF292" i="25"/>
  <c r="DF166" i="25"/>
  <c r="DF19" i="25"/>
  <c r="DF304" i="25"/>
  <c r="DF443" i="25"/>
  <c r="DF432" i="25"/>
  <c r="DF117" i="25"/>
  <c r="DF178" i="25"/>
  <c r="DF85" i="25"/>
  <c r="DF153" i="25"/>
  <c r="DF126" i="25"/>
  <c r="DF45" i="25"/>
  <c r="DF355" i="25"/>
  <c r="DF77" i="25"/>
  <c r="DF136" i="25"/>
  <c r="DF214" i="25"/>
  <c r="DE51" i="25"/>
  <c r="DE213" i="25"/>
  <c r="DE356" i="25"/>
  <c r="DE321" i="25"/>
  <c r="DE434" i="25"/>
  <c r="DE239" i="25"/>
  <c r="DE394" i="25"/>
  <c r="DE182" i="25"/>
  <c r="DE322" i="25"/>
  <c r="DE75" i="25"/>
  <c r="DE68" i="25"/>
  <c r="DE249" i="25"/>
  <c r="DE400" i="25"/>
  <c r="DE144" i="25"/>
  <c r="DE382" i="25"/>
  <c r="DE255" i="25"/>
  <c r="DE429" i="25"/>
  <c r="DE173" i="25"/>
  <c r="DE252" i="25"/>
  <c r="DE258" i="25"/>
  <c r="DE250" i="25"/>
  <c r="DE199" i="25"/>
  <c r="DE446" i="25"/>
  <c r="DE131" i="25"/>
  <c r="DE60" i="25"/>
  <c r="DE337" i="25"/>
  <c r="DE8" i="25"/>
  <c r="DE22" i="25"/>
  <c r="DE122" i="25"/>
  <c r="DE81" i="25"/>
  <c r="DE232" i="25"/>
  <c r="DE391" i="25"/>
  <c r="DE310" i="25"/>
  <c r="DE99" i="25"/>
  <c r="DE293" i="25"/>
  <c r="DE404" i="25"/>
  <c r="DE315" i="25"/>
  <c r="DE69" i="25"/>
  <c r="DE330" i="25"/>
  <c r="DE201" i="25"/>
  <c r="DE448" i="25"/>
  <c r="DE224" i="25"/>
  <c r="DE351" i="25"/>
  <c r="DE302" i="25"/>
  <c r="DE282" i="25"/>
  <c r="DE78" i="25"/>
  <c r="DE285" i="25"/>
  <c r="DE396" i="25"/>
  <c r="DE314" i="25"/>
  <c r="DE210" i="25"/>
  <c r="DE151" i="25"/>
  <c r="DE403" i="25"/>
  <c r="DE349" i="25"/>
  <c r="DE76" i="25"/>
  <c r="DE225" i="25"/>
  <c r="DE376" i="25"/>
  <c r="DE152" i="25"/>
  <c r="DE87" i="25"/>
  <c r="DE326" i="25"/>
  <c r="DE261" i="25"/>
  <c r="DE372" i="25"/>
  <c r="DE251" i="25"/>
  <c r="DE37" i="25"/>
  <c r="DE441" i="25"/>
  <c r="DE169" i="25"/>
  <c r="DE192" i="25"/>
  <c r="DE191" i="25"/>
  <c r="DE270" i="25"/>
  <c r="DE435" i="25"/>
  <c r="DE253" i="25"/>
  <c r="DE364" i="25"/>
  <c r="DE202" i="25"/>
  <c r="DE114" i="25"/>
  <c r="DE119" i="25"/>
  <c r="DE243" i="25"/>
  <c r="DE317" i="25"/>
  <c r="DE12" i="25"/>
  <c r="DE344" i="25"/>
  <c r="DE120" i="25"/>
  <c r="DE3" i="25"/>
  <c r="DF324" i="25"/>
  <c r="DF17" i="25"/>
  <c r="DF217" i="25"/>
  <c r="DF190" i="25"/>
  <c r="DF353" i="25"/>
  <c r="DF241" i="25"/>
  <c r="DF409" i="25"/>
  <c r="DF278" i="25"/>
  <c r="DF405" i="25"/>
  <c r="DF274" i="25"/>
  <c r="DF363" i="25"/>
  <c r="DF365" i="25"/>
  <c r="DF74" i="25"/>
  <c r="DF30" i="25"/>
  <c r="DF415" i="25"/>
  <c r="DF11" i="25"/>
  <c r="DF305" i="25"/>
  <c r="DF146" i="25"/>
  <c r="DF168" i="25"/>
  <c r="DF246" i="25"/>
  <c r="DF229" i="25"/>
  <c r="DF308" i="25"/>
  <c r="DF219" i="25"/>
  <c r="DF5" i="25"/>
  <c r="DF401" i="25"/>
  <c r="DF137" i="25"/>
  <c r="DF416" i="25"/>
  <c r="DF160" i="25"/>
  <c r="DF63" i="25"/>
  <c r="DF371" i="25"/>
  <c r="DF221" i="25"/>
  <c r="DF439" i="25"/>
  <c r="DF55" i="25"/>
  <c r="DF211" i="25"/>
  <c r="DF266" i="25"/>
  <c r="DF193" i="25"/>
  <c r="DF312" i="25"/>
  <c r="DE294" i="25"/>
  <c r="DE453" i="25"/>
  <c r="DE197" i="25"/>
  <c r="DE276" i="25"/>
  <c r="DE187" i="25"/>
  <c r="DE340" i="25"/>
  <c r="DE369" i="25"/>
  <c r="DE73" i="25"/>
  <c r="DE384" i="25"/>
  <c r="DE128" i="25"/>
  <c r="DE31" i="25"/>
  <c r="DE238" i="25"/>
  <c r="DE339" i="25"/>
  <c r="DE189" i="25"/>
  <c r="DE236" i="25"/>
  <c r="DE449" i="25"/>
  <c r="DE407" i="25"/>
  <c r="DE426" i="25"/>
  <c r="DE147" i="25"/>
  <c r="DE29" i="25"/>
  <c r="DE425" i="25"/>
  <c r="DE161" i="25"/>
  <c r="DE280" i="25"/>
  <c r="DE50" i="25"/>
  <c r="DE23" i="25"/>
  <c r="BU62" i="25"/>
  <c r="DE262" i="25"/>
  <c r="DF65" i="25"/>
  <c r="DF86" i="25"/>
  <c r="DF336" i="25"/>
  <c r="DF94" i="25"/>
  <c r="DF163" i="25"/>
  <c r="DF327" i="25"/>
  <c r="DF33" i="25"/>
  <c r="DF185" i="25"/>
  <c r="DF158" i="25"/>
  <c r="DF135" i="25"/>
  <c r="DF260" i="25"/>
  <c r="DF143" i="25"/>
  <c r="DF328" i="25"/>
  <c r="DF318" i="25"/>
  <c r="DF333" i="25"/>
  <c r="DF368" i="25"/>
  <c r="DF109" i="25"/>
  <c r="DF319" i="25"/>
  <c r="DF273" i="25"/>
  <c r="DF42" i="25"/>
  <c r="DF354" i="25"/>
  <c r="DE331" i="25"/>
  <c r="DE341" i="25"/>
  <c r="DE53" i="25"/>
  <c r="DE228" i="25"/>
  <c r="DE170" i="25"/>
  <c r="DE431" i="25"/>
  <c r="DE111" i="25"/>
  <c r="DE70" i="25"/>
  <c r="DE306" i="25"/>
  <c r="DE267" i="25"/>
  <c r="DE444" i="25"/>
  <c r="DE385" i="25"/>
  <c r="DE121" i="25"/>
  <c r="DF272" i="25"/>
  <c r="DE335" i="25"/>
  <c r="DE286" i="25"/>
  <c r="DE62" i="25"/>
  <c r="DE387" i="25"/>
  <c r="DE301" i="25"/>
  <c r="DE412" i="25"/>
  <c r="DE418" i="25"/>
  <c r="DE112" i="25"/>
  <c r="DE359" i="25"/>
  <c r="DE291" i="25"/>
  <c r="DE13" i="25"/>
  <c r="DE360" i="25"/>
  <c r="DE127" i="25"/>
  <c r="DE220" i="25"/>
  <c r="DE209" i="25"/>
  <c r="DE424" i="25"/>
  <c r="DE40" i="25"/>
  <c r="DE82" i="25"/>
  <c r="DE447" i="25"/>
  <c r="DE421" i="25"/>
  <c r="DE165" i="25"/>
  <c r="DE244" i="25"/>
  <c r="DE155" i="25"/>
  <c r="DE212" i="25"/>
  <c r="DE329" i="25"/>
  <c r="DE41" i="25"/>
  <c r="DE352" i="25"/>
  <c r="DE64" i="25"/>
  <c r="DE430" i="25"/>
  <c r="DE206" i="25"/>
  <c r="DE283" i="25"/>
  <c r="DE157" i="25"/>
  <c r="DE204" i="25"/>
  <c r="DE96" i="25"/>
  <c r="DE375" i="25"/>
  <c r="DE162" i="25"/>
  <c r="DE115" i="25"/>
  <c r="DE452" i="25"/>
  <c r="DE393" i="25"/>
  <c r="DE129" i="25"/>
  <c r="DE248" i="25"/>
  <c r="DE343" i="25"/>
  <c r="DI10" i="25"/>
  <c r="DJ10" i="25" s="1"/>
  <c r="DI18" i="25"/>
  <c r="DJ18" i="25" s="1"/>
  <c r="DI26" i="25"/>
  <c r="DJ26" i="25" s="1"/>
  <c r="DI34" i="25"/>
  <c r="DJ34" i="25" s="1"/>
  <c r="DI42" i="25"/>
  <c r="DJ42" i="25" s="1"/>
  <c r="DI50" i="25"/>
  <c r="DJ50" i="25" s="1"/>
  <c r="DI58" i="25"/>
  <c r="DJ58" i="25" s="1"/>
  <c r="DI66" i="25"/>
  <c r="DJ66" i="25" s="1"/>
  <c r="DI74" i="25"/>
  <c r="DJ74" i="25" s="1"/>
  <c r="DI82" i="25"/>
  <c r="DJ82" i="25" s="1"/>
  <c r="DI90" i="25"/>
  <c r="DJ90" i="25" s="1"/>
  <c r="DI98" i="25"/>
  <c r="DJ98" i="25" s="1"/>
  <c r="DI106" i="25"/>
  <c r="DJ106" i="25" s="1"/>
  <c r="DI114" i="25"/>
  <c r="DJ114" i="25" s="1"/>
  <c r="DI122" i="25"/>
  <c r="DJ122" i="25" s="1"/>
  <c r="DI130" i="25"/>
  <c r="DJ130" i="25" s="1"/>
  <c r="DI138" i="25"/>
  <c r="DJ138" i="25" s="1"/>
  <c r="DI146" i="25"/>
  <c r="DJ146" i="25" s="1"/>
  <c r="DI154" i="25"/>
  <c r="DJ154" i="25" s="1"/>
  <c r="DI162" i="25"/>
  <c r="DJ162" i="25" s="1"/>
  <c r="DI170" i="25"/>
  <c r="DJ170" i="25" s="1"/>
  <c r="DI178" i="25"/>
  <c r="DJ178" i="25" s="1"/>
  <c r="DI186" i="25"/>
  <c r="DJ186" i="25" s="1"/>
  <c r="DI194" i="25"/>
  <c r="DJ194" i="25" s="1"/>
  <c r="DI202" i="25"/>
  <c r="DJ202" i="25" s="1"/>
  <c r="DI210" i="25"/>
  <c r="DJ210" i="25" s="1"/>
  <c r="DI218" i="25"/>
  <c r="DJ218" i="25" s="1"/>
  <c r="DI11" i="25"/>
  <c r="DJ11" i="25" s="1"/>
  <c r="DI19" i="25"/>
  <c r="DJ19" i="25" s="1"/>
  <c r="DI27" i="25"/>
  <c r="DJ27" i="25" s="1"/>
  <c r="DI35" i="25"/>
  <c r="DJ35" i="25" s="1"/>
  <c r="DI43" i="25"/>
  <c r="DJ43" i="25" s="1"/>
  <c r="DI51" i="25"/>
  <c r="DJ51" i="25" s="1"/>
  <c r="DI59" i="25"/>
  <c r="DJ59" i="25" s="1"/>
  <c r="DI67" i="25"/>
  <c r="DJ67" i="25" s="1"/>
  <c r="DI75" i="25"/>
  <c r="DJ75" i="25" s="1"/>
  <c r="DI83" i="25"/>
  <c r="DJ83" i="25" s="1"/>
  <c r="DI91" i="25"/>
  <c r="DJ91" i="25" s="1"/>
  <c r="DI99" i="25"/>
  <c r="DJ99" i="25" s="1"/>
  <c r="DI107" i="25"/>
  <c r="DJ107" i="25" s="1"/>
  <c r="DI115" i="25"/>
  <c r="DJ115" i="25" s="1"/>
  <c r="DI123" i="25"/>
  <c r="DJ123" i="25" s="1"/>
  <c r="DI131" i="25"/>
  <c r="DJ131" i="25" s="1"/>
  <c r="DI139" i="25"/>
  <c r="DJ139" i="25" s="1"/>
  <c r="DI147" i="25"/>
  <c r="DJ147" i="25" s="1"/>
  <c r="DI155" i="25"/>
  <c r="DJ155" i="25" s="1"/>
  <c r="DI163" i="25"/>
  <c r="DJ163" i="25" s="1"/>
  <c r="DI171" i="25"/>
  <c r="DJ171" i="25" s="1"/>
  <c r="DI179" i="25"/>
  <c r="DJ179" i="25" s="1"/>
  <c r="DI187" i="25"/>
  <c r="DJ187" i="25" s="1"/>
  <c r="DI195" i="25"/>
  <c r="DJ195" i="25" s="1"/>
  <c r="DI203" i="25"/>
  <c r="DJ203" i="25" s="1"/>
  <c r="DI211" i="25"/>
  <c r="DJ211" i="25" s="1"/>
  <c r="DI4" i="25"/>
  <c r="DJ4" i="25" s="1"/>
  <c r="DI12" i="25"/>
  <c r="DJ12" i="25" s="1"/>
  <c r="DI20" i="25"/>
  <c r="DJ20" i="25" s="1"/>
  <c r="DI28" i="25"/>
  <c r="DJ28" i="25" s="1"/>
  <c r="DI36" i="25"/>
  <c r="DJ36" i="25" s="1"/>
  <c r="DI44" i="25"/>
  <c r="DJ44" i="25" s="1"/>
  <c r="DI52" i="25"/>
  <c r="DJ52" i="25" s="1"/>
  <c r="DI60" i="25"/>
  <c r="DJ60" i="25" s="1"/>
  <c r="DI68" i="25"/>
  <c r="DJ68" i="25" s="1"/>
  <c r="DI6" i="25"/>
  <c r="DJ6" i="25" s="1"/>
  <c r="DI14" i="25"/>
  <c r="DJ14" i="25" s="1"/>
  <c r="DI22" i="25"/>
  <c r="DJ22" i="25" s="1"/>
  <c r="DI30" i="25"/>
  <c r="DJ30" i="25" s="1"/>
  <c r="DI38" i="25"/>
  <c r="DJ38" i="25" s="1"/>
  <c r="DI46" i="25"/>
  <c r="DJ46" i="25" s="1"/>
  <c r="DI54" i="25"/>
  <c r="DJ54" i="25" s="1"/>
  <c r="DI62" i="25"/>
  <c r="DJ62" i="25" s="1"/>
  <c r="DI70" i="25"/>
  <c r="DJ70" i="25" s="1"/>
  <c r="DI78" i="25"/>
  <c r="DJ78" i="25" s="1"/>
  <c r="DI86" i="25"/>
  <c r="DJ86" i="25" s="1"/>
  <c r="DI94" i="25"/>
  <c r="DJ94" i="25" s="1"/>
  <c r="DI102" i="25"/>
  <c r="DJ102" i="25" s="1"/>
  <c r="DI110" i="25"/>
  <c r="DJ110" i="25" s="1"/>
  <c r="DI118" i="25"/>
  <c r="DJ118" i="25" s="1"/>
  <c r="DI126" i="25"/>
  <c r="DJ126" i="25" s="1"/>
  <c r="DI134" i="25"/>
  <c r="DJ134" i="25" s="1"/>
  <c r="DI142" i="25"/>
  <c r="DJ142" i="25" s="1"/>
  <c r="DI150" i="25"/>
  <c r="DJ150" i="25" s="1"/>
  <c r="DI158" i="25"/>
  <c r="DJ158" i="25" s="1"/>
  <c r="DI166" i="25"/>
  <c r="DJ166" i="25" s="1"/>
  <c r="DI174" i="25"/>
  <c r="DJ174" i="25" s="1"/>
  <c r="DI182" i="25"/>
  <c r="DJ182" i="25" s="1"/>
  <c r="DI190" i="25"/>
  <c r="DJ190" i="25" s="1"/>
  <c r="DI198" i="25"/>
  <c r="DJ198" i="25" s="1"/>
  <c r="DI206" i="25"/>
  <c r="DJ206" i="25" s="1"/>
  <c r="DI214" i="25"/>
  <c r="DJ214" i="25" s="1"/>
  <c r="DI222" i="25"/>
  <c r="DJ222" i="25" s="1"/>
  <c r="DI230" i="25"/>
  <c r="DJ230" i="25" s="1"/>
  <c r="DI7" i="25"/>
  <c r="DJ7" i="25" s="1"/>
  <c r="DI15" i="25"/>
  <c r="DJ15" i="25" s="1"/>
  <c r="DI23" i="25"/>
  <c r="DJ23" i="25" s="1"/>
  <c r="DI31" i="25"/>
  <c r="DJ31" i="25" s="1"/>
  <c r="DI39" i="25"/>
  <c r="DJ39" i="25" s="1"/>
  <c r="DI47" i="25"/>
  <c r="DJ47" i="25" s="1"/>
  <c r="DI55" i="25"/>
  <c r="DJ55" i="25" s="1"/>
  <c r="DI63" i="25"/>
  <c r="DJ63" i="25" s="1"/>
  <c r="DI71" i="25"/>
  <c r="DJ71" i="25" s="1"/>
  <c r="DI79" i="25"/>
  <c r="DJ79" i="25" s="1"/>
  <c r="DI87" i="25"/>
  <c r="DJ87" i="25" s="1"/>
  <c r="DI95" i="25"/>
  <c r="DJ95" i="25" s="1"/>
  <c r="DI103" i="25"/>
  <c r="DJ103" i="25" s="1"/>
  <c r="DI111" i="25"/>
  <c r="DJ111" i="25" s="1"/>
  <c r="DI119" i="25"/>
  <c r="DJ119" i="25" s="1"/>
  <c r="DI127" i="25"/>
  <c r="DJ127" i="25" s="1"/>
  <c r="DI135" i="25"/>
  <c r="DJ135" i="25" s="1"/>
  <c r="DI143" i="25"/>
  <c r="DJ143" i="25" s="1"/>
  <c r="DI151" i="25"/>
  <c r="DJ151" i="25" s="1"/>
  <c r="DI159" i="25"/>
  <c r="DJ159" i="25" s="1"/>
  <c r="DI167" i="25"/>
  <c r="DJ167" i="25" s="1"/>
  <c r="DI175" i="25"/>
  <c r="DJ175" i="25" s="1"/>
  <c r="DI183" i="25"/>
  <c r="DJ183" i="25" s="1"/>
  <c r="DI191" i="25"/>
  <c r="DJ191" i="25" s="1"/>
  <c r="DI199" i="25"/>
  <c r="DJ199" i="25" s="1"/>
  <c r="DI207" i="25"/>
  <c r="DJ207" i="25" s="1"/>
  <c r="DI215" i="25"/>
  <c r="DJ215" i="25" s="1"/>
  <c r="DI223" i="25"/>
  <c r="DJ223" i="25" s="1"/>
  <c r="DI231" i="25"/>
  <c r="DJ231" i="25" s="1"/>
  <c r="DI8" i="25"/>
  <c r="DJ8" i="25" s="1"/>
  <c r="DI16" i="25"/>
  <c r="DJ16" i="25" s="1"/>
  <c r="DI24" i="25"/>
  <c r="DJ24" i="25" s="1"/>
  <c r="DI32" i="25"/>
  <c r="DJ32" i="25" s="1"/>
  <c r="DI40" i="25"/>
  <c r="DJ40" i="25" s="1"/>
  <c r="DI48" i="25"/>
  <c r="DJ48" i="25" s="1"/>
  <c r="DI56" i="25"/>
  <c r="DJ56" i="25" s="1"/>
  <c r="DI64" i="25"/>
  <c r="DJ64" i="25" s="1"/>
  <c r="DI72" i="25"/>
  <c r="DJ72" i="25" s="1"/>
  <c r="DI80" i="25"/>
  <c r="DJ80" i="25" s="1"/>
  <c r="DI88" i="25"/>
  <c r="DJ88" i="25" s="1"/>
  <c r="DI96" i="25"/>
  <c r="DJ96" i="25" s="1"/>
  <c r="DI104" i="25"/>
  <c r="DJ104" i="25" s="1"/>
  <c r="DI112" i="25"/>
  <c r="DJ112" i="25" s="1"/>
  <c r="DI120" i="25"/>
  <c r="DJ120" i="25" s="1"/>
  <c r="DI128" i="25"/>
  <c r="DJ128" i="25" s="1"/>
  <c r="DI136" i="25"/>
  <c r="DJ136" i="25" s="1"/>
  <c r="DI144" i="25"/>
  <c r="DJ144" i="25" s="1"/>
  <c r="DI152" i="25"/>
  <c r="DJ152" i="25" s="1"/>
  <c r="DI160" i="25"/>
  <c r="DJ160" i="25" s="1"/>
  <c r="DI168" i="25"/>
  <c r="DJ168" i="25" s="1"/>
  <c r="DI176" i="25"/>
  <c r="DJ176" i="25" s="1"/>
  <c r="DI184" i="25"/>
  <c r="DJ184" i="25" s="1"/>
  <c r="DI21" i="25"/>
  <c r="DJ21" i="25" s="1"/>
  <c r="DI53" i="25"/>
  <c r="DJ53" i="25" s="1"/>
  <c r="DI81" i="25"/>
  <c r="DJ81" i="25" s="1"/>
  <c r="DI101" i="25"/>
  <c r="DJ101" i="25" s="1"/>
  <c r="DI124" i="25"/>
  <c r="DJ124" i="25" s="1"/>
  <c r="DI145" i="25"/>
  <c r="DJ145" i="25" s="1"/>
  <c r="DI165" i="25"/>
  <c r="DJ165" i="25" s="1"/>
  <c r="DI188" i="25"/>
  <c r="DJ188" i="25" s="1"/>
  <c r="DI204" i="25"/>
  <c r="DJ204" i="25" s="1"/>
  <c r="DI219" i="25"/>
  <c r="DJ219" i="25" s="1"/>
  <c r="DI229" i="25"/>
  <c r="DJ229" i="25" s="1"/>
  <c r="DI239" i="25"/>
  <c r="DJ239" i="25" s="1"/>
  <c r="DI247" i="25"/>
  <c r="DJ247" i="25" s="1"/>
  <c r="DI255" i="25"/>
  <c r="DJ255" i="25" s="1"/>
  <c r="DI263" i="25"/>
  <c r="DJ263" i="25" s="1"/>
  <c r="DI271" i="25"/>
  <c r="DJ271" i="25" s="1"/>
  <c r="DI279" i="25"/>
  <c r="DJ279" i="25" s="1"/>
  <c r="DI287" i="25"/>
  <c r="DJ287" i="25" s="1"/>
  <c r="DI295" i="25"/>
  <c r="DJ295" i="25" s="1"/>
  <c r="DI303" i="25"/>
  <c r="DJ303" i="25" s="1"/>
  <c r="DI311" i="25"/>
  <c r="DJ311" i="25" s="1"/>
  <c r="DI319" i="25"/>
  <c r="DJ319" i="25" s="1"/>
  <c r="DI327" i="25"/>
  <c r="DJ327" i="25" s="1"/>
  <c r="DI335" i="25"/>
  <c r="DJ335" i="25" s="1"/>
  <c r="DI343" i="25"/>
  <c r="DJ343" i="25" s="1"/>
  <c r="DI351" i="25"/>
  <c r="DJ351" i="25" s="1"/>
  <c r="DI359" i="25"/>
  <c r="DJ359" i="25" s="1"/>
  <c r="DI367" i="25"/>
  <c r="DJ367" i="25" s="1"/>
  <c r="DI375" i="25"/>
  <c r="DJ375" i="25" s="1"/>
  <c r="DI383" i="25"/>
  <c r="DJ383" i="25" s="1"/>
  <c r="DI391" i="25"/>
  <c r="DJ391" i="25" s="1"/>
  <c r="DI399" i="25"/>
  <c r="DJ399" i="25" s="1"/>
  <c r="DI407" i="25"/>
  <c r="DJ407" i="25" s="1"/>
  <c r="DI415" i="25"/>
  <c r="DJ415" i="25" s="1"/>
  <c r="DI423" i="25"/>
  <c r="DJ423" i="25" s="1"/>
  <c r="DI431" i="25"/>
  <c r="DJ431" i="25" s="1"/>
  <c r="DI439" i="25"/>
  <c r="DJ439" i="25" s="1"/>
  <c r="DI447" i="25"/>
  <c r="DJ447" i="25" s="1"/>
  <c r="DI25" i="25"/>
  <c r="DJ25" i="25" s="1"/>
  <c r="DI57" i="25"/>
  <c r="DJ57" i="25" s="1"/>
  <c r="DI84" i="25"/>
  <c r="DJ84" i="25" s="1"/>
  <c r="DI105" i="25"/>
  <c r="DJ105" i="25" s="1"/>
  <c r="DI125" i="25"/>
  <c r="DJ125" i="25" s="1"/>
  <c r="DI148" i="25"/>
  <c r="DJ148" i="25" s="1"/>
  <c r="DI169" i="25"/>
  <c r="DJ169" i="25" s="1"/>
  <c r="DI189" i="25"/>
  <c r="DJ189" i="25" s="1"/>
  <c r="DI205" i="25"/>
  <c r="DJ205" i="25" s="1"/>
  <c r="DI220" i="25"/>
  <c r="DJ220" i="25" s="1"/>
  <c r="DI232" i="25"/>
  <c r="DJ232" i="25" s="1"/>
  <c r="DI240" i="25"/>
  <c r="DJ240" i="25" s="1"/>
  <c r="DI248" i="25"/>
  <c r="DJ248" i="25" s="1"/>
  <c r="DI256" i="25"/>
  <c r="DJ256" i="25" s="1"/>
  <c r="DI264" i="25"/>
  <c r="DJ264" i="25" s="1"/>
  <c r="DI272" i="25"/>
  <c r="DJ272" i="25" s="1"/>
  <c r="DI280" i="25"/>
  <c r="DJ280" i="25" s="1"/>
  <c r="DI288" i="25"/>
  <c r="DJ288" i="25" s="1"/>
  <c r="DI296" i="25"/>
  <c r="DJ296" i="25" s="1"/>
  <c r="DI304" i="25"/>
  <c r="DJ304" i="25" s="1"/>
  <c r="DI312" i="25"/>
  <c r="DJ312" i="25" s="1"/>
  <c r="DI320" i="25"/>
  <c r="DJ320" i="25" s="1"/>
  <c r="DI328" i="25"/>
  <c r="DJ328" i="25" s="1"/>
  <c r="DI336" i="25"/>
  <c r="DJ336" i="25" s="1"/>
  <c r="DI344" i="25"/>
  <c r="DJ344" i="25" s="1"/>
  <c r="DI352" i="25"/>
  <c r="DJ352" i="25" s="1"/>
  <c r="DI360" i="25"/>
  <c r="DJ360" i="25" s="1"/>
  <c r="DI368" i="25"/>
  <c r="DJ368" i="25" s="1"/>
  <c r="DI376" i="25"/>
  <c r="DJ376" i="25" s="1"/>
  <c r="DI384" i="25"/>
  <c r="DJ384" i="25" s="1"/>
  <c r="DI392" i="25"/>
  <c r="DJ392" i="25" s="1"/>
  <c r="DI400" i="25"/>
  <c r="DJ400" i="25" s="1"/>
  <c r="DI408" i="25"/>
  <c r="DJ408" i="25" s="1"/>
  <c r="DI416" i="25"/>
  <c r="DJ416" i="25" s="1"/>
  <c r="DI424" i="25"/>
  <c r="DJ424" i="25" s="1"/>
  <c r="DI432" i="25"/>
  <c r="DJ432" i="25" s="1"/>
  <c r="DI440" i="25"/>
  <c r="DJ440" i="25" s="1"/>
  <c r="DI448" i="25"/>
  <c r="DJ448" i="25" s="1"/>
  <c r="DI29" i="25"/>
  <c r="DJ29" i="25" s="1"/>
  <c r="DI61" i="25"/>
  <c r="DJ61" i="25" s="1"/>
  <c r="DI85" i="25"/>
  <c r="DJ85" i="25" s="1"/>
  <c r="DI108" i="25"/>
  <c r="DJ108" i="25" s="1"/>
  <c r="DI129" i="25"/>
  <c r="DJ129" i="25" s="1"/>
  <c r="DI149" i="25"/>
  <c r="DJ149" i="25" s="1"/>
  <c r="DI172" i="25"/>
  <c r="DJ172" i="25" s="1"/>
  <c r="DI192" i="25"/>
  <c r="DJ192" i="25" s="1"/>
  <c r="DI208" i="25"/>
  <c r="DJ208" i="25" s="1"/>
  <c r="DI221" i="25"/>
  <c r="DJ221" i="25" s="1"/>
  <c r="DI233" i="25"/>
  <c r="DJ233" i="25" s="1"/>
  <c r="DI241" i="25"/>
  <c r="DJ241" i="25" s="1"/>
  <c r="DI249" i="25"/>
  <c r="DJ249" i="25" s="1"/>
  <c r="DI257" i="25"/>
  <c r="DJ257" i="25" s="1"/>
  <c r="DI265" i="25"/>
  <c r="DJ265" i="25" s="1"/>
  <c r="DI273" i="25"/>
  <c r="DJ273" i="25" s="1"/>
  <c r="DI281" i="25"/>
  <c r="DJ281" i="25" s="1"/>
  <c r="DI289" i="25"/>
  <c r="DJ289" i="25" s="1"/>
  <c r="DI297" i="25"/>
  <c r="DJ297" i="25" s="1"/>
  <c r="DI305" i="25"/>
  <c r="DJ305" i="25" s="1"/>
  <c r="DI313" i="25"/>
  <c r="DJ313" i="25" s="1"/>
  <c r="DI321" i="25"/>
  <c r="DJ321" i="25" s="1"/>
  <c r="DI329" i="25"/>
  <c r="DJ329" i="25" s="1"/>
  <c r="DI337" i="25"/>
  <c r="DJ337" i="25" s="1"/>
  <c r="DI345" i="25"/>
  <c r="DJ345" i="25" s="1"/>
  <c r="DI353" i="25"/>
  <c r="DJ353" i="25" s="1"/>
  <c r="DI361" i="25"/>
  <c r="DJ361" i="25" s="1"/>
  <c r="DI369" i="25"/>
  <c r="DJ369" i="25" s="1"/>
  <c r="DI377" i="25"/>
  <c r="DJ377" i="25" s="1"/>
  <c r="DI385" i="25"/>
  <c r="DJ385" i="25" s="1"/>
  <c r="DI393" i="25"/>
  <c r="DJ393" i="25" s="1"/>
  <c r="DI401" i="25"/>
  <c r="DJ401" i="25" s="1"/>
  <c r="DI409" i="25"/>
  <c r="DJ409" i="25" s="1"/>
  <c r="DI417" i="25"/>
  <c r="DJ417" i="25" s="1"/>
  <c r="DI425" i="25"/>
  <c r="DJ425" i="25" s="1"/>
  <c r="DI433" i="25"/>
  <c r="DJ433" i="25" s="1"/>
  <c r="DI441" i="25"/>
  <c r="DJ441" i="25" s="1"/>
  <c r="DI449" i="25"/>
  <c r="DJ449" i="25" s="1"/>
  <c r="DI5" i="25"/>
  <c r="DJ5" i="25" s="1"/>
  <c r="DI37" i="25"/>
  <c r="DJ37" i="25" s="1"/>
  <c r="DI69" i="25"/>
  <c r="DJ69" i="25" s="1"/>
  <c r="DI92" i="25"/>
  <c r="DJ92" i="25" s="1"/>
  <c r="DI113" i="25"/>
  <c r="DJ113" i="25" s="1"/>
  <c r="DI133" i="25"/>
  <c r="DJ133" i="25" s="1"/>
  <c r="DI156" i="25"/>
  <c r="DJ156" i="25" s="1"/>
  <c r="DI177" i="25"/>
  <c r="DJ177" i="25" s="1"/>
  <c r="DI196" i="25"/>
  <c r="DJ196" i="25" s="1"/>
  <c r="DI212" i="25"/>
  <c r="DJ212" i="25" s="1"/>
  <c r="DI225" i="25"/>
  <c r="DJ225" i="25" s="1"/>
  <c r="DI235" i="25"/>
  <c r="DJ235" i="25" s="1"/>
  <c r="DI243" i="25"/>
  <c r="DJ243" i="25" s="1"/>
  <c r="DI251" i="25"/>
  <c r="DJ251" i="25" s="1"/>
  <c r="DI259" i="25"/>
  <c r="DJ259" i="25" s="1"/>
  <c r="DI267" i="25"/>
  <c r="DJ267" i="25" s="1"/>
  <c r="DI275" i="25"/>
  <c r="DJ275" i="25" s="1"/>
  <c r="DI283" i="25"/>
  <c r="DJ283" i="25" s="1"/>
  <c r="DI291" i="25"/>
  <c r="DJ291" i="25" s="1"/>
  <c r="DI299" i="25"/>
  <c r="DJ299" i="25" s="1"/>
  <c r="DI307" i="25"/>
  <c r="DJ307" i="25" s="1"/>
  <c r="DI315" i="25"/>
  <c r="DJ315" i="25" s="1"/>
  <c r="DI323" i="25"/>
  <c r="DJ323" i="25" s="1"/>
  <c r="DI331" i="25"/>
  <c r="DJ331" i="25" s="1"/>
  <c r="DI339" i="25"/>
  <c r="DJ339" i="25" s="1"/>
  <c r="DI347" i="25"/>
  <c r="DJ347" i="25" s="1"/>
  <c r="DI355" i="25"/>
  <c r="DJ355" i="25" s="1"/>
  <c r="DI363" i="25"/>
  <c r="DJ363" i="25" s="1"/>
  <c r="DI371" i="25"/>
  <c r="DJ371" i="25" s="1"/>
  <c r="DI379" i="25"/>
  <c r="DJ379" i="25" s="1"/>
  <c r="DI387" i="25"/>
  <c r="DJ387" i="25" s="1"/>
  <c r="DI395" i="25"/>
  <c r="DJ395" i="25" s="1"/>
  <c r="DI403" i="25"/>
  <c r="DJ403" i="25" s="1"/>
  <c r="DI411" i="25"/>
  <c r="DJ411" i="25" s="1"/>
  <c r="DI419" i="25"/>
  <c r="DJ419" i="25" s="1"/>
  <c r="DI427" i="25"/>
  <c r="DJ427" i="25" s="1"/>
  <c r="DI435" i="25"/>
  <c r="DJ435" i="25" s="1"/>
  <c r="DI443" i="25"/>
  <c r="DJ443" i="25" s="1"/>
  <c r="DI451" i="25"/>
  <c r="DJ451" i="25" s="1"/>
  <c r="DI49" i="25"/>
  <c r="DJ49" i="25" s="1"/>
  <c r="DI100" i="25"/>
  <c r="DJ100" i="25" s="1"/>
  <c r="DI141" i="25"/>
  <c r="DJ141" i="25" s="1"/>
  <c r="DI185" i="25"/>
  <c r="DJ185" i="25" s="1"/>
  <c r="DI217" i="25"/>
  <c r="DJ217" i="25" s="1"/>
  <c r="DI238" i="25"/>
  <c r="DJ238" i="25" s="1"/>
  <c r="DI254" i="25"/>
  <c r="DJ254" i="25" s="1"/>
  <c r="DI270" i="25"/>
  <c r="DJ270" i="25" s="1"/>
  <c r="DI286" i="25"/>
  <c r="DJ286" i="25" s="1"/>
  <c r="DI302" i="25"/>
  <c r="DJ302" i="25" s="1"/>
  <c r="DI318" i="25"/>
  <c r="DJ318" i="25" s="1"/>
  <c r="DI334" i="25"/>
  <c r="DJ334" i="25" s="1"/>
  <c r="DI350" i="25"/>
  <c r="DJ350" i="25" s="1"/>
  <c r="DI366" i="25"/>
  <c r="DJ366" i="25" s="1"/>
  <c r="DI382" i="25"/>
  <c r="DJ382" i="25" s="1"/>
  <c r="DI398" i="25"/>
  <c r="DJ398" i="25" s="1"/>
  <c r="DI414" i="25"/>
  <c r="DJ414" i="25" s="1"/>
  <c r="DI430" i="25"/>
  <c r="DJ430" i="25" s="1"/>
  <c r="DI446" i="25"/>
  <c r="DJ446" i="25" s="1"/>
  <c r="DI65" i="25"/>
  <c r="DJ65" i="25" s="1"/>
  <c r="DI109" i="25"/>
  <c r="DJ109" i="25" s="1"/>
  <c r="DI153" i="25"/>
  <c r="DJ153" i="25" s="1"/>
  <c r="DI193" i="25"/>
  <c r="DJ193" i="25" s="1"/>
  <c r="DI224" i="25"/>
  <c r="DJ224" i="25" s="1"/>
  <c r="DI242" i="25"/>
  <c r="DJ242" i="25" s="1"/>
  <c r="DI258" i="25"/>
  <c r="DJ258" i="25" s="1"/>
  <c r="DI274" i="25"/>
  <c r="DJ274" i="25" s="1"/>
  <c r="DI290" i="25"/>
  <c r="DJ290" i="25" s="1"/>
  <c r="DI306" i="25"/>
  <c r="DJ306" i="25" s="1"/>
  <c r="DI322" i="25"/>
  <c r="DJ322" i="25" s="1"/>
  <c r="DI338" i="25"/>
  <c r="DJ338" i="25" s="1"/>
  <c r="DI354" i="25"/>
  <c r="DJ354" i="25" s="1"/>
  <c r="DI370" i="25"/>
  <c r="DJ370" i="25" s="1"/>
  <c r="DI386" i="25"/>
  <c r="DJ386" i="25" s="1"/>
  <c r="DI402" i="25"/>
  <c r="DJ402" i="25" s="1"/>
  <c r="DI418" i="25"/>
  <c r="DJ418" i="25" s="1"/>
  <c r="DI434" i="25"/>
  <c r="DJ434" i="25" s="1"/>
  <c r="DI450" i="25"/>
  <c r="DJ450" i="25" s="1"/>
  <c r="DI9" i="25"/>
  <c r="DJ9" i="25" s="1"/>
  <c r="DI73" i="25"/>
  <c r="DJ73" i="25" s="1"/>
  <c r="DI116" i="25"/>
  <c r="DJ116" i="25" s="1"/>
  <c r="DI157" i="25"/>
  <c r="DJ157" i="25" s="1"/>
  <c r="DI197" i="25"/>
  <c r="DJ197" i="25" s="1"/>
  <c r="DI226" i="25"/>
  <c r="DJ226" i="25" s="1"/>
  <c r="DI244" i="25"/>
  <c r="DJ244" i="25" s="1"/>
  <c r="DI260" i="25"/>
  <c r="DJ260" i="25" s="1"/>
  <c r="DI276" i="25"/>
  <c r="DJ276" i="25" s="1"/>
  <c r="DI292" i="25"/>
  <c r="DJ292" i="25" s="1"/>
  <c r="DI308" i="25"/>
  <c r="DJ308" i="25" s="1"/>
  <c r="DI324" i="25"/>
  <c r="DJ324" i="25" s="1"/>
  <c r="DI340" i="25"/>
  <c r="DJ340" i="25" s="1"/>
  <c r="DI356" i="25"/>
  <c r="DJ356" i="25" s="1"/>
  <c r="DI372" i="25"/>
  <c r="DJ372" i="25" s="1"/>
  <c r="DI388" i="25"/>
  <c r="DJ388" i="25" s="1"/>
  <c r="DI404" i="25"/>
  <c r="DJ404" i="25" s="1"/>
  <c r="DI420" i="25"/>
  <c r="DJ420" i="25" s="1"/>
  <c r="DI436" i="25"/>
  <c r="DJ436" i="25" s="1"/>
  <c r="DI452" i="25"/>
  <c r="DJ452" i="25" s="1"/>
  <c r="DI13" i="25"/>
  <c r="DJ13" i="25" s="1"/>
  <c r="DI76" i="25"/>
  <c r="DJ76" i="25" s="1"/>
  <c r="DI117" i="25"/>
  <c r="DJ117" i="25" s="1"/>
  <c r="DI161" i="25"/>
  <c r="DJ161" i="25" s="1"/>
  <c r="DI200" i="25"/>
  <c r="DJ200" i="25" s="1"/>
  <c r="DI227" i="25"/>
  <c r="DJ227" i="25" s="1"/>
  <c r="DI245" i="25"/>
  <c r="DJ245" i="25" s="1"/>
  <c r="DI261" i="25"/>
  <c r="DJ261" i="25" s="1"/>
  <c r="DI277" i="25"/>
  <c r="DJ277" i="25" s="1"/>
  <c r="DI293" i="25"/>
  <c r="DJ293" i="25" s="1"/>
  <c r="DI309" i="25"/>
  <c r="DJ309" i="25" s="1"/>
  <c r="DI325" i="25"/>
  <c r="DJ325" i="25" s="1"/>
  <c r="DI341" i="25"/>
  <c r="DJ341" i="25" s="1"/>
  <c r="DI357" i="25"/>
  <c r="DJ357" i="25" s="1"/>
  <c r="DI373" i="25"/>
  <c r="DJ373" i="25" s="1"/>
  <c r="DI389" i="25"/>
  <c r="DJ389" i="25" s="1"/>
  <c r="DI405" i="25"/>
  <c r="DJ405" i="25" s="1"/>
  <c r="DI421" i="25"/>
  <c r="DJ421" i="25" s="1"/>
  <c r="DI437" i="25"/>
  <c r="DJ437" i="25" s="1"/>
  <c r="DI453" i="25"/>
  <c r="DJ453" i="25" s="1"/>
  <c r="DI17" i="25"/>
  <c r="DJ17" i="25" s="1"/>
  <c r="DI77" i="25"/>
  <c r="DJ77" i="25" s="1"/>
  <c r="DI121" i="25"/>
  <c r="DJ121" i="25" s="1"/>
  <c r="DI164" i="25"/>
  <c r="DJ164" i="25" s="1"/>
  <c r="DI201" i="25"/>
  <c r="DJ201" i="25" s="1"/>
  <c r="DI228" i="25"/>
  <c r="DJ228" i="25" s="1"/>
  <c r="DI246" i="25"/>
  <c r="DJ246" i="25" s="1"/>
  <c r="DI262" i="25"/>
  <c r="DJ262" i="25" s="1"/>
  <c r="DI278" i="25"/>
  <c r="DJ278" i="25" s="1"/>
  <c r="DI294" i="25"/>
  <c r="DJ294" i="25" s="1"/>
  <c r="DI310" i="25"/>
  <c r="DJ310" i="25" s="1"/>
  <c r="DI326" i="25"/>
  <c r="DJ326" i="25" s="1"/>
  <c r="DI342" i="25"/>
  <c r="DJ342" i="25" s="1"/>
  <c r="DI358" i="25"/>
  <c r="DJ358" i="25" s="1"/>
  <c r="DI374" i="25"/>
  <c r="DJ374" i="25" s="1"/>
  <c r="DI390" i="25"/>
  <c r="DJ390" i="25" s="1"/>
  <c r="DI406" i="25"/>
  <c r="DJ406" i="25" s="1"/>
  <c r="DI422" i="25"/>
  <c r="DJ422" i="25" s="1"/>
  <c r="DI438" i="25"/>
  <c r="DJ438" i="25" s="1"/>
  <c r="DI3" i="25"/>
  <c r="DJ3" i="25" s="1"/>
  <c r="DI132" i="25"/>
  <c r="DJ132" i="25" s="1"/>
  <c r="DI216" i="25"/>
  <c r="DJ216" i="25" s="1"/>
  <c r="DI268" i="25"/>
  <c r="DJ268" i="25" s="1"/>
  <c r="DI314" i="25"/>
  <c r="DJ314" i="25" s="1"/>
  <c r="DI349" i="25"/>
  <c r="DJ349" i="25" s="1"/>
  <c r="DI396" i="25"/>
  <c r="DJ396" i="25" s="1"/>
  <c r="DI442" i="25"/>
  <c r="DJ442" i="25" s="1"/>
  <c r="DI137" i="25"/>
  <c r="DJ137" i="25" s="1"/>
  <c r="DI234" i="25"/>
  <c r="DJ234" i="25" s="1"/>
  <c r="DI269" i="25"/>
  <c r="DJ269" i="25" s="1"/>
  <c r="DI316" i="25"/>
  <c r="DJ316" i="25" s="1"/>
  <c r="DI362" i="25"/>
  <c r="DJ362" i="25" s="1"/>
  <c r="DI397" i="25"/>
  <c r="DJ397" i="25" s="1"/>
  <c r="DI444" i="25"/>
  <c r="DJ444" i="25" s="1"/>
  <c r="DI33" i="25"/>
  <c r="DJ33" i="25" s="1"/>
  <c r="DI140" i="25"/>
  <c r="DJ140" i="25" s="1"/>
  <c r="DI236" i="25"/>
  <c r="DJ236" i="25" s="1"/>
  <c r="DI282" i="25"/>
  <c r="DJ282" i="25" s="1"/>
  <c r="DI317" i="25"/>
  <c r="DJ317" i="25" s="1"/>
  <c r="DI364" i="25"/>
  <c r="DJ364" i="25" s="1"/>
  <c r="DI410" i="25"/>
  <c r="DJ410" i="25" s="1"/>
  <c r="DI445" i="25"/>
  <c r="DJ445" i="25" s="1"/>
  <c r="DI41" i="25"/>
  <c r="DJ41" i="25" s="1"/>
  <c r="DI173" i="25"/>
  <c r="DJ173" i="25" s="1"/>
  <c r="DI237" i="25"/>
  <c r="DJ237" i="25" s="1"/>
  <c r="DI284" i="25"/>
  <c r="DJ284" i="25" s="1"/>
  <c r="DI330" i="25"/>
  <c r="DJ330" i="25" s="1"/>
  <c r="DI365" i="25"/>
  <c r="DJ365" i="25" s="1"/>
  <c r="DI412" i="25"/>
  <c r="DJ412" i="25" s="1"/>
  <c r="DI45" i="25"/>
  <c r="DJ45" i="25" s="1"/>
  <c r="DI180" i="25"/>
  <c r="DJ180" i="25" s="1"/>
  <c r="DI250" i="25"/>
  <c r="DJ250" i="25" s="1"/>
  <c r="DI285" i="25"/>
  <c r="DJ285" i="25" s="1"/>
  <c r="DI332" i="25"/>
  <c r="DJ332" i="25" s="1"/>
  <c r="DI378" i="25"/>
  <c r="DJ378" i="25" s="1"/>
  <c r="DI413" i="25"/>
  <c r="DJ413" i="25" s="1"/>
  <c r="DI181" i="25"/>
  <c r="DJ181" i="25" s="1"/>
  <c r="DI301" i="25"/>
  <c r="DJ301" i="25" s="1"/>
  <c r="DI428" i="25"/>
  <c r="DJ428" i="25" s="1"/>
  <c r="DI209" i="25"/>
  <c r="DJ209" i="25" s="1"/>
  <c r="DI333" i="25"/>
  <c r="DJ333" i="25" s="1"/>
  <c r="DI429" i="25"/>
  <c r="DJ429" i="25" s="1"/>
  <c r="DI213" i="25"/>
  <c r="DJ213" i="25" s="1"/>
  <c r="DI346" i="25"/>
  <c r="DJ346" i="25" s="1"/>
  <c r="DI89" i="25"/>
  <c r="DJ89" i="25" s="1"/>
  <c r="DI266" i="25"/>
  <c r="DJ266" i="25" s="1"/>
  <c r="DI381" i="25"/>
  <c r="DJ381" i="25" s="1"/>
  <c r="DI348" i="25"/>
  <c r="DJ348" i="25" s="1"/>
  <c r="DI380" i="25"/>
  <c r="DJ380" i="25" s="1"/>
  <c r="DI93" i="25"/>
  <c r="DJ93" i="25" s="1"/>
  <c r="DI394" i="25"/>
  <c r="DJ394" i="25" s="1"/>
  <c r="DI97" i="25"/>
  <c r="DJ97" i="25" s="1"/>
  <c r="DI426" i="25"/>
  <c r="DJ426" i="25" s="1"/>
  <c r="DI252" i="25"/>
  <c r="DJ252" i="25" s="1"/>
  <c r="DI253" i="25"/>
  <c r="DJ253" i="25" s="1"/>
  <c r="DI298" i="25"/>
  <c r="DJ298" i="25" s="1"/>
  <c r="DI300" i="25"/>
  <c r="DJ300" i="25" s="1"/>
  <c r="BU63" i="25"/>
  <c r="DE230" i="25"/>
  <c r="DF181" i="25"/>
  <c r="DF397" i="25"/>
  <c r="DF373" i="25"/>
  <c r="DF417" i="25"/>
  <c r="DF423" i="25"/>
  <c r="DF307" i="25"/>
  <c r="DF309" i="25"/>
  <c r="DF21" i="25"/>
  <c r="DF140" i="25"/>
  <c r="DF433" i="25"/>
  <c r="DF399" i="25"/>
  <c r="DE79" i="25"/>
  <c r="DE38" i="25"/>
  <c r="DE287" i="25"/>
  <c r="DE235" i="25"/>
  <c r="DE196" i="25"/>
  <c r="DE345" i="25"/>
  <c r="DE25" i="25"/>
  <c r="DE240" i="25"/>
  <c r="DE303" i="25"/>
  <c r="DE254" i="25"/>
  <c r="DE118" i="25"/>
  <c r="DE323" i="25"/>
  <c r="DE269" i="25"/>
  <c r="DE380" i="25"/>
  <c r="DE89" i="25"/>
  <c r="DE80" i="25"/>
  <c r="DE295" i="25"/>
  <c r="DE71" i="25"/>
  <c r="DE259" i="25"/>
  <c r="DE348" i="25"/>
  <c r="DE264" i="25"/>
  <c r="DE186" i="25"/>
  <c r="DE124" i="25"/>
  <c r="DE177" i="25"/>
  <c r="DE392" i="25"/>
  <c r="DE406" i="25"/>
  <c r="DE159" i="25"/>
  <c r="DE389" i="25"/>
  <c r="DE133" i="25"/>
  <c r="DE180" i="25"/>
  <c r="DE123" i="25"/>
  <c r="DE148" i="25"/>
  <c r="DE297" i="25"/>
  <c r="DE9" i="25"/>
  <c r="DE320" i="25"/>
  <c r="DE386" i="25"/>
  <c r="DE398" i="25"/>
  <c r="DE174" i="25"/>
  <c r="CI3" i="25"/>
  <c r="CI19" i="25"/>
  <c r="CI8" i="25"/>
  <c r="CI9" i="25"/>
  <c r="CE11" i="25"/>
  <c r="CE13" i="25" s="1"/>
  <c r="CG13" i="25" s="1"/>
  <c r="DE91" i="25"/>
  <c r="DE125" i="25"/>
  <c r="DE84" i="25"/>
  <c r="DE32" i="25"/>
  <c r="DE215" i="25"/>
  <c r="DE110" i="25"/>
  <c r="DE83" i="25"/>
  <c r="DE332" i="25"/>
  <c r="DE361" i="25"/>
  <c r="DE97" i="25"/>
  <c r="DE216" i="25"/>
  <c r="DE311" i="25"/>
  <c r="DE422" i="25"/>
  <c r="DE198" i="25"/>
  <c r="DF207" i="25"/>
  <c r="DF154" i="25"/>
  <c r="DF362" i="25"/>
  <c r="DF395" i="25"/>
  <c r="DF102" i="25"/>
  <c r="DF419" i="25"/>
  <c r="DE275" i="25"/>
  <c r="DE277" i="25"/>
  <c r="DE420" i="25"/>
  <c r="DE108" i="25"/>
  <c r="DE88" i="25"/>
  <c r="DE367" i="25"/>
  <c r="DE47" i="25"/>
  <c r="DE6" i="25"/>
  <c r="DE223" i="25"/>
  <c r="DE171" i="25"/>
  <c r="DE164" i="25"/>
  <c r="DE313" i="25"/>
  <c r="DE290" i="25"/>
  <c r="DE208" i="25"/>
  <c r="DE130" i="25"/>
  <c r="DE72" i="25"/>
  <c r="DE203" i="25"/>
  <c r="DE237" i="25"/>
  <c r="DE316" i="25"/>
  <c r="DE57" i="25"/>
  <c r="DE48" i="25"/>
  <c r="DE263" i="25"/>
  <c r="DE7" i="25"/>
  <c r="DE227" i="25"/>
  <c r="DE188" i="25"/>
  <c r="DE438" i="25"/>
  <c r="DE200" i="25"/>
  <c r="DE26" i="25"/>
  <c r="DE28" i="25"/>
  <c r="DE145" i="25"/>
  <c r="DE410" i="25"/>
  <c r="DE374" i="25"/>
  <c r="DE379" i="25"/>
  <c r="DE357" i="25"/>
  <c r="DE101" i="25"/>
  <c r="DE92" i="25"/>
  <c r="DE59" i="25"/>
  <c r="DE116" i="25"/>
  <c r="DE265" i="25"/>
  <c r="DE106" i="25"/>
  <c r="DE288" i="25"/>
  <c r="DE58" i="25"/>
  <c r="DE366" i="25"/>
  <c r="DE142" i="25"/>
  <c r="CI17" i="25"/>
  <c r="CI5" i="25"/>
  <c r="CI6" i="25"/>
  <c r="CI11" i="25"/>
  <c r="CI12" i="25"/>
  <c r="DE445" i="25"/>
  <c r="DE93" i="25"/>
  <c r="DE20" i="25"/>
  <c r="DE450" i="25"/>
  <c r="DE183" i="25"/>
  <c r="DE46" i="25"/>
  <c r="DE27" i="25"/>
  <c r="DE268" i="25"/>
  <c r="DE289" i="25"/>
  <c r="DE440" i="25"/>
  <c r="DE279" i="25"/>
  <c r="DE390" i="25"/>
  <c r="DF437" i="25"/>
  <c r="DF242" i="25"/>
  <c r="DF36" i="25"/>
  <c r="DF350" i="25"/>
  <c r="DF100" i="25"/>
  <c r="DF67" i="25"/>
  <c r="DF49" i="25"/>
  <c r="DF149" i="25"/>
  <c r="DF175" i="25"/>
  <c r="DF194" i="25"/>
  <c r="DF98" i="25"/>
  <c r="DF39" i="25"/>
  <c r="DF442" i="25"/>
  <c r="DF299" i="25"/>
  <c r="DF34" i="25"/>
  <c r="DF226" i="25"/>
  <c r="DE179" i="25"/>
  <c r="DE245" i="25"/>
  <c r="DE388" i="25"/>
  <c r="DE44" i="25"/>
  <c r="DE24" i="25"/>
  <c r="DE271" i="25"/>
  <c r="DE15" i="25"/>
  <c r="DE95" i="25"/>
  <c r="DE139" i="25"/>
  <c r="DE132" i="25"/>
  <c r="DE281" i="25"/>
  <c r="DE66" i="25"/>
  <c r="DE176" i="25"/>
  <c r="DE414" i="25"/>
  <c r="DE222" i="25"/>
  <c r="DE138" i="25"/>
  <c r="DE107" i="25"/>
  <c r="DE205" i="25"/>
  <c r="DE284" i="25"/>
  <c r="DE402" i="25"/>
  <c r="DE338" i="25"/>
  <c r="DE231" i="25"/>
  <c r="DE218" i="25"/>
  <c r="DE195" i="25"/>
  <c r="DE156" i="25"/>
  <c r="DE377" i="25"/>
  <c r="DE104" i="25"/>
  <c r="DE150" i="25"/>
  <c r="DE378" i="25"/>
  <c r="DE113" i="25"/>
  <c r="DE296" i="25"/>
  <c r="DE10" i="25"/>
  <c r="DE342" i="25"/>
  <c r="DE347" i="25"/>
  <c r="DE325" i="25"/>
  <c r="DE436" i="25"/>
  <c r="DE411" i="25"/>
  <c r="DE35" i="25"/>
  <c r="DE52" i="25"/>
  <c r="DE233" i="25"/>
  <c r="DE18" i="25"/>
  <c r="DE256" i="25"/>
  <c r="DE383" i="25"/>
  <c r="DE334" i="25"/>
  <c r="DE370" i="25"/>
  <c r="CI22" i="25"/>
  <c r="CI15" i="25"/>
  <c r="CI14" i="25"/>
  <c r="DE413" i="25"/>
  <c r="DE428" i="25"/>
  <c r="DE105" i="25"/>
  <c r="DE298" i="25"/>
  <c r="DE14" i="25"/>
  <c r="DE381" i="25"/>
  <c r="DE172" i="25"/>
  <c r="DE257" i="25"/>
  <c r="DE408" i="25"/>
  <c r="DE184" i="25"/>
  <c r="DE247" i="25"/>
  <c r="DE358" i="25"/>
  <c r="DE134" i="25"/>
  <c r="BP7" i="27"/>
  <c r="BP8" i="27" s="1"/>
  <c r="BP9" i="27" s="1"/>
  <c r="B11" i="27"/>
  <c r="AU29" i="27"/>
  <c r="L12" i="27"/>
  <c r="J11" i="27"/>
  <c r="K11" i="27" s="1"/>
  <c r="I11" i="27"/>
  <c r="N11" i="27"/>
  <c r="AY6" i="25"/>
  <c r="AU9" i="25"/>
  <c r="AA16" i="25"/>
  <c r="AA13" i="25"/>
  <c r="AA4" i="25"/>
  <c r="AA7" i="25"/>
  <c r="Y13" i="25"/>
  <c r="X13" i="25"/>
  <c r="AA23" i="25" s="1"/>
  <c r="CE12" i="25" l="1"/>
  <c r="CF12" i="25" s="1"/>
  <c r="CI20" i="25" s="1"/>
  <c r="CE15" i="25"/>
  <c r="DF393" i="25"/>
  <c r="DF283" i="25"/>
  <c r="DF212" i="25"/>
  <c r="DF424" i="25"/>
  <c r="DF112" i="25"/>
  <c r="DF431" i="25"/>
  <c r="DF29" i="25"/>
  <c r="DF238" i="25"/>
  <c r="DF276" i="25"/>
  <c r="DF344" i="25"/>
  <c r="DF253" i="25"/>
  <c r="DF37" i="25"/>
  <c r="DF225" i="25"/>
  <c r="DF285" i="25"/>
  <c r="DF330" i="25"/>
  <c r="DF232" i="25"/>
  <c r="DF446" i="25"/>
  <c r="DF382" i="25"/>
  <c r="DF394" i="25"/>
  <c r="DF105" i="25"/>
  <c r="DF281" i="25"/>
  <c r="DF289" i="25"/>
  <c r="DF57" i="25"/>
  <c r="DF198" i="25"/>
  <c r="DF254" i="25"/>
  <c r="DF184" i="25"/>
  <c r="DF256" i="25"/>
  <c r="DF245" i="25"/>
  <c r="DF101" i="25"/>
  <c r="DF316" i="25"/>
  <c r="DF422" i="25"/>
  <c r="DF297" i="25"/>
  <c r="DF79" i="25"/>
  <c r="DF408" i="25"/>
  <c r="DF413" i="25"/>
  <c r="DF18" i="25"/>
  <c r="DF342" i="25"/>
  <c r="DF156" i="25"/>
  <c r="DF107" i="25"/>
  <c r="DF139" i="25"/>
  <c r="DF179" i="25"/>
  <c r="DF27" i="25"/>
  <c r="CE14" i="25"/>
  <c r="DF58" i="25"/>
  <c r="DF357" i="25"/>
  <c r="DF438" i="25"/>
  <c r="DF237" i="25"/>
  <c r="DF171" i="25"/>
  <c r="DF277" i="25"/>
  <c r="DF311" i="25"/>
  <c r="DF32" i="25"/>
  <c r="DF148" i="25"/>
  <c r="DF177" i="25"/>
  <c r="DF80" i="25"/>
  <c r="DF240" i="25"/>
  <c r="DF452" i="25"/>
  <c r="CF13" i="25"/>
  <c r="CI23" i="25" s="1"/>
  <c r="DF155" i="25"/>
  <c r="DF209" i="25"/>
  <c r="DF418" i="25"/>
  <c r="DF121" i="25"/>
  <c r="DF170" i="25"/>
  <c r="DF262" i="25"/>
  <c r="DF147" i="25"/>
  <c r="DF31" i="25"/>
  <c r="DF197" i="25"/>
  <c r="DF12" i="25"/>
  <c r="DF435" i="25"/>
  <c r="DF251" i="25"/>
  <c r="DF76" i="25"/>
  <c r="DF78" i="25"/>
  <c r="DF69" i="25"/>
  <c r="DF81" i="25"/>
  <c r="DF199" i="25"/>
  <c r="DF144" i="25"/>
  <c r="DF239" i="25"/>
  <c r="DF383" i="25"/>
  <c r="DF388" i="25"/>
  <c r="DF142" i="25"/>
  <c r="DF313" i="25"/>
  <c r="DF9" i="25"/>
  <c r="DF38" i="25"/>
  <c r="DF428" i="25"/>
  <c r="DF132" i="25"/>
  <c r="DF366" i="25"/>
  <c r="DF200" i="25"/>
  <c r="DF420" i="25"/>
  <c r="DF215" i="25"/>
  <c r="DF303" i="25"/>
  <c r="DF257" i="25"/>
  <c r="DF233" i="25"/>
  <c r="DF10" i="25"/>
  <c r="DF195" i="25"/>
  <c r="DF138" i="25"/>
  <c r="DF95" i="25"/>
  <c r="DF46" i="25"/>
  <c r="DF288" i="25"/>
  <c r="DF379" i="25"/>
  <c r="DF188" i="25"/>
  <c r="DF203" i="25"/>
  <c r="DF223" i="25"/>
  <c r="DF275" i="25"/>
  <c r="DF216" i="25"/>
  <c r="DF84" i="25"/>
  <c r="DF123" i="25"/>
  <c r="DF124" i="25"/>
  <c r="DF89" i="25"/>
  <c r="DF25" i="25"/>
  <c r="DF115" i="25"/>
  <c r="DF206" i="25"/>
  <c r="DF244" i="25"/>
  <c r="DF220" i="25"/>
  <c r="DF412" i="25"/>
  <c r="DF385" i="25"/>
  <c r="DF228" i="25"/>
  <c r="DF426" i="25"/>
  <c r="DF128" i="25"/>
  <c r="DF453" i="25"/>
  <c r="DF317" i="25"/>
  <c r="CG12" i="25"/>
  <c r="DF372" i="25"/>
  <c r="DF349" i="25"/>
  <c r="DF282" i="25"/>
  <c r="DF315" i="25"/>
  <c r="DF122" i="25"/>
  <c r="DF250" i="25"/>
  <c r="DF400" i="25"/>
  <c r="DF434" i="25"/>
  <c r="DF125" i="25"/>
  <c r="DF174" i="25"/>
  <c r="DF180" i="25"/>
  <c r="DF186" i="25"/>
  <c r="DF380" i="25"/>
  <c r="DF345" i="25"/>
  <c r="DF162" i="25"/>
  <c r="DF430" i="25"/>
  <c r="DF165" i="25"/>
  <c r="DF127" i="25"/>
  <c r="DF301" i="25"/>
  <c r="DF444" i="25"/>
  <c r="DF53" i="25"/>
  <c r="DF23" i="25"/>
  <c r="DF407" i="25"/>
  <c r="DF384" i="25"/>
  <c r="DF294" i="25"/>
  <c r="DF243" i="25"/>
  <c r="DF270" i="25"/>
  <c r="DF261" i="25"/>
  <c r="DF403" i="25"/>
  <c r="DF302" i="25"/>
  <c r="DF404" i="25"/>
  <c r="DF22" i="25"/>
  <c r="DF258" i="25"/>
  <c r="DF249" i="25"/>
  <c r="DF321" i="25"/>
  <c r="DF325" i="25"/>
  <c r="DF26" i="25"/>
  <c r="DF230" i="25"/>
  <c r="DF347" i="25"/>
  <c r="CI16" i="25"/>
  <c r="CI13" i="25"/>
  <c r="DF164" i="25"/>
  <c r="DF392" i="25"/>
  <c r="DF172" i="25"/>
  <c r="DF52" i="25"/>
  <c r="DF296" i="25"/>
  <c r="DF218" i="25"/>
  <c r="DF222" i="25"/>
  <c r="DF15" i="25"/>
  <c r="DF183" i="25"/>
  <c r="DF106" i="25"/>
  <c r="DF374" i="25"/>
  <c r="DF227" i="25"/>
  <c r="DF72" i="25"/>
  <c r="DF6" i="25"/>
  <c r="DF97" i="25"/>
  <c r="DF381" i="25"/>
  <c r="DF35" i="25"/>
  <c r="DF113" i="25"/>
  <c r="DF231" i="25"/>
  <c r="DF414" i="25"/>
  <c r="DF271" i="25"/>
  <c r="DF390" i="25"/>
  <c r="DF450" i="25"/>
  <c r="DF265" i="25"/>
  <c r="DF410" i="25"/>
  <c r="DF7" i="25"/>
  <c r="DF130" i="25"/>
  <c r="DF47" i="25"/>
  <c r="DF361" i="25"/>
  <c r="DF91" i="25"/>
  <c r="DF398" i="25"/>
  <c r="DF133" i="25"/>
  <c r="DF264" i="25"/>
  <c r="DF269" i="25"/>
  <c r="DF196" i="25"/>
  <c r="DF375" i="25"/>
  <c r="DF64" i="25"/>
  <c r="DF421" i="25"/>
  <c r="DF360" i="25"/>
  <c r="DF387" i="25"/>
  <c r="DF267" i="25"/>
  <c r="DF341" i="25"/>
  <c r="DF50" i="25"/>
  <c r="DF449" i="25"/>
  <c r="DF73" i="25"/>
  <c r="DF119" i="25"/>
  <c r="DF191" i="25"/>
  <c r="DF326" i="25"/>
  <c r="DF151" i="25"/>
  <c r="DF351" i="25"/>
  <c r="DF293" i="25"/>
  <c r="DF8" i="25"/>
  <c r="DF252" i="25"/>
  <c r="DF68" i="25"/>
  <c r="DF356" i="25"/>
  <c r="DF247" i="25"/>
  <c r="DF110" i="25"/>
  <c r="DF205" i="25"/>
  <c r="DF268" i="25"/>
  <c r="DF134" i="25"/>
  <c r="DF370" i="25"/>
  <c r="DF411" i="25"/>
  <c r="DF378" i="25"/>
  <c r="DF338" i="25"/>
  <c r="DF176" i="25"/>
  <c r="DF24" i="25"/>
  <c r="DF279" i="25"/>
  <c r="DF20" i="25"/>
  <c r="DF116" i="25"/>
  <c r="DF145" i="25"/>
  <c r="DF263" i="25"/>
  <c r="DF208" i="25"/>
  <c r="DF367" i="25"/>
  <c r="DF332" i="25"/>
  <c r="DF386" i="25"/>
  <c r="DF389" i="25"/>
  <c r="DF348" i="25"/>
  <c r="DF323" i="25"/>
  <c r="DF235" i="25"/>
  <c r="DF343" i="25"/>
  <c r="DF96" i="25"/>
  <c r="DF352" i="25"/>
  <c r="DF447" i="25"/>
  <c r="DF13" i="25"/>
  <c r="DF62" i="25"/>
  <c r="DF306" i="25"/>
  <c r="DF331" i="25"/>
  <c r="DF280" i="25"/>
  <c r="DF236" i="25"/>
  <c r="DF369" i="25"/>
  <c r="DF114" i="25"/>
  <c r="DF192" i="25"/>
  <c r="DF87" i="25"/>
  <c r="DF210" i="25"/>
  <c r="DF224" i="25"/>
  <c r="DF99" i="25"/>
  <c r="DF337" i="25"/>
  <c r="DF173" i="25"/>
  <c r="DF75" i="25"/>
  <c r="DF213" i="25"/>
  <c r="DF104" i="25"/>
  <c r="DF92" i="25"/>
  <c r="DF71" i="25"/>
  <c r="DF377" i="25"/>
  <c r="DF295" i="25"/>
  <c r="DF14" i="25"/>
  <c r="DF358" i="25"/>
  <c r="DF298" i="25"/>
  <c r="DF334" i="25"/>
  <c r="DF436" i="25"/>
  <c r="DF150" i="25"/>
  <c r="DF402" i="25"/>
  <c r="DF66" i="25"/>
  <c r="DF44" i="25"/>
  <c r="DF440" i="25"/>
  <c r="DF93" i="25"/>
  <c r="DF59" i="25"/>
  <c r="DF28" i="25"/>
  <c r="DF48" i="25"/>
  <c r="DF290" i="25"/>
  <c r="DF88" i="25"/>
  <c r="DF83" i="25"/>
  <c r="DF320" i="25"/>
  <c r="DF159" i="25"/>
  <c r="DF259" i="25"/>
  <c r="DF118" i="25"/>
  <c r="DF287" i="25"/>
  <c r="DF248" i="25"/>
  <c r="DF204" i="25"/>
  <c r="DF41" i="25"/>
  <c r="DF82" i="25"/>
  <c r="DF291" i="25"/>
  <c r="DF286" i="25"/>
  <c r="DF70" i="25"/>
  <c r="DF161" i="25"/>
  <c r="DF189" i="25"/>
  <c r="DF340" i="25"/>
  <c r="DF3" i="25"/>
  <c r="DF202" i="25"/>
  <c r="DF169" i="25"/>
  <c r="DF152" i="25"/>
  <c r="DF314" i="25"/>
  <c r="DF448" i="25"/>
  <c r="DF310" i="25"/>
  <c r="DF60" i="25"/>
  <c r="DF429" i="25"/>
  <c r="DF322" i="25"/>
  <c r="DF51" i="25"/>
  <c r="DF284" i="25"/>
  <c r="DF445" i="25"/>
  <c r="DF108" i="25"/>
  <c r="DF406" i="25"/>
  <c r="DF129" i="25"/>
  <c r="DF157" i="25"/>
  <c r="DF329" i="25"/>
  <c r="DF40" i="25"/>
  <c r="DF359" i="25"/>
  <c r="DF335" i="25"/>
  <c r="DF111" i="25"/>
  <c r="DF425" i="25"/>
  <c r="DF339" i="25"/>
  <c r="DF187" i="25"/>
  <c r="DF120" i="25"/>
  <c r="DF364" i="25"/>
  <c r="DF441" i="25"/>
  <c r="DF376" i="25"/>
  <c r="DF396" i="25"/>
  <c r="DF201" i="25"/>
  <c r="DF391" i="25"/>
  <c r="DF131" i="25"/>
  <c r="DF255" i="25"/>
  <c r="DF182" i="25"/>
  <c r="B12" i="27"/>
  <c r="AU30" i="27"/>
  <c r="L13" i="27"/>
  <c r="J12" i="27"/>
  <c r="K12" i="27" s="1"/>
  <c r="I12" i="27"/>
  <c r="N12" i="27"/>
  <c r="P11" i="27"/>
  <c r="P10" i="27"/>
  <c r="AU10" i="25"/>
  <c r="DG5" i="25" l="1"/>
  <c r="DH5" i="25" s="1"/>
  <c r="DG13" i="25"/>
  <c r="DH13" i="25" s="1"/>
  <c r="DG21" i="25"/>
  <c r="DH21" i="25" s="1"/>
  <c r="DG29" i="25"/>
  <c r="DH29" i="25" s="1"/>
  <c r="DG37" i="25"/>
  <c r="DH37" i="25" s="1"/>
  <c r="DG45" i="25"/>
  <c r="DH45" i="25" s="1"/>
  <c r="DG53" i="25"/>
  <c r="DH53" i="25" s="1"/>
  <c r="DG61" i="25"/>
  <c r="DH61" i="25" s="1"/>
  <c r="DG69" i="25"/>
  <c r="DH69" i="25" s="1"/>
  <c r="DG77" i="25"/>
  <c r="DH77" i="25" s="1"/>
  <c r="DG85" i="25"/>
  <c r="DH85" i="25" s="1"/>
  <c r="DG93" i="25"/>
  <c r="DH93" i="25" s="1"/>
  <c r="DG101" i="25"/>
  <c r="DH101" i="25" s="1"/>
  <c r="DG109" i="25"/>
  <c r="DH109" i="25" s="1"/>
  <c r="DG117" i="25"/>
  <c r="DH117" i="25" s="1"/>
  <c r="DG125" i="25"/>
  <c r="DH125" i="25" s="1"/>
  <c r="DG133" i="25"/>
  <c r="DH133" i="25" s="1"/>
  <c r="DG141" i="25"/>
  <c r="DH141" i="25" s="1"/>
  <c r="DG149" i="25"/>
  <c r="DH149" i="25" s="1"/>
  <c r="DG157" i="25"/>
  <c r="DH157" i="25" s="1"/>
  <c r="DG165" i="25"/>
  <c r="DH165" i="25" s="1"/>
  <c r="DG173" i="25"/>
  <c r="DH173" i="25" s="1"/>
  <c r="DG181" i="25"/>
  <c r="DH181" i="25" s="1"/>
  <c r="DG189" i="25"/>
  <c r="DH189" i="25" s="1"/>
  <c r="DG197" i="25"/>
  <c r="DH197" i="25" s="1"/>
  <c r="DG205" i="25"/>
  <c r="DH205" i="25" s="1"/>
  <c r="DG213" i="25"/>
  <c r="DH213" i="25" s="1"/>
  <c r="DG221" i="25"/>
  <c r="DH221" i="25" s="1"/>
  <c r="DG229" i="25"/>
  <c r="DH229" i="25" s="1"/>
  <c r="DG237" i="25"/>
  <c r="DH237" i="25" s="1"/>
  <c r="DG245" i="25"/>
  <c r="DH245" i="25" s="1"/>
  <c r="DG253" i="25"/>
  <c r="DH253" i="25" s="1"/>
  <c r="DG261" i="25"/>
  <c r="DH261" i="25" s="1"/>
  <c r="DG269" i="25"/>
  <c r="DH269" i="25" s="1"/>
  <c r="DG277" i="25"/>
  <c r="DH277" i="25" s="1"/>
  <c r="DG285" i="25"/>
  <c r="DH285" i="25" s="1"/>
  <c r="DG293" i="25"/>
  <c r="DH293" i="25" s="1"/>
  <c r="DG301" i="25"/>
  <c r="DH301" i="25" s="1"/>
  <c r="DG309" i="25"/>
  <c r="DH309" i="25" s="1"/>
  <c r="DG317" i="25"/>
  <c r="DH317" i="25" s="1"/>
  <c r="DG325" i="25"/>
  <c r="DH325" i="25" s="1"/>
  <c r="DG333" i="25"/>
  <c r="DH333" i="25" s="1"/>
  <c r="DG341" i="25"/>
  <c r="DH341" i="25" s="1"/>
  <c r="DG349" i="25"/>
  <c r="DH349" i="25" s="1"/>
  <c r="DG357" i="25"/>
  <c r="DH357" i="25" s="1"/>
  <c r="DG365" i="25"/>
  <c r="DH365" i="25" s="1"/>
  <c r="DG373" i="25"/>
  <c r="DH373" i="25" s="1"/>
  <c r="DG381" i="25"/>
  <c r="DH381" i="25" s="1"/>
  <c r="DG389" i="25"/>
  <c r="DH389" i="25" s="1"/>
  <c r="DG397" i="25"/>
  <c r="DH397" i="25" s="1"/>
  <c r="DG405" i="25"/>
  <c r="DH405" i="25" s="1"/>
  <c r="DG413" i="25"/>
  <c r="DH413" i="25" s="1"/>
  <c r="DG421" i="25"/>
  <c r="DH421" i="25" s="1"/>
  <c r="DG429" i="25"/>
  <c r="DH429" i="25" s="1"/>
  <c r="DG437" i="25"/>
  <c r="DH437" i="25" s="1"/>
  <c r="DG445" i="25"/>
  <c r="DH445" i="25" s="1"/>
  <c r="DG453" i="25"/>
  <c r="DH453" i="25" s="1"/>
  <c r="DG6" i="25"/>
  <c r="DH6" i="25" s="1"/>
  <c r="DG14" i="25"/>
  <c r="DH14" i="25" s="1"/>
  <c r="DG22" i="25"/>
  <c r="DH22" i="25" s="1"/>
  <c r="DG30" i="25"/>
  <c r="DH30" i="25" s="1"/>
  <c r="DG38" i="25"/>
  <c r="DH38" i="25" s="1"/>
  <c r="DG46" i="25"/>
  <c r="DH46" i="25" s="1"/>
  <c r="DG54" i="25"/>
  <c r="DH54" i="25" s="1"/>
  <c r="DG62" i="25"/>
  <c r="DH62" i="25" s="1"/>
  <c r="DG70" i="25"/>
  <c r="DH70" i="25" s="1"/>
  <c r="DG78" i="25"/>
  <c r="DH78" i="25" s="1"/>
  <c r="DG86" i="25"/>
  <c r="DH86" i="25" s="1"/>
  <c r="DG94" i="25"/>
  <c r="DH94" i="25" s="1"/>
  <c r="DG102" i="25"/>
  <c r="DH102" i="25" s="1"/>
  <c r="DG110" i="25"/>
  <c r="DH110" i="25" s="1"/>
  <c r="DG118" i="25"/>
  <c r="DH118" i="25" s="1"/>
  <c r="DG126" i="25"/>
  <c r="DH126" i="25" s="1"/>
  <c r="DG134" i="25"/>
  <c r="DH134" i="25" s="1"/>
  <c r="DG142" i="25"/>
  <c r="DH142" i="25" s="1"/>
  <c r="DG150" i="25"/>
  <c r="DH150" i="25" s="1"/>
  <c r="DG158" i="25"/>
  <c r="DH158" i="25" s="1"/>
  <c r="DG166" i="25"/>
  <c r="DH166" i="25" s="1"/>
  <c r="DG174" i="25"/>
  <c r="DH174" i="25" s="1"/>
  <c r="DG182" i="25"/>
  <c r="DH182" i="25" s="1"/>
  <c r="DG190" i="25"/>
  <c r="DH190" i="25" s="1"/>
  <c r="DG198" i="25"/>
  <c r="DH198" i="25" s="1"/>
  <c r="DG206" i="25"/>
  <c r="DH206" i="25" s="1"/>
  <c r="DG214" i="25"/>
  <c r="DH214" i="25" s="1"/>
  <c r="DG222" i="25"/>
  <c r="DH222" i="25" s="1"/>
  <c r="DG230" i="25"/>
  <c r="DH230" i="25" s="1"/>
  <c r="DG238" i="25"/>
  <c r="DH238" i="25" s="1"/>
  <c r="DG246" i="25"/>
  <c r="DH246" i="25" s="1"/>
  <c r="DG254" i="25"/>
  <c r="DH254" i="25" s="1"/>
  <c r="DG262" i="25"/>
  <c r="DH262" i="25" s="1"/>
  <c r="DG270" i="25"/>
  <c r="DH270" i="25" s="1"/>
  <c r="DG278" i="25"/>
  <c r="DH278" i="25" s="1"/>
  <c r="DG286" i="25"/>
  <c r="DH286" i="25" s="1"/>
  <c r="DG294" i="25"/>
  <c r="DH294" i="25" s="1"/>
  <c r="DG302" i="25"/>
  <c r="DH302" i="25" s="1"/>
  <c r="DG310" i="25"/>
  <c r="DH310" i="25" s="1"/>
  <c r="DG318" i="25"/>
  <c r="DH318" i="25" s="1"/>
  <c r="DG326" i="25"/>
  <c r="DH326" i="25" s="1"/>
  <c r="DG334" i="25"/>
  <c r="DH334" i="25" s="1"/>
  <c r="DG342" i="25"/>
  <c r="DH342" i="25" s="1"/>
  <c r="DG350" i="25"/>
  <c r="DH350" i="25" s="1"/>
  <c r="DG358" i="25"/>
  <c r="DH358" i="25" s="1"/>
  <c r="DG366" i="25"/>
  <c r="DH366" i="25" s="1"/>
  <c r="DG374" i="25"/>
  <c r="DH374" i="25" s="1"/>
  <c r="DG382" i="25"/>
  <c r="DH382" i="25" s="1"/>
  <c r="DG390" i="25"/>
  <c r="DH390" i="25" s="1"/>
  <c r="DG398" i="25"/>
  <c r="DH398" i="25" s="1"/>
  <c r="DG406" i="25"/>
  <c r="DH406" i="25" s="1"/>
  <c r="DG414" i="25"/>
  <c r="DH414" i="25" s="1"/>
  <c r="DG422" i="25"/>
  <c r="DH422" i="25" s="1"/>
  <c r="DG430" i="25"/>
  <c r="DH430" i="25" s="1"/>
  <c r="DG438" i="25"/>
  <c r="DH438" i="25" s="1"/>
  <c r="DG446" i="25"/>
  <c r="DH446" i="25" s="1"/>
  <c r="DG3" i="25"/>
  <c r="DH3" i="25" s="1"/>
  <c r="DG7" i="25"/>
  <c r="DH7" i="25" s="1"/>
  <c r="DG15" i="25"/>
  <c r="DH15" i="25" s="1"/>
  <c r="DG23" i="25"/>
  <c r="DH23" i="25" s="1"/>
  <c r="DG31" i="25"/>
  <c r="DH31" i="25" s="1"/>
  <c r="DG39" i="25"/>
  <c r="DH39" i="25" s="1"/>
  <c r="DG47" i="25"/>
  <c r="DH47" i="25" s="1"/>
  <c r="DG55" i="25"/>
  <c r="DH55" i="25" s="1"/>
  <c r="DG63" i="25"/>
  <c r="DH63" i="25" s="1"/>
  <c r="DG71" i="25"/>
  <c r="DH71" i="25" s="1"/>
  <c r="DG79" i="25"/>
  <c r="DH79" i="25" s="1"/>
  <c r="DG87" i="25"/>
  <c r="DH87" i="25" s="1"/>
  <c r="DG95" i="25"/>
  <c r="DH95" i="25" s="1"/>
  <c r="DG103" i="25"/>
  <c r="DH103" i="25" s="1"/>
  <c r="DG111" i="25"/>
  <c r="DH111" i="25" s="1"/>
  <c r="DG119" i="25"/>
  <c r="DH119" i="25" s="1"/>
  <c r="DG127" i="25"/>
  <c r="DH127" i="25" s="1"/>
  <c r="DG135" i="25"/>
  <c r="DH135" i="25" s="1"/>
  <c r="DG143" i="25"/>
  <c r="DH143" i="25" s="1"/>
  <c r="DG151" i="25"/>
  <c r="DH151" i="25" s="1"/>
  <c r="DG159" i="25"/>
  <c r="DH159" i="25" s="1"/>
  <c r="DG167" i="25"/>
  <c r="DH167" i="25" s="1"/>
  <c r="DG175" i="25"/>
  <c r="DH175" i="25" s="1"/>
  <c r="DG183" i="25"/>
  <c r="DH183" i="25" s="1"/>
  <c r="DG191" i="25"/>
  <c r="DH191" i="25" s="1"/>
  <c r="DG199" i="25"/>
  <c r="DH199" i="25" s="1"/>
  <c r="DG207" i="25"/>
  <c r="DH207" i="25" s="1"/>
  <c r="DG215" i="25"/>
  <c r="DH215" i="25" s="1"/>
  <c r="DG223" i="25"/>
  <c r="DH223" i="25" s="1"/>
  <c r="DG231" i="25"/>
  <c r="DH231" i="25" s="1"/>
  <c r="DG239" i="25"/>
  <c r="DH239" i="25" s="1"/>
  <c r="DG247" i="25"/>
  <c r="DH247" i="25" s="1"/>
  <c r="DG255" i="25"/>
  <c r="DH255" i="25" s="1"/>
  <c r="DG263" i="25"/>
  <c r="DH263" i="25" s="1"/>
  <c r="DG271" i="25"/>
  <c r="DH271" i="25" s="1"/>
  <c r="DG279" i="25"/>
  <c r="DH279" i="25" s="1"/>
  <c r="DG287" i="25"/>
  <c r="DH287" i="25" s="1"/>
  <c r="DG295" i="25"/>
  <c r="DH295" i="25" s="1"/>
  <c r="DG303" i="25"/>
  <c r="DH303" i="25" s="1"/>
  <c r="DG311" i="25"/>
  <c r="DH311" i="25" s="1"/>
  <c r="DG319" i="25"/>
  <c r="DH319" i="25" s="1"/>
  <c r="DG327" i="25"/>
  <c r="DH327" i="25" s="1"/>
  <c r="DG335" i="25"/>
  <c r="DH335" i="25" s="1"/>
  <c r="DG343" i="25"/>
  <c r="DH343" i="25" s="1"/>
  <c r="DG351" i="25"/>
  <c r="DH351" i="25" s="1"/>
  <c r="DG359" i="25"/>
  <c r="DH359" i="25" s="1"/>
  <c r="DG367" i="25"/>
  <c r="DH367" i="25" s="1"/>
  <c r="DG375" i="25"/>
  <c r="DH375" i="25" s="1"/>
  <c r="DG383" i="25"/>
  <c r="DH383" i="25" s="1"/>
  <c r="DG391" i="25"/>
  <c r="DH391" i="25" s="1"/>
  <c r="DG399" i="25"/>
  <c r="DH399" i="25" s="1"/>
  <c r="DG407" i="25"/>
  <c r="DH407" i="25" s="1"/>
  <c r="DG415" i="25"/>
  <c r="DH415" i="25" s="1"/>
  <c r="DG423" i="25"/>
  <c r="DH423" i="25" s="1"/>
  <c r="DG431" i="25"/>
  <c r="DH431" i="25" s="1"/>
  <c r="DG439" i="25"/>
  <c r="DH439" i="25" s="1"/>
  <c r="DG447" i="25"/>
  <c r="DH447" i="25" s="1"/>
  <c r="DG8" i="25"/>
  <c r="DH8" i="25" s="1"/>
  <c r="DG9" i="25"/>
  <c r="DH9" i="25" s="1"/>
  <c r="DG17" i="25"/>
  <c r="DH17" i="25" s="1"/>
  <c r="DG25" i="25"/>
  <c r="DH25" i="25" s="1"/>
  <c r="DG33" i="25"/>
  <c r="DH33" i="25" s="1"/>
  <c r="DG41" i="25"/>
  <c r="DH41" i="25" s="1"/>
  <c r="DG49" i="25"/>
  <c r="DH49" i="25" s="1"/>
  <c r="DG57" i="25"/>
  <c r="DH57" i="25" s="1"/>
  <c r="DG65" i="25"/>
  <c r="DH65" i="25" s="1"/>
  <c r="DG73" i="25"/>
  <c r="DH73" i="25" s="1"/>
  <c r="DG81" i="25"/>
  <c r="DH81" i="25" s="1"/>
  <c r="DG89" i="25"/>
  <c r="DH89" i="25" s="1"/>
  <c r="DG97" i="25"/>
  <c r="DH97" i="25" s="1"/>
  <c r="DG105" i="25"/>
  <c r="DH105" i="25" s="1"/>
  <c r="DG113" i="25"/>
  <c r="DH113" i="25" s="1"/>
  <c r="DG121" i="25"/>
  <c r="DH121" i="25" s="1"/>
  <c r="DG129" i="25"/>
  <c r="DH129" i="25" s="1"/>
  <c r="DG137" i="25"/>
  <c r="DH137" i="25" s="1"/>
  <c r="DG145" i="25"/>
  <c r="DH145" i="25" s="1"/>
  <c r="DG153" i="25"/>
  <c r="DH153" i="25" s="1"/>
  <c r="DG161" i="25"/>
  <c r="DH161" i="25" s="1"/>
  <c r="DG169" i="25"/>
  <c r="DH169" i="25" s="1"/>
  <c r="DG177" i="25"/>
  <c r="DH177" i="25" s="1"/>
  <c r="DG185" i="25"/>
  <c r="DH185" i="25" s="1"/>
  <c r="DG193" i="25"/>
  <c r="DH193" i="25" s="1"/>
  <c r="DG201" i="25"/>
  <c r="DH201" i="25" s="1"/>
  <c r="DG209" i="25"/>
  <c r="DH209" i="25" s="1"/>
  <c r="DG217" i="25"/>
  <c r="DH217" i="25" s="1"/>
  <c r="DG225" i="25"/>
  <c r="DH225" i="25" s="1"/>
  <c r="DG233" i="25"/>
  <c r="DH233" i="25" s="1"/>
  <c r="DG241" i="25"/>
  <c r="DH241" i="25" s="1"/>
  <c r="DG249" i="25"/>
  <c r="DH249" i="25" s="1"/>
  <c r="DG257" i="25"/>
  <c r="DH257" i="25" s="1"/>
  <c r="DG265" i="25"/>
  <c r="DH265" i="25" s="1"/>
  <c r="DG273" i="25"/>
  <c r="DH273" i="25" s="1"/>
  <c r="DG281" i="25"/>
  <c r="DH281" i="25" s="1"/>
  <c r="DG289" i="25"/>
  <c r="DH289" i="25" s="1"/>
  <c r="DG297" i="25"/>
  <c r="DH297" i="25" s="1"/>
  <c r="DG305" i="25"/>
  <c r="DH305" i="25" s="1"/>
  <c r="DG313" i="25"/>
  <c r="DH313" i="25" s="1"/>
  <c r="DG321" i="25"/>
  <c r="DH321" i="25" s="1"/>
  <c r="DG329" i="25"/>
  <c r="DH329" i="25" s="1"/>
  <c r="DG337" i="25"/>
  <c r="DH337" i="25" s="1"/>
  <c r="DG345" i="25"/>
  <c r="DH345" i="25" s="1"/>
  <c r="DG353" i="25"/>
  <c r="DH353" i="25" s="1"/>
  <c r="DG361" i="25"/>
  <c r="DH361" i="25" s="1"/>
  <c r="DG369" i="25"/>
  <c r="DH369" i="25" s="1"/>
  <c r="DG377" i="25"/>
  <c r="DH377" i="25" s="1"/>
  <c r="DG385" i="25"/>
  <c r="DH385" i="25" s="1"/>
  <c r="DG393" i="25"/>
  <c r="DH393" i="25" s="1"/>
  <c r="DG401" i="25"/>
  <c r="DH401" i="25" s="1"/>
  <c r="DG409" i="25"/>
  <c r="DH409" i="25" s="1"/>
  <c r="DG417" i="25"/>
  <c r="DH417" i="25" s="1"/>
  <c r="DG425" i="25"/>
  <c r="DH425" i="25" s="1"/>
  <c r="DG433" i="25"/>
  <c r="DH433" i="25" s="1"/>
  <c r="DG441" i="25"/>
  <c r="DH441" i="25" s="1"/>
  <c r="DG449" i="25"/>
  <c r="DH449" i="25" s="1"/>
  <c r="DG10" i="25"/>
  <c r="DH10" i="25" s="1"/>
  <c r="DG18" i="25"/>
  <c r="DH18" i="25" s="1"/>
  <c r="DG26" i="25"/>
  <c r="DH26" i="25" s="1"/>
  <c r="DG34" i="25"/>
  <c r="DH34" i="25" s="1"/>
  <c r="DG42" i="25"/>
  <c r="DH42" i="25" s="1"/>
  <c r="DG50" i="25"/>
  <c r="DH50" i="25" s="1"/>
  <c r="DG58" i="25"/>
  <c r="DH58" i="25" s="1"/>
  <c r="DG66" i="25"/>
  <c r="DH66" i="25" s="1"/>
  <c r="DG74" i="25"/>
  <c r="DH74" i="25" s="1"/>
  <c r="DG82" i="25"/>
  <c r="DH82" i="25" s="1"/>
  <c r="DG90" i="25"/>
  <c r="DH90" i="25" s="1"/>
  <c r="DG98" i="25"/>
  <c r="DH98" i="25" s="1"/>
  <c r="DG106" i="25"/>
  <c r="DH106" i="25" s="1"/>
  <c r="DG114" i="25"/>
  <c r="DH114" i="25" s="1"/>
  <c r="DG122" i="25"/>
  <c r="DH122" i="25" s="1"/>
  <c r="DG130" i="25"/>
  <c r="DH130" i="25" s="1"/>
  <c r="DG138" i="25"/>
  <c r="DH138" i="25" s="1"/>
  <c r="DG146" i="25"/>
  <c r="DH146" i="25" s="1"/>
  <c r="DG154" i="25"/>
  <c r="DH154" i="25" s="1"/>
  <c r="DG162" i="25"/>
  <c r="DH162" i="25" s="1"/>
  <c r="DG170" i="25"/>
  <c r="DH170" i="25" s="1"/>
  <c r="DG178" i="25"/>
  <c r="DH178" i="25" s="1"/>
  <c r="DG186" i="25"/>
  <c r="DH186" i="25" s="1"/>
  <c r="DG194" i="25"/>
  <c r="DH194" i="25" s="1"/>
  <c r="DG202" i="25"/>
  <c r="DH202" i="25" s="1"/>
  <c r="DG210" i="25"/>
  <c r="DH210" i="25" s="1"/>
  <c r="DG218" i="25"/>
  <c r="DH218" i="25" s="1"/>
  <c r="DG226" i="25"/>
  <c r="DH226" i="25" s="1"/>
  <c r="DG234" i="25"/>
  <c r="DH234" i="25" s="1"/>
  <c r="DG242" i="25"/>
  <c r="DH242" i="25" s="1"/>
  <c r="DG250" i="25"/>
  <c r="DH250" i="25" s="1"/>
  <c r="DG258" i="25"/>
  <c r="DH258" i="25" s="1"/>
  <c r="DG266" i="25"/>
  <c r="DH266" i="25" s="1"/>
  <c r="DG274" i="25"/>
  <c r="DH274" i="25" s="1"/>
  <c r="DG282" i="25"/>
  <c r="DH282" i="25" s="1"/>
  <c r="DG290" i="25"/>
  <c r="DH290" i="25" s="1"/>
  <c r="DG298" i="25"/>
  <c r="DH298" i="25" s="1"/>
  <c r="DG306" i="25"/>
  <c r="DH306" i="25" s="1"/>
  <c r="DG314" i="25"/>
  <c r="DH314" i="25" s="1"/>
  <c r="DG322" i="25"/>
  <c r="DH322" i="25" s="1"/>
  <c r="DG330" i="25"/>
  <c r="DH330" i="25" s="1"/>
  <c r="DG338" i="25"/>
  <c r="DH338" i="25" s="1"/>
  <c r="DG346" i="25"/>
  <c r="DH346" i="25" s="1"/>
  <c r="DG354" i="25"/>
  <c r="DH354" i="25" s="1"/>
  <c r="DG362" i="25"/>
  <c r="DH362" i="25" s="1"/>
  <c r="DG370" i="25"/>
  <c r="DH370" i="25" s="1"/>
  <c r="DG378" i="25"/>
  <c r="DH378" i="25" s="1"/>
  <c r="DG386" i="25"/>
  <c r="DH386" i="25" s="1"/>
  <c r="DG394" i="25"/>
  <c r="DH394" i="25" s="1"/>
  <c r="DG402" i="25"/>
  <c r="DH402" i="25" s="1"/>
  <c r="DG410" i="25"/>
  <c r="DH410" i="25" s="1"/>
  <c r="DG418" i="25"/>
  <c r="DH418" i="25" s="1"/>
  <c r="DG426" i="25"/>
  <c r="DH426" i="25" s="1"/>
  <c r="DG434" i="25"/>
  <c r="DH434" i="25" s="1"/>
  <c r="DG442" i="25"/>
  <c r="DH442" i="25" s="1"/>
  <c r="DG450" i="25"/>
  <c r="DH450" i="25" s="1"/>
  <c r="DG11" i="25"/>
  <c r="DH11" i="25" s="1"/>
  <c r="DG19" i="25"/>
  <c r="DH19" i="25" s="1"/>
  <c r="DG27" i="25"/>
  <c r="DH27" i="25" s="1"/>
  <c r="DG35" i="25"/>
  <c r="DH35" i="25" s="1"/>
  <c r="DG43" i="25"/>
  <c r="DH43" i="25" s="1"/>
  <c r="DG51" i="25"/>
  <c r="DH51" i="25" s="1"/>
  <c r="DG59" i="25"/>
  <c r="DH59" i="25" s="1"/>
  <c r="DG67" i="25"/>
  <c r="DH67" i="25" s="1"/>
  <c r="DG75" i="25"/>
  <c r="DH75" i="25" s="1"/>
  <c r="DG83" i="25"/>
  <c r="DH83" i="25" s="1"/>
  <c r="DG91" i="25"/>
  <c r="DH91" i="25" s="1"/>
  <c r="DG99" i="25"/>
  <c r="DH99" i="25" s="1"/>
  <c r="DG107" i="25"/>
  <c r="DH107" i="25" s="1"/>
  <c r="DG115" i="25"/>
  <c r="DH115" i="25" s="1"/>
  <c r="DG123" i="25"/>
  <c r="DH123" i="25" s="1"/>
  <c r="DG131" i="25"/>
  <c r="DH131" i="25" s="1"/>
  <c r="DG139" i="25"/>
  <c r="DH139" i="25" s="1"/>
  <c r="DG147" i="25"/>
  <c r="DH147" i="25" s="1"/>
  <c r="DG155" i="25"/>
  <c r="DH155" i="25" s="1"/>
  <c r="DG163" i="25"/>
  <c r="DH163" i="25" s="1"/>
  <c r="DG171" i="25"/>
  <c r="DH171" i="25" s="1"/>
  <c r="DG179" i="25"/>
  <c r="DH179" i="25" s="1"/>
  <c r="DG187" i="25"/>
  <c r="DH187" i="25" s="1"/>
  <c r="DG195" i="25"/>
  <c r="DH195" i="25" s="1"/>
  <c r="DG203" i="25"/>
  <c r="DH203" i="25" s="1"/>
  <c r="DG211" i="25"/>
  <c r="DH211" i="25" s="1"/>
  <c r="DG219" i="25"/>
  <c r="DH219" i="25" s="1"/>
  <c r="DG227" i="25"/>
  <c r="DH227" i="25" s="1"/>
  <c r="DG235" i="25"/>
  <c r="DH235" i="25" s="1"/>
  <c r="DG243" i="25"/>
  <c r="DH243" i="25" s="1"/>
  <c r="DG251" i="25"/>
  <c r="DH251" i="25" s="1"/>
  <c r="DG259" i="25"/>
  <c r="DH259" i="25" s="1"/>
  <c r="DG267" i="25"/>
  <c r="DH267" i="25" s="1"/>
  <c r="DG275" i="25"/>
  <c r="DH275" i="25" s="1"/>
  <c r="DG283" i="25"/>
  <c r="DH283" i="25" s="1"/>
  <c r="DG291" i="25"/>
  <c r="DH291" i="25" s="1"/>
  <c r="DG299" i="25"/>
  <c r="DH299" i="25" s="1"/>
  <c r="DG307" i="25"/>
  <c r="DH307" i="25" s="1"/>
  <c r="DG315" i="25"/>
  <c r="DH315" i="25" s="1"/>
  <c r="DG323" i="25"/>
  <c r="DH323" i="25" s="1"/>
  <c r="DG331" i="25"/>
  <c r="DH331" i="25" s="1"/>
  <c r="DG339" i="25"/>
  <c r="DH339" i="25" s="1"/>
  <c r="DG347" i="25"/>
  <c r="DH347" i="25" s="1"/>
  <c r="DG355" i="25"/>
  <c r="DH355" i="25" s="1"/>
  <c r="DG363" i="25"/>
  <c r="DH363" i="25" s="1"/>
  <c r="DG371" i="25"/>
  <c r="DH371" i="25" s="1"/>
  <c r="DG379" i="25"/>
  <c r="DH379" i="25" s="1"/>
  <c r="DG387" i="25"/>
  <c r="DH387" i="25" s="1"/>
  <c r="DG395" i="25"/>
  <c r="DH395" i="25" s="1"/>
  <c r="DG403" i="25"/>
  <c r="DH403" i="25" s="1"/>
  <c r="DG411" i="25"/>
  <c r="DH411" i="25" s="1"/>
  <c r="DG419" i="25"/>
  <c r="DH419" i="25" s="1"/>
  <c r="DG427" i="25"/>
  <c r="DH427" i="25" s="1"/>
  <c r="DG435" i="25"/>
  <c r="DH435" i="25" s="1"/>
  <c r="DG443" i="25"/>
  <c r="DH443" i="25" s="1"/>
  <c r="DG451" i="25"/>
  <c r="DH451" i="25" s="1"/>
  <c r="DG4" i="25"/>
  <c r="DH4" i="25" s="1"/>
  <c r="DG20" i="25"/>
  <c r="DH20" i="25" s="1"/>
  <c r="DG52" i="25"/>
  <c r="DH52" i="25" s="1"/>
  <c r="DG24" i="25"/>
  <c r="DH24" i="25" s="1"/>
  <c r="DG56" i="25"/>
  <c r="DH56" i="25" s="1"/>
  <c r="DG88" i="25"/>
  <c r="DH88" i="25" s="1"/>
  <c r="DG120" i="25"/>
  <c r="DH120" i="25" s="1"/>
  <c r="DG152" i="25"/>
  <c r="DH152" i="25" s="1"/>
  <c r="DG184" i="25"/>
  <c r="DH184" i="25" s="1"/>
  <c r="DG216" i="25"/>
  <c r="DH216" i="25" s="1"/>
  <c r="DG248" i="25"/>
  <c r="DH248" i="25" s="1"/>
  <c r="DG280" i="25"/>
  <c r="DH280" i="25" s="1"/>
  <c r="DG312" i="25"/>
  <c r="DH312" i="25" s="1"/>
  <c r="DG344" i="25"/>
  <c r="DH344" i="25" s="1"/>
  <c r="DG376" i="25"/>
  <c r="DH376" i="25" s="1"/>
  <c r="DG408" i="25"/>
  <c r="DH408" i="25" s="1"/>
  <c r="DG440" i="25"/>
  <c r="DH440" i="25" s="1"/>
  <c r="DG28" i="25"/>
  <c r="DH28" i="25" s="1"/>
  <c r="DG60" i="25"/>
  <c r="DH60" i="25" s="1"/>
  <c r="DG92" i="25"/>
  <c r="DH92" i="25" s="1"/>
  <c r="DG124" i="25"/>
  <c r="DH124" i="25" s="1"/>
  <c r="DG156" i="25"/>
  <c r="DH156" i="25" s="1"/>
  <c r="DG188" i="25"/>
  <c r="DH188" i="25" s="1"/>
  <c r="DG220" i="25"/>
  <c r="DH220" i="25" s="1"/>
  <c r="DG252" i="25"/>
  <c r="DH252" i="25" s="1"/>
  <c r="DG284" i="25"/>
  <c r="DH284" i="25" s="1"/>
  <c r="DG316" i="25"/>
  <c r="DH316" i="25" s="1"/>
  <c r="DG348" i="25"/>
  <c r="DH348" i="25" s="1"/>
  <c r="DG380" i="25"/>
  <c r="DH380" i="25" s="1"/>
  <c r="DG412" i="25"/>
  <c r="DH412" i="25" s="1"/>
  <c r="DG444" i="25"/>
  <c r="DH444" i="25" s="1"/>
  <c r="DG32" i="25"/>
  <c r="DH32" i="25" s="1"/>
  <c r="DG64" i="25"/>
  <c r="DH64" i="25" s="1"/>
  <c r="DG96" i="25"/>
  <c r="DH96" i="25" s="1"/>
  <c r="DG128" i="25"/>
  <c r="DH128" i="25" s="1"/>
  <c r="DG160" i="25"/>
  <c r="DH160" i="25" s="1"/>
  <c r="DG192" i="25"/>
  <c r="DH192" i="25" s="1"/>
  <c r="DG224" i="25"/>
  <c r="DH224" i="25" s="1"/>
  <c r="DG256" i="25"/>
  <c r="DH256" i="25" s="1"/>
  <c r="DG288" i="25"/>
  <c r="DH288" i="25" s="1"/>
  <c r="DG320" i="25"/>
  <c r="DH320" i="25" s="1"/>
  <c r="DG352" i="25"/>
  <c r="DH352" i="25" s="1"/>
  <c r="DG384" i="25"/>
  <c r="DH384" i="25" s="1"/>
  <c r="DG416" i="25"/>
  <c r="DH416" i="25" s="1"/>
  <c r="DG448" i="25"/>
  <c r="DH448" i="25" s="1"/>
  <c r="DG36" i="25"/>
  <c r="DH36" i="25" s="1"/>
  <c r="DG68" i="25"/>
  <c r="DH68" i="25" s="1"/>
  <c r="DG40" i="25"/>
  <c r="DH40" i="25" s="1"/>
  <c r="DG72" i="25"/>
  <c r="DH72" i="25" s="1"/>
  <c r="DG104" i="25"/>
  <c r="DH104" i="25" s="1"/>
  <c r="DG136" i="25"/>
  <c r="DH136" i="25" s="1"/>
  <c r="DG168" i="25"/>
  <c r="DH168" i="25" s="1"/>
  <c r="DG200" i="25"/>
  <c r="DH200" i="25" s="1"/>
  <c r="DG232" i="25"/>
  <c r="DH232" i="25" s="1"/>
  <c r="DG264" i="25"/>
  <c r="DH264" i="25" s="1"/>
  <c r="DG296" i="25"/>
  <c r="DH296" i="25" s="1"/>
  <c r="DG328" i="25"/>
  <c r="DH328" i="25" s="1"/>
  <c r="DG360" i="25"/>
  <c r="DH360" i="25" s="1"/>
  <c r="DG392" i="25"/>
  <c r="DH392" i="25" s="1"/>
  <c r="DG424" i="25"/>
  <c r="DH424" i="25" s="1"/>
  <c r="DG44" i="25"/>
  <c r="DH44" i="25" s="1"/>
  <c r="DG116" i="25"/>
  <c r="DH116" i="25" s="1"/>
  <c r="DG180" i="25"/>
  <c r="DH180" i="25" s="1"/>
  <c r="DG244" i="25"/>
  <c r="DH244" i="25" s="1"/>
  <c r="DG308" i="25"/>
  <c r="DH308" i="25" s="1"/>
  <c r="DG372" i="25"/>
  <c r="DH372" i="25" s="1"/>
  <c r="DG436" i="25"/>
  <c r="DH436" i="25" s="1"/>
  <c r="DG48" i="25"/>
  <c r="DH48" i="25" s="1"/>
  <c r="DG132" i="25"/>
  <c r="DH132" i="25" s="1"/>
  <c r="DG196" i="25"/>
  <c r="DH196" i="25" s="1"/>
  <c r="DG260" i="25"/>
  <c r="DH260" i="25" s="1"/>
  <c r="DG324" i="25"/>
  <c r="DH324" i="25" s="1"/>
  <c r="DG388" i="25"/>
  <c r="DH388" i="25" s="1"/>
  <c r="DG452" i="25"/>
  <c r="DH452" i="25" s="1"/>
  <c r="DG76" i="25"/>
  <c r="DH76" i="25" s="1"/>
  <c r="DG140" i="25"/>
  <c r="DH140" i="25" s="1"/>
  <c r="DG204" i="25"/>
  <c r="DH204" i="25" s="1"/>
  <c r="DG268" i="25"/>
  <c r="DH268" i="25" s="1"/>
  <c r="DG332" i="25"/>
  <c r="DH332" i="25" s="1"/>
  <c r="DG396" i="25"/>
  <c r="DH396" i="25" s="1"/>
  <c r="DG80" i="25"/>
  <c r="DH80" i="25" s="1"/>
  <c r="DG144" i="25"/>
  <c r="DH144" i="25" s="1"/>
  <c r="DG208" i="25"/>
  <c r="DH208" i="25" s="1"/>
  <c r="DG272" i="25"/>
  <c r="DH272" i="25" s="1"/>
  <c r="DG336" i="25"/>
  <c r="DH336" i="25" s="1"/>
  <c r="DG400" i="25"/>
  <c r="DH400" i="25" s="1"/>
  <c r="DG84" i="25"/>
  <c r="DH84" i="25" s="1"/>
  <c r="DG148" i="25"/>
  <c r="DH148" i="25" s="1"/>
  <c r="DG212" i="25"/>
  <c r="DH212" i="25" s="1"/>
  <c r="DG276" i="25"/>
  <c r="DH276" i="25" s="1"/>
  <c r="DG340" i="25"/>
  <c r="DH340" i="25" s="1"/>
  <c r="DG404" i="25"/>
  <c r="DH404" i="25" s="1"/>
  <c r="DG100" i="25"/>
  <c r="DH100" i="25" s="1"/>
  <c r="DG240" i="25"/>
  <c r="DH240" i="25" s="1"/>
  <c r="DG428" i="25"/>
  <c r="DH428" i="25" s="1"/>
  <c r="DG108" i="25"/>
  <c r="DH108" i="25" s="1"/>
  <c r="DG292" i="25"/>
  <c r="DH292" i="25" s="1"/>
  <c r="DG432" i="25"/>
  <c r="DH432" i="25" s="1"/>
  <c r="DG112" i="25"/>
  <c r="DH112" i="25" s="1"/>
  <c r="DG300" i="25"/>
  <c r="DH300" i="25" s="1"/>
  <c r="DG164" i="25"/>
  <c r="DH164" i="25" s="1"/>
  <c r="DG304" i="25"/>
  <c r="DH304" i="25" s="1"/>
  <c r="DG172" i="25"/>
  <c r="DH172" i="25" s="1"/>
  <c r="DG356" i="25"/>
  <c r="DH356" i="25" s="1"/>
  <c r="DG228" i="25"/>
  <c r="DH228" i="25" s="1"/>
  <c r="DG236" i="25"/>
  <c r="DH236" i="25" s="1"/>
  <c r="DG364" i="25"/>
  <c r="DH364" i="25" s="1"/>
  <c r="DG12" i="25"/>
  <c r="DH12" i="25" s="1"/>
  <c r="DG368" i="25"/>
  <c r="DH368" i="25" s="1"/>
  <c r="DG420" i="25"/>
  <c r="DH420" i="25" s="1"/>
  <c r="DG16" i="25"/>
  <c r="DH16" i="25" s="1"/>
  <c r="DG176" i="25"/>
  <c r="DH176" i="25" s="1"/>
  <c r="CI7" i="25"/>
  <c r="CI4" i="25"/>
  <c r="BP10" i="27"/>
  <c r="BO21" i="27" s="1"/>
  <c r="B13" i="27"/>
  <c r="AU31" i="27"/>
  <c r="I13" i="27"/>
  <c r="L14" i="27"/>
  <c r="J13" i="27"/>
  <c r="K13" i="27" s="1"/>
  <c r="P12" i="27"/>
  <c r="N13" i="27"/>
  <c r="AY8" i="25"/>
  <c r="AY7" i="25"/>
  <c r="AU11" i="25"/>
  <c r="CY7" i="25" l="1"/>
  <c r="CY8" i="25" s="1"/>
  <c r="B14" i="27"/>
  <c r="AU32" i="27"/>
  <c r="L15" i="27"/>
  <c r="I14" i="27"/>
  <c r="J14" i="27"/>
  <c r="K14" i="27" s="1"/>
  <c r="N14" i="27"/>
  <c r="AU12" i="25"/>
  <c r="AY9" i="25"/>
  <c r="CY9" i="25" l="1"/>
  <c r="BU65" i="25"/>
  <c r="B15" i="27"/>
  <c r="AU33" i="27"/>
  <c r="L16" i="27"/>
  <c r="J15" i="27"/>
  <c r="K15" i="27" s="1"/>
  <c r="I15" i="27"/>
  <c r="N15" i="27"/>
  <c r="P14" i="27"/>
  <c r="P13" i="27"/>
  <c r="AY10" i="25"/>
  <c r="AU13" i="25"/>
  <c r="CY16" i="25" l="1"/>
  <c r="CY17" i="25"/>
  <c r="CY18" i="25"/>
  <c r="CY15" i="25"/>
  <c r="CY10" i="25" s="1"/>
  <c r="B16" i="27"/>
  <c r="AU34" i="27"/>
  <c r="L17" i="27"/>
  <c r="J16" i="27"/>
  <c r="K16" i="27" s="1"/>
  <c r="I16" i="27"/>
  <c r="N16" i="27"/>
  <c r="P15" i="27"/>
  <c r="AU14" i="25"/>
  <c r="AY11" i="25"/>
  <c r="CX21" i="25" l="1"/>
  <c r="BU66" i="25"/>
  <c r="BT69" i="25" s="1"/>
  <c r="B17" i="27"/>
  <c r="AU35" i="27"/>
  <c r="N17" i="27"/>
  <c r="P16" i="27"/>
  <c r="I17" i="27"/>
  <c r="L18" i="27"/>
  <c r="J17" i="27"/>
  <c r="K17" i="27" s="1"/>
  <c r="AU15" i="25"/>
  <c r="B18" i="27" l="1"/>
  <c r="AU36" i="27"/>
  <c r="L19" i="27"/>
  <c r="J18" i="27"/>
  <c r="K18" i="27" s="1"/>
  <c r="I18" i="27"/>
  <c r="N18" i="27"/>
  <c r="P17" i="27"/>
  <c r="AY13" i="25"/>
  <c r="AY12" i="25"/>
  <c r="AU16" i="25"/>
  <c r="B19" i="27" l="1"/>
  <c r="AU37" i="27"/>
  <c r="N19" i="27"/>
  <c r="P18" i="27"/>
  <c r="I19" i="27"/>
  <c r="L20" i="27"/>
  <c r="J19" i="27"/>
  <c r="K19" i="27" s="1"/>
  <c r="AU17" i="25"/>
  <c r="B20" i="27" l="1"/>
  <c r="AU38" i="27"/>
  <c r="L21" i="27"/>
  <c r="J20" i="27"/>
  <c r="K20" i="27" s="1"/>
  <c r="I20" i="27"/>
  <c r="N20" i="27"/>
  <c r="P19" i="27"/>
  <c r="AU18" i="25"/>
  <c r="AY14" i="25"/>
  <c r="B21" i="27" l="1"/>
  <c r="AU39" i="27"/>
  <c r="N21" i="27"/>
  <c r="P20" i="27"/>
  <c r="I21" i="27"/>
  <c r="L22" i="27"/>
  <c r="J21" i="27"/>
  <c r="K21" i="27" s="1"/>
  <c r="AY16" i="25"/>
  <c r="AU19" i="25"/>
  <c r="AY15" i="25"/>
  <c r="B22" i="27" l="1"/>
  <c r="AU40" i="27"/>
  <c r="L23" i="27"/>
  <c r="J22" i="27"/>
  <c r="K22" i="27" s="1"/>
  <c r="I22" i="27"/>
  <c r="N22" i="27"/>
  <c r="AU20" i="25"/>
  <c r="AY17" i="25"/>
  <c r="B23" i="27" l="1"/>
  <c r="AU41" i="27"/>
  <c r="N23" i="27"/>
  <c r="P21" i="27"/>
  <c r="J23" i="27"/>
  <c r="K23" i="27" s="1"/>
  <c r="I23" i="27"/>
  <c r="L24" i="27"/>
  <c r="AY18" i="25"/>
  <c r="AU21" i="25"/>
  <c r="B24" i="27" l="1"/>
  <c r="AU42" i="27"/>
  <c r="I24" i="27"/>
  <c r="L25" i="27"/>
  <c r="J24" i="27"/>
  <c r="K24" i="27" s="1"/>
  <c r="N24" i="27"/>
  <c r="P23" i="27"/>
  <c r="P22" i="27"/>
  <c r="AU22" i="25"/>
  <c r="B25" i="27" l="1"/>
  <c r="AU43" i="27"/>
  <c r="N25" i="27"/>
  <c r="L26" i="27"/>
  <c r="I25" i="27"/>
  <c r="J25" i="27"/>
  <c r="K25" i="27" s="1"/>
  <c r="AY20" i="25"/>
  <c r="AY19" i="25"/>
  <c r="AU23" i="25"/>
  <c r="B26" i="27" l="1"/>
  <c r="AU44" i="27"/>
  <c r="L27" i="27"/>
  <c r="J26" i="27"/>
  <c r="K26" i="27" s="1"/>
  <c r="I26" i="27"/>
  <c r="N26" i="27"/>
  <c r="P24" i="27"/>
  <c r="AU24" i="25"/>
  <c r="AY21" i="25"/>
  <c r="B27" i="27" l="1"/>
  <c r="AU45" i="27"/>
  <c r="N27" i="27"/>
  <c r="P26" i="27"/>
  <c r="P25" i="27"/>
  <c r="I27" i="27"/>
  <c r="J27" i="27"/>
  <c r="K27" i="27" s="1"/>
  <c r="L28" i="27"/>
  <c r="AY22" i="25"/>
  <c r="AU25" i="25"/>
  <c r="B28" i="27" l="1"/>
  <c r="AU46" i="27"/>
  <c r="I28" i="27"/>
  <c r="L29" i="27"/>
  <c r="J28" i="27"/>
  <c r="K28" i="27" s="1"/>
  <c r="N28" i="27"/>
  <c r="P27" i="27" s="1"/>
  <c r="AU26" i="25"/>
  <c r="AY23" i="25"/>
  <c r="B29" i="27" l="1"/>
  <c r="AU47" i="27"/>
  <c r="L30" i="27"/>
  <c r="I29" i="27"/>
  <c r="J29" i="27"/>
  <c r="K29" i="27" s="1"/>
  <c r="AU27" i="25"/>
  <c r="B30" i="27" l="1"/>
  <c r="AU48" i="27"/>
  <c r="L31" i="27"/>
  <c r="J30" i="27"/>
  <c r="K30" i="27" s="1"/>
  <c r="I30" i="27"/>
  <c r="AU28" i="25"/>
  <c r="AY25" i="25"/>
  <c r="AY24" i="25"/>
  <c r="B31" i="27" l="1"/>
  <c r="AU49" i="27"/>
  <c r="L32" i="27"/>
  <c r="J31" i="27"/>
  <c r="K31" i="27" s="1"/>
  <c r="I31" i="27"/>
  <c r="AY26" i="25"/>
  <c r="AU29" i="25"/>
  <c r="B32" i="27" l="1"/>
  <c r="AU50" i="27"/>
  <c r="L33" i="27"/>
  <c r="J32" i="27"/>
  <c r="K32" i="27" s="1"/>
  <c r="I32" i="27"/>
  <c r="AU30" i="25"/>
  <c r="AY27" i="25"/>
  <c r="B33" i="27" l="1"/>
  <c r="AU51" i="27"/>
  <c r="I33" i="27"/>
  <c r="L34" i="27"/>
  <c r="J33" i="27"/>
  <c r="K33" i="27" s="1"/>
  <c r="AU31" i="25"/>
  <c r="B34" i="27" l="1"/>
  <c r="AU52" i="27"/>
  <c r="J34" i="27"/>
  <c r="K34" i="27" s="1"/>
  <c r="L35" i="27"/>
  <c r="I34" i="27"/>
  <c r="AU32" i="25"/>
  <c r="B35" i="27" l="1"/>
  <c r="AU53" i="27"/>
  <c r="J35" i="27"/>
  <c r="K35" i="27" s="1"/>
  <c r="L36" i="27"/>
  <c r="I35" i="27"/>
  <c r="AU33" i="25"/>
  <c r="B36" i="27" l="1"/>
  <c r="AU54" i="27"/>
  <c r="L37" i="27"/>
  <c r="I36" i="27"/>
  <c r="J36" i="27"/>
  <c r="K36" i="27" s="1"/>
  <c r="AU34" i="25"/>
  <c r="B37" i="27" l="1"/>
  <c r="AU55" i="27"/>
  <c r="J37" i="27"/>
  <c r="K37" i="27" s="1"/>
  <c r="L38" i="27"/>
  <c r="I37" i="27"/>
  <c r="AU35" i="25"/>
  <c r="B38" i="27" l="1"/>
  <c r="AU56" i="27"/>
  <c r="L39" i="27"/>
  <c r="I38" i="27"/>
  <c r="J38" i="27"/>
  <c r="K38" i="27" s="1"/>
  <c r="AU36" i="25"/>
  <c r="B39" i="27" l="1"/>
  <c r="AU57" i="27"/>
  <c r="J39" i="27"/>
  <c r="K39" i="27" s="1"/>
  <c r="I39" i="27"/>
  <c r="L40" i="27"/>
  <c r="AU37" i="25"/>
  <c r="B40" i="27" l="1"/>
  <c r="AU58" i="27"/>
  <c r="I40" i="27"/>
  <c r="J40" i="27"/>
  <c r="K40" i="27" s="1"/>
  <c r="L41" i="27"/>
  <c r="AU38" i="25"/>
  <c r="B41" i="27" l="1"/>
  <c r="AU59" i="27"/>
  <c r="L42" i="27"/>
  <c r="J41" i="27"/>
  <c r="K41" i="27" s="1"/>
  <c r="I41" i="27"/>
  <c r="AU39" i="25"/>
  <c r="B42" i="27" l="1"/>
  <c r="AU60" i="27"/>
  <c r="I42" i="27"/>
  <c r="L43" i="27"/>
  <c r="J42" i="27"/>
  <c r="K42" i="27" s="1"/>
  <c r="AU40" i="25"/>
  <c r="B43" i="27" l="1"/>
  <c r="AU61" i="27"/>
  <c r="J43" i="27"/>
  <c r="K43" i="27" s="1"/>
  <c r="L44" i="27"/>
  <c r="I43" i="27"/>
  <c r="AU41" i="25"/>
  <c r="B44" i="27" l="1"/>
  <c r="AU62" i="27"/>
  <c r="J44" i="27"/>
  <c r="K44" i="27" s="1"/>
  <c r="L45" i="27"/>
  <c r="I44" i="27"/>
  <c r="AU42" i="25"/>
  <c r="B45" i="27" l="1"/>
  <c r="AU63" i="27"/>
  <c r="J45" i="27"/>
  <c r="K45" i="27" s="1"/>
  <c r="L46" i="27"/>
  <c r="I45" i="27"/>
  <c r="AU43" i="25"/>
  <c r="B46" i="27" l="1"/>
  <c r="AU64" i="27"/>
  <c r="J46" i="27"/>
  <c r="K46" i="27" s="1"/>
  <c r="L47" i="27"/>
  <c r="I46" i="27"/>
  <c r="AU44" i="25"/>
  <c r="B47" i="27" l="1"/>
  <c r="AU65" i="27"/>
  <c r="J47" i="27"/>
  <c r="K47" i="27" s="1"/>
  <c r="I47" i="27"/>
  <c r="L48" i="27"/>
  <c r="AU45" i="25"/>
  <c r="B48" i="27" l="1"/>
  <c r="AU66" i="27"/>
  <c r="L49" i="27"/>
  <c r="J48" i="27"/>
  <c r="K48" i="27" s="1"/>
  <c r="I48" i="27"/>
  <c r="AU46" i="25"/>
  <c r="B49" i="27" l="1"/>
  <c r="AU67" i="27"/>
  <c r="L50" i="27"/>
  <c r="J49" i="27"/>
  <c r="K49" i="27" s="1"/>
  <c r="I49" i="27"/>
  <c r="AU47" i="25"/>
  <c r="B50" i="27" l="1"/>
  <c r="AU68" i="27"/>
  <c r="L51" i="27"/>
  <c r="I50" i="27"/>
  <c r="J50" i="27"/>
  <c r="K50" i="27" s="1"/>
  <c r="AU48" i="25"/>
  <c r="B51" i="27" l="1"/>
  <c r="AU69" i="27"/>
  <c r="L52" i="27"/>
  <c r="J51" i="27"/>
  <c r="K51" i="27" s="1"/>
  <c r="I51" i="27"/>
  <c r="AU49" i="25"/>
  <c r="B52" i="27" l="1"/>
  <c r="AU70" i="27"/>
  <c r="I52" i="27"/>
  <c r="L53" i="27"/>
  <c r="J52" i="27"/>
  <c r="K52" i="27" s="1"/>
  <c r="AU50" i="25"/>
  <c r="B53" i="27" l="1"/>
  <c r="AU71" i="27"/>
  <c r="L54" i="27"/>
  <c r="J53" i="27"/>
  <c r="K53" i="27" s="1"/>
  <c r="I53" i="27"/>
  <c r="AU51" i="25"/>
  <c r="B54" i="27" l="1"/>
  <c r="AU72" i="27"/>
  <c r="I54" i="27"/>
  <c r="L55" i="27"/>
  <c r="J54" i="27"/>
  <c r="K54" i="27" s="1"/>
  <c r="AU52" i="25"/>
  <c r="B55" i="27" l="1"/>
  <c r="AU73" i="27"/>
  <c r="L56" i="27"/>
  <c r="J55" i="27"/>
  <c r="K55" i="27" s="1"/>
  <c r="I55" i="27"/>
  <c r="AU53" i="25"/>
  <c r="B56" i="27" l="1"/>
  <c r="AU74" i="27"/>
  <c r="L57" i="27"/>
  <c r="J56" i="27"/>
  <c r="K56" i="27" s="1"/>
  <c r="I56" i="27"/>
  <c r="AU54" i="25"/>
  <c r="B57" i="27" l="1"/>
  <c r="AU75" i="27"/>
  <c r="J57" i="27"/>
  <c r="K57" i="27" s="1"/>
  <c r="L58" i="27"/>
  <c r="I57" i="27"/>
  <c r="AU55" i="25"/>
  <c r="B58" i="27" l="1"/>
  <c r="AU76" i="27"/>
  <c r="L59" i="27"/>
  <c r="J58" i="27"/>
  <c r="K58" i="27" s="1"/>
  <c r="I58" i="27"/>
  <c r="AU56" i="25"/>
  <c r="B59" i="27" l="1"/>
  <c r="AU77" i="27"/>
  <c r="I59" i="27"/>
  <c r="J59" i="27"/>
  <c r="K59" i="27" s="1"/>
  <c r="L60" i="27"/>
  <c r="AU57" i="25"/>
  <c r="B60" i="27" l="1"/>
  <c r="AU78" i="27"/>
  <c r="J60" i="27"/>
  <c r="K60" i="27" s="1"/>
  <c r="I60" i="27"/>
  <c r="L61" i="27"/>
  <c r="AU58" i="25"/>
  <c r="B61" i="27" l="1"/>
  <c r="AU79" i="27"/>
  <c r="L62" i="27"/>
  <c r="J61" i="27"/>
  <c r="K61" i="27" s="1"/>
  <c r="I61" i="27"/>
  <c r="AU59" i="25"/>
  <c r="B62" i="27" l="1"/>
  <c r="AU80" i="27"/>
  <c r="J62" i="27"/>
  <c r="K62" i="27" s="1"/>
  <c r="I62" i="27"/>
  <c r="L63" i="27"/>
  <c r="AU60" i="25"/>
  <c r="B63" i="27" l="1"/>
  <c r="AU81" i="27"/>
  <c r="L64" i="27"/>
  <c r="J63" i="27"/>
  <c r="K63" i="27" s="1"/>
  <c r="I63" i="27"/>
  <c r="AU61" i="25"/>
  <c r="B64" i="27" l="1"/>
  <c r="AU82" i="27"/>
  <c r="J64" i="27"/>
  <c r="K64" i="27" s="1"/>
  <c r="L65" i="27"/>
  <c r="I64" i="27"/>
  <c r="AU62" i="25"/>
  <c r="B65" i="27" l="1"/>
  <c r="AU83" i="27"/>
  <c r="I65" i="27"/>
  <c r="L66" i="27"/>
  <c r="J65" i="27"/>
  <c r="K65" i="27" s="1"/>
  <c r="AU63" i="25"/>
  <c r="B66" i="27" l="1"/>
  <c r="AU84" i="27"/>
  <c r="L67" i="27"/>
  <c r="J66" i="27"/>
  <c r="K66" i="27" s="1"/>
  <c r="I66" i="27"/>
  <c r="AU64" i="25"/>
  <c r="B67" i="27" l="1"/>
  <c r="AU85" i="27"/>
  <c r="L68" i="27"/>
  <c r="I67" i="27"/>
  <c r="J67" i="27"/>
  <c r="K67" i="27" s="1"/>
  <c r="AU65" i="25"/>
  <c r="B68" i="27" l="1"/>
  <c r="AU86" i="27"/>
  <c r="L69" i="27"/>
  <c r="J68" i="27"/>
  <c r="K68" i="27" s="1"/>
  <c r="I68" i="27"/>
  <c r="AU66" i="25"/>
  <c r="B69" i="27" l="1"/>
  <c r="AU87" i="27"/>
  <c r="I69" i="27"/>
  <c r="J69" i="27"/>
  <c r="K69" i="27" s="1"/>
  <c r="L70" i="27"/>
  <c r="AU67" i="25"/>
  <c r="B70" i="27" l="1"/>
  <c r="AU88" i="27"/>
  <c r="J70" i="27"/>
  <c r="K70" i="27" s="1"/>
  <c r="I70" i="27"/>
  <c r="L71" i="27"/>
  <c r="AU68" i="25"/>
  <c r="B71" i="27" l="1"/>
  <c r="AU89" i="27"/>
  <c r="J71" i="27"/>
  <c r="K71" i="27" s="1"/>
  <c r="I71" i="27"/>
  <c r="L72" i="27"/>
  <c r="AU69" i="25"/>
  <c r="B72" i="27" l="1"/>
  <c r="AU90" i="27"/>
  <c r="L73" i="27"/>
  <c r="I72" i="27"/>
  <c r="J72" i="27"/>
  <c r="K72" i="27" s="1"/>
  <c r="AU70" i="25"/>
  <c r="B73" i="27" l="1"/>
  <c r="AU91" i="27"/>
  <c r="L74" i="27"/>
  <c r="J73" i="27"/>
  <c r="K73" i="27" s="1"/>
  <c r="I73" i="27"/>
  <c r="AU71" i="25"/>
  <c r="B74" i="27" l="1"/>
  <c r="AU92" i="27"/>
  <c r="I74" i="27"/>
  <c r="L75" i="27"/>
  <c r="J74" i="27"/>
  <c r="K74" i="27" s="1"/>
  <c r="AU72" i="25"/>
  <c r="B75" i="27" l="1"/>
  <c r="AU93" i="27"/>
  <c r="J75" i="27"/>
  <c r="K75" i="27" s="1"/>
  <c r="I75" i="27"/>
  <c r="L76" i="27"/>
  <c r="AU73" i="25"/>
  <c r="B76" i="27" l="1"/>
  <c r="AU94" i="27"/>
  <c r="I76" i="27"/>
  <c r="J76" i="27"/>
  <c r="K76" i="27" s="1"/>
  <c r="L77" i="27"/>
  <c r="AU74" i="25"/>
  <c r="B77" i="27" l="1"/>
  <c r="AU95" i="27"/>
  <c r="I77" i="27"/>
  <c r="J77" i="27"/>
  <c r="K77" i="27" s="1"/>
  <c r="L78" i="27"/>
  <c r="AU75" i="25"/>
  <c r="B78" i="27" l="1"/>
  <c r="AU96" i="27"/>
  <c r="I78" i="27"/>
  <c r="L79" i="27"/>
  <c r="J78" i="27"/>
  <c r="K78" i="27" s="1"/>
  <c r="AU76" i="25"/>
  <c r="B79" i="27" l="1"/>
  <c r="AU97" i="27"/>
  <c r="L80" i="27"/>
  <c r="I79" i="27"/>
  <c r="J79" i="27"/>
  <c r="K79" i="27" s="1"/>
  <c r="AU77" i="25"/>
  <c r="B80" i="27" l="1"/>
  <c r="AU98" i="27"/>
  <c r="J80" i="27"/>
  <c r="K80" i="27" s="1"/>
  <c r="I80" i="27"/>
  <c r="L81" i="27"/>
  <c r="AU78" i="25"/>
  <c r="B81" i="27" l="1"/>
  <c r="AU99" i="27"/>
  <c r="I81" i="27"/>
  <c r="L82" i="27"/>
  <c r="J81" i="27"/>
  <c r="K81" i="27" s="1"/>
  <c r="AU79" i="25"/>
  <c r="B82" i="27" l="1"/>
  <c r="AU100" i="27"/>
  <c r="J82" i="27"/>
  <c r="K82" i="27" s="1"/>
  <c r="L83" i="27"/>
  <c r="I82" i="27"/>
  <c r="AU80" i="25"/>
  <c r="B83" i="27" l="1"/>
  <c r="AU101" i="27"/>
  <c r="L84" i="27"/>
  <c r="J83" i="27"/>
  <c r="K83" i="27" s="1"/>
  <c r="I83" i="27"/>
  <c r="AU81" i="25"/>
  <c r="B84" i="27" l="1"/>
  <c r="AU102" i="27"/>
  <c r="L85" i="27"/>
  <c r="J84" i="27"/>
  <c r="K84" i="27" s="1"/>
  <c r="I84" i="27"/>
  <c r="AU82" i="25"/>
  <c r="B85" i="27" l="1"/>
  <c r="AU103" i="27"/>
  <c r="I85" i="27"/>
  <c r="L86" i="27"/>
  <c r="J85" i="27"/>
  <c r="K85" i="27" s="1"/>
  <c r="AU83" i="25"/>
  <c r="B86" i="27" l="1"/>
  <c r="AU104" i="27"/>
  <c r="J86" i="27"/>
  <c r="K86" i="27" s="1"/>
  <c r="I86" i="27"/>
  <c r="L87" i="27"/>
  <c r="AU84" i="25"/>
  <c r="B87" i="27" l="1"/>
  <c r="AU105" i="27"/>
  <c r="L88" i="27"/>
  <c r="J87" i="27"/>
  <c r="K87" i="27" s="1"/>
  <c r="I87" i="27"/>
  <c r="AU85" i="25"/>
  <c r="B88" i="27" l="1"/>
  <c r="AU106" i="27"/>
  <c r="L89" i="27"/>
  <c r="I88" i="27"/>
  <c r="J88" i="27"/>
  <c r="K88" i="27" s="1"/>
  <c r="AU86" i="25"/>
  <c r="B89" i="27" l="1"/>
  <c r="AU107" i="27"/>
  <c r="L90" i="27"/>
  <c r="J89" i="27"/>
  <c r="K89" i="27" s="1"/>
  <c r="I89" i="27"/>
  <c r="AU87" i="25"/>
  <c r="B90" i="27" l="1"/>
  <c r="AU108" i="27"/>
  <c r="J90" i="27"/>
  <c r="K90" i="27" s="1"/>
  <c r="I90" i="27"/>
  <c r="L91" i="27"/>
  <c r="AU88" i="25"/>
  <c r="B91" i="27" l="1"/>
  <c r="AU109" i="27"/>
  <c r="I91" i="27"/>
  <c r="L92" i="27"/>
  <c r="J91" i="27"/>
  <c r="K91" i="27" s="1"/>
  <c r="AU89" i="25"/>
  <c r="B92" i="27" l="1"/>
  <c r="AU110" i="27"/>
  <c r="L93" i="27"/>
  <c r="J92" i="27"/>
  <c r="K92" i="27" s="1"/>
  <c r="I92" i="27"/>
  <c r="AU90" i="25"/>
  <c r="B93" i="27" l="1"/>
  <c r="AU111" i="27"/>
  <c r="I93" i="27"/>
  <c r="J93" i="27"/>
  <c r="K93" i="27" s="1"/>
  <c r="L94" i="27"/>
  <c r="AU91" i="25"/>
  <c r="B94" i="27" l="1"/>
  <c r="AU112" i="27"/>
  <c r="I94" i="27"/>
  <c r="L95" i="27"/>
  <c r="J94" i="27"/>
  <c r="K94" i="27" s="1"/>
  <c r="AU92" i="25"/>
  <c r="B95" i="27" l="1"/>
  <c r="AU113" i="27"/>
  <c r="I95" i="27"/>
  <c r="J95" i="27"/>
  <c r="K95" i="27" s="1"/>
  <c r="L96" i="27"/>
  <c r="AU93" i="25"/>
  <c r="B96" i="27" l="1"/>
  <c r="AU114" i="27"/>
  <c r="J96" i="27"/>
  <c r="K96" i="27" s="1"/>
  <c r="I96" i="27"/>
  <c r="L97" i="27"/>
  <c r="AU94" i="25"/>
  <c r="B97" i="27" l="1"/>
  <c r="AU115" i="27"/>
  <c r="J97" i="27"/>
  <c r="K97" i="27" s="1"/>
  <c r="L98" i="27"/>
  <c r="I97" i="27"/>
  <c r="AU95" i="25"/>
  <c r="B98" i="27" l="1"/>
  <c r="AU116" i="27"/>
  <c r="L99" i="27"/>
  <c r="I98" i="27"/>
  <c r="J98" i="27"/>
  <c r="K98" i="27" s="1"/>
  <c r="AU96" i="25"/>
  <c r="B99" i="27" l="1"/>
  <c r="AU117" i="27"/>
  <c r="J99" i="27"/>
  <c r="K99" i="27" s="1"/>
  <c r="I99" i="27"/>
  <c r="L100" i="27"/>
  <c r="AU97" i="25"/>
  <c r="B100" i="27" l="1"/>
  <c r="AU118" i="27"/>
  <c r="I100" i="27"/>
  <c r="L101" i="27"/>
  <c r="J100" i="27"/>
  <c r="K100" i="27" s="1"/>
  <c r="AU98" i="25"/>
  <c r="B101" i="27" l="1"/>
  <c r="AU119" i="27"/>
  <c r="J101" i="27"/>
  <c r="K101" i="27" s="1"/>
  <c r="L102" i="27"/>
  <c r="I101" i="27"/>
  <c r="AU99" i="25"/>
  <c r="B102" i="27" l="1"/>
  <c r="AU120" i="27"/>
  <c r="I102" i="27"/>
  <c r="L103" i="27"/>
  <c r="J102" i="27"/>
  <c r="K102" i="27" s="1"/>
  <c r="AU100" i="25"/>
  <c r="B103" i="27" l="1"/>
  <c r="AU121" i="27"/>
  <c r="J103" i="27"/>
  <c r="K103" i="27" s="1"/>
  <c r="I103" i="27"/>
  <c r="AU101" i="25"/>
  <c r="B104" i="27" l="1"/>
  <c r="AU122" i="27"/>
  <c r="AU102" i="25"/>
  <c r="B105" i="27" l="1"/>
  <c r="AU123" i="27"/>
  <c r="AU103" i="25"/>
  <c r="B106" i="27" l="1"/>
  <c r="AU124" i="27"/>
  <c r="BS102" i="24"/>
  <c r="BU102" i="24" s="1"/>
  <c r="BS103" i="24"/>
  <c r="BU103" i="24" s="1"/>
  <c r="BS104" i="24"/>
  <c r="BU104" i="24" s="1"/>
  <c r="BS105" i="24"/>
  <c r="BU105" i="24" s="1"/>
  <c r="BS106" i="24"/>
  <c r="BU106" i="24" s="1"/>
  <c r="BS107" i="24"/>
  <c r="BU107" i="24" s="1"/>
  <c r="BS108" i="24"/>
  <c r="BU108" i="24" s="1"/>
  <c r="BS109" i="24"/>
  <c r="BU109" i="24" s="1"/>
  <c r="BS110" i="24"/>
  <c r="BU110" i="24" s="1"/>
  <c r="BS111" i="24"/>
  <c r="BU111" i="24" s="1"/>
  <c r="BS112" i="24"/>
  <c r="BU112" i="24" s="1"/>
  <c r="BS113" i="24"/>
  <c r="BU113" i="24" s="1"/>
  <c r="BS114" i="24"/>
  <c r="BU114" i="24"/>
  <c r="BS115" i="24"/>
  <c r="BU115" i="24" s="1"/>
  <c r="BS116" i="24"/>
  <c r="BU116" i="24" s="1"/>
  <c r="BS117" i="24"/>
  <c r="BU117" i="24"/>
  <c r="BS118" i="24"/>
  <c r="BU118" i="24" s="1"/>
  <c r="BS119" i="24"/>
  <c r="BU119" i="24" s="1"/>
  <c r="BS120" i="24"/>
  <c r="BU120" i="24" s="1"/>
  <c r="BS121" i="24"/>
  <c r="BU121" i="24" s="1"/>
  <c r="BS122" i="24"/>
  <c r="BU122" i="24" s="1"/>
  <c r="BS123" i="24"/>
  <c r="BU123" i="24"/>
  <c r="BS124" i="24"/>
  <c r="BU124" i="24" s="1"/>
  <c r="BS125" i="24"/>
  <c r="BU125" i="24" s="1"/>
  <c r="BS126" i="24"/>
  <c r="BU126" i="24"/>
  <c r="BS127" i="24"/>
  <c r="BU127" i="24" s="1"/>
  <c r="BS128" i="24"/>
  <c r="BU128" i="24" s="1"/>
  <c r="BS129" i="24"/>
  <c r="BU129" i="24" s="1"/>
  <c r="BS130" i="24"/>
  <c r="BU130" i="24" s="1"/>
  <c r="BS131" i="24"/>
  <c r="BU131" i="24" s="1"/>
  <c r="BS132" i="24"/>
  <c r="BU132" i="24" s="1"/>
  <c r="BS133" i="24"/>
  <c r="BU133" i="24" s="1"/>
  <c r="BS134" i="24"/>
  <c r="BU134" i="24" s="1"/>
  <c r="BS135" i="24"/>
  <c r="BU135" i="24" s="1"/>
  <c r="BS136" i="24"/>
  <c r="BU136" i="24" s="1"/>
  <c r="BS137" i="24"/>
  <c r="BU137" i="24"/>
  <c r="BS138" i="24"/>
  <c r="BU138" i="24" s="1"/>
  <c r="BS139" i="24"/>
  <c r="BU139" i="24" s="1"/>
  <c r="BS140" i="24"/>
  <c r="BU140" i="24" s="1"/>
  <c r="BS141" i="24"/>
  <c r="BU141" i="24" s="1"/>
  <c r="BS142" i="24"/>
  <c r="BU142" i="24" s="1"/>
  <c r="BS143" i="24"/>
  <c r="BU143" i="24" s="1"/>
  <c r="BS144" i="24"/>
  <c r="BU144" i="24" s="1"/>
  <c r="BS145" i="24"/>
  <c r="BS146" i="24"/>
  <c r="BS147" i="24"/>
  <c r="BS148" i="24"/>
  <c r="BS149" i="24"/>
  <c r="BS150" i="24"/>
  <c r="BS151" i="24"/>
  <c r="BS152" i="24"/>
  <c r="BS153" i="24"/>
  <c r="BS154" i="24"/>
  <c r="BS155" i="24"/>
  <c r="BS156" i="24"/>
  <c r="BS157" i="24"/>
  <c r="BS158" i="24"/>
  <c r="BS159" i="24"/>
  <c r="BS160" i="24"/>
  <c r="BS161" i="24"/>
  <c r="BS162" i="24"/>
  <c r="BS163" i="24"/>
  <c r="BS164" i="24"/>
  <c r="BS165" i="24"/>
  <c r="BS166" i="24"/>
  <c r="BS167" i="24"/>
  <c r="BS168" i="24"/>
  <c r="BS169" i="24"/>
  <c r="BS170" i="24"/>
  <c r="BS171" i="24"/>
  <c r="BS172" i="24"/>
  <c r="BS173" i="24"/>
  <c r="BS174" i="24"/>
  <c r="BS175" i="24"/>
  <c r="BS176" i="24"/>
  <c r="BS177" i="24"/>
  <c r="BS178" i="24"/>
  <c r="BS179" i="24"/>
  <c r="BS180" i="24"/>
  <c r="BS181" i="24"/>
  <c r="BS182" i="24"/>
  <c r="BS183" i="24"/>
  <c r="BS184" i="24"/>
  <c r="BS185" i="24"/>
  <c r="BS186" i="24"/>
  <c r="BS187" i="24"/>
  <c r="BS188" i="24"/>
  <c r="BS189" i="24"/>
  <c r="BS190" i="24"/>
  <c r="BS191" i="24"/>
  <c r="BS192" i="24"/>
  <c r="BS193" i="24"/>
  <c r="BS194" i="24"/>
  <c r="BS195" i="24"/>
  <c r="BS196" i="24"/>
  <c r="BS197" i="24"/>
  <c r="BS198" i="24"/>
  <c r="BS199" i="24"/>
  <c r="BS200" i="24"/>
  <c r="BS201" i="24"/>
  <c r="BS202" i="24"/>
  <c r="BS203" i="24"/>
  <c r="BS204" i="24"/>
  <c r="BS205" i="24"/>
  <c r="BS206" i="24"/>
  <c r="BS207" i="24"/>
  <c r="BS208" i="24"/>
  <c r="BS209" i="24"/>
  <c r="BS210" i="24"/>
  <c r="BS211" i="24"/>
  <c r="BS212" i="24"/>
  <c r="BS213" i="24"/>
  <c r="BS214" i="24"/>
  <c r="BS215" i="24"/>
  <c r="BS216" i="24"/>
  <c r="BS217" i="24"/>
  <c r="BS218" i="24"/>
  <c r="BS219" i="24"/>
  <c r="BS220" i="24"/>
  <c r="BS221" i="24"/>
  <c r="BT221" i="24"/>
  <c r="BS222" i="24"/>
  <c r="BT222" i="24"/>
  <c r="BS223" i="24"/>
  <c r="BT223" i="24"/>
  <c r="BS224" i="24"/>
  <c r="BT224" i="24"/>
  <c r="BS225" i="24"/>
  <c r="BT225" i="24"/>
  <c r="BS226" i="24"/>
  <c r="BT226" i="24"/>
  <c r="BS227" i="24"/>
  <c r="BT227" i="24"/>
  <c r="BS228" i="24"/>
  <c r="BT228" i="24"/>
  <c r="BS229" i="24"/>
  <c r="BT229" i="24"/>
  <c r="BS230" i="24"/>
  <c r="BT230" i="24"/>
  <c r="BS231" i="24"/>
  <c r="BT231" i="24"/>
  <c r="BS232" i="24"/>
  <c r="BT232" i="24"/>
  <c r="BS233" i="24"/>
  <c r="BT233" i="24"/>
  <c r="BS234" i="24"/>
  <c r="BT234" i="24"/>
  <c r="BS235" i="24"/>
  <c r="BT235" i="24"/>
  <c r="BS236" i="24"/>
  <c r="BT236" i="24"/>
  <c r="BS237" i="24"/>
  <c r="BT237" i="24"/>
  <c r="BS238" i="24"/>
  <c r="BT238" i="24"/>
  <c r="BS239" i="24"/>
  <c r="BT239" i="24"/>
  <c r="BS240" i="24"/>
  <c r="BT240" i="24"/>
  <c r="BS241" i="24"/>
  <c r="BT241" i="24"/>
  <c r="BS242" i="24"/>
  <c r="BT242" i="24"/>
  <c r="BS243" i="24"/>
  <c r="BT243" i="24"/>
  <c r="BS244" i="24"/>
  <c r="BT244" i="24"/>
  <c r="BS245" i="24"/>
  <c r="BT245" i="24"/>
  <c r="BS246" i="24"/>
  <c r="BT246" i="24"/>
  <c r="BS247" i="24"/>
  <c r="BT247" i="24"/>
  <c r="BS248" i="24"/>
  <c r="BT248" i="24"/>
  <c r="BS249" i="24"/>
  <c r="BT249" i="24"/>
  <c r="BS250" i="24"/>
  <c r="BT250" i="24"/>
  <c r="BS251" i="24"/>
  <c r="BT251" i="24"/>
  <c r="BS252" i="24"/>
  <c r="BT252" i="24"/>
  <c r="BS253" i="24"/>
  <c r="BT253" i="24"/>
  <c r="BS254" i="24"/>
  <c r="BT254" i="24"/>
  <c r="BS255" i="24"/>
  <c r="BT255" i="24"/>
  <c r="BS256" i="24"/>
  <c r="BT256" i="24"/>
  <c r="BS257" i="24"/>
  <c r="BT257" i="24"/>
  <c r="BS258" i="24"/>
  <c r="BT258" i="24"/>
  <c r="BS259" i="24"/>
  <c r="BT259" i="24"/>
  <c r="BS260" i="24"/>
  <c r="BT260" i="24"/>
  <c r="BS261" i="24"/>
  <c r="BT261" i="24"/>
  <c r="BS262" i="24"/>
  <c r="BT262" i="24"/>
  <c r="BS263" i="24"/>
  <c r="BT263" i="24"/>
  <c r="BS264" i="24"/>
  <c r="BT264" i="24"/>
  <c r="BS265" i="24"/>
  <c r="BT265" i="24"/>
  <c r="BS266" i="24"/>
  <c r="BT266" i="24"/>
  <c r="BS267" i="24"/>
  <c r="BT267" i="24"/>
  <c r="BS268" i="24"/>
  <c r="BT268" i="24"/>
  <c r="BS269" i="24"/>
  <c r="BT269" i="24"/>
  <c r="BS270" i="24"/>
  <c r="BT270" i="24"/>
  <c r="BS271" i="24"/>
  <c r="BT271" i="24"/>
  <c r="BS272" i="24"/>
  <c r="BT272" i="24"/>
  <c r="BS273" i="24"/>
  <c r="BT273" i="24"/>
  <c r="BS274" i="24"/>
  <c r="BT274" i="24"/>
  <c r="BS275" i="24"/>
  <c r="BT275" i="24"/>
  <c r="BS276" i="24"/>
  <c r="BT276" i="24"/>
  <c r="BS277" i="24"/>
  <c r="BT277" i="24"/>
  <c r="BS278" i="24"/>
  <c r="BT278" i="24"/>
  <c r="BS279" i="24"/>
  <c r="BT279" i="24"/>
  <c r="BS280" i="24"/>
  <c r="BT280" i="24"/>
  <c r="BS281" i="24"/>
  <c r="BT281" i="24"/>
  <c r="BS282" i="24"/>
  <c r="BT282" i="24"/>
  <c r="BS283" i="24"/>
  <c r="BT283" i="24"/>
  <c r="BS284" i="24"/>
  <c r="BT284" i="24"/>
  <c r="BS285" i="24"/>
  <c r="BT285" i="24"/>
  <c r="BS286" i="24"/>
  <c r="BT286" i="24"/>
  <c r="BS287" i="24"/>
  <c r="BT287" i="24"/>
  <c r="BS288" i="24"/>
  <c r="BT288" i="24"/>
  <c r="BS289" i="24"/>
  <c r="BT289" i="24"/>
  <c r="BS290" i="24"/>
  <c r="BT290" i="24"/>
  <c r="BS291" i="24"/>
  <c r="BT291" i="24"/>
  <c r="BS292" i="24"/>
  <c r="BT292" i="24"/>
  <c r="BS293" i="24"/>
  <c r="BT293" i="24"/>
  <c r="BS294" i="24"/>
  <c r="BT294" i="24"/>
  <c r="BS295" i="24"/>
  <c r="BT295" i="24"/>
  <c r="BS296" i="24"/>
  <c r="BT296" i="24"/>
  <c r="BS297" i="24"/>
  <c r="BT297" i="24"/>
  <c r="BS298" i="24"/>
  <c r="BT298" i="24"/>
  <c r="BS299" i="24"/>
  <c r="BT299" i="24"/>
  <c r="BS300" i="24"/>
  <c r="BT300" i="24"/>
  <c r="BS301" i="24"/>
  <c r="BT301" i="24"/>
  <c r="BS302" i="24"/>
  <c r="BT302" i="24"/>
  <c r="BS303" i="24"/>
  <c r="BT303" i="24"/>
  <c r="BS304" i="24"/>
  <c r="BT304" i="24"/>
  <c r="BS305" i="24"/>
  <c r="BT305" i="24"/>
  <c r="BS306" i="24"/>
  <c r="BT306" i="24"/>
  <c r="BS307" i="24"/>
  <c r="BT307" i="24"/>
  <c r="BS308" i="24"/>
  <c r="BT308" i="24"/>
  <c r="BS309" i="24"/>
  <c r="BT309" i="24"/>
  <c r="BS310" i="24"/>
  <c r="BT310" i="24"/>
  <c r="BS311" i="24"/>
  <c r="BT311" i="24"/>
  <c r="BS312" i="24"/>
  <c r="BT312" i="24"/>
  <c r="BS313" i="24"/>
  <c r="BT313" i="24"/>
  <c r="BS314" i="24"/>
  <c r="BT314" i="24"/>
  <c r="BS315" i="24"/>
  <c r="BT315" i="24"/>
  <c r="BS316" i="24"/>
  <c r="BT316" i="24"/>
  <c r="BS317" i="24"/>
  <c r="BT317" i="24"/>
  <c r="BS318" i="24"/>
  <c r="BT318" i="24"/>
  <c r="BS319" i="24"/>
  <c r="BT319" i="24"/>
  <c r="BS320" i="24"/>
  <c r="BT320" i="24"/>
  <c r="BS321" i="24"/>
  <c r="BT321" i="24"/>
  <c r="BS322" i="24"/>
  <c r="BT322" i="24"/>
  <c r="BS323" i="24"/>
  <c r="BT323" i="24"/>
  <c r="BS324" i="24"/>
  <c r="BT324" i="24"/>
  <c r="BS325" i="24"/>
  <c r="BT325" i="24"/>
  <c r="BS326" i="24"/>
  <c r="BT326" i="24"/>
  <c r="BS327" i="24"/>
  <c r="BT327" i="24"/>
  <c r="BS328" i="24"/>
  <c r="BT328" i="24"/>
  <c r="BS329" i="24"/>
  <c r="BT329" i="24"/>
  <c r="BS330" i="24"/>
  <c r="BT330" i="24"/>
  <c r="BS331" i="24"/>
  <c r="BT331" i="24"/>
  <c r="BS332" i="24"/>
  <c r="BT332" i="24"/>
  <c r="BS333" i="24"/>
  <c r="BT333" i="24"/>
  <c r="BS334" i="24"/>
  <c r="BT334" i="24"/>
  <c r="BS335" i="24"/>
  <c r="BT335" i="24"/>
  <c r="BS336" i="24"/>
  <c r="BT336" i="24"/>
  <c r="BS337" i="24"/>
  <c r="BT337" i="24"/>
  <c r="BS338" i="24"/>
  <c r="BT338" i="24"/>
  <c r="BS339" i="24"/>
  <c r="BT339" i="24"/>
  <c r="BS340" i="24"/>
  <c r="BT340" i="24"/>
  <c r="BS341" i="24"/>
  <c r="BT341" i="24"/>
  <c r="BS342" i="24"/>
  <c r="BT342" i="24"/>
  <c r="BS343" i="24"/>
  <c r="BT343" i="24"/>
  <c r="BS344" i="24"/>
  <c r="BT344" i="24"/>
  <c r="BS345" i="24"/>
  <c r="BT345" i="24"/>
  <c r="BS346" i="24"/>
  <c r="BT346" i="24"/>
  <c r="BS347" i="24"/>
  <c r="BT347" i="24"/>
  <c r="BS348" i="24"/>
  <c r="BT348" i="24"/>
  <c r="BS349" i="24"/>
  <c r="BT349" i="24"/>
  <c r="BS350" i="24"/>
  <c r="BT350" i="24"/>
  <c r="BS351" i="24"/>
  <c r="BT351" i="24"/>
  <c r="BS352" i="24"/>
  <c r="BT352" i="24"/>
  <c r="BS353" i="24"/>
  <c r="BT353" i="24"/>
  <c r="BS354" i="24"/>
  <c r="BT354" i="24"/>
  <c r="BS355" i="24"/>
  <c r="BT355" i="24"/>
  <c r="BS356" i="24"/>
  <c r="BT356" i="24"/>
  <c r="BS357" i="24"/>
  <c r="BT357" i="24"/>
  <c r="BS358" i="24"/>
  <c r="BT358" i="24"/>
  <c r="BS359" i="24"/>
  <c r="BT359" i="24"/>
  <c r="BS360" i="24"/>
  <c r="BT360" i="24"/>
  <c r="BS361" i="24"/>
  <c r="BT361" i="24"/>
  <c r="BS362" i="24"/>
  <c r="BT362" i="24"/>
  <c r="BS363" i="24"/>
  <c r="BT363" i="24"/>
  <c r="BS364" i="24"/>
  <c r="BT364" i="24"/>
  <c r="BS365" i="24"/>
  <c r="BT365" i="24"/>
  <c r="BS366" i="24"/>
  <c r="BT366" i="24"/>
  <c r="BS367" i="24"/>
  <c r="BT367" i="24"/>
  <c r="BS368" i="24"/>
  <c r="BT368" i="24"/>
  <c r="BS369" i="24"/>
  <c r="BT369" i="24"/>
  <c r="BS370" i="24"/>
  <c r="BT370" i="24"/>
  <c r="BS371" i="24"/>
  <c r="BT371" i="24"/>
  <c r="BS372" i="24"/>
  <c r="BT372" i="24"/>
  <c r="BS373" i="24"/>
  <c r="BT373" i="24"/>
  <c r="BS374" i="24"/>
  <c r="BT374" i="24"/>
  <c r="BS375" i="24"/>
  <c r="BT375" i="24"/>
  <c r="BS376" i="24"/>
  <c r="BT376" i="24"/>
  <c r="BS377" i="24"/>
  <c r="BT377" i="24"/>
  <c r="BS378" i="24"/>
  <c r="BT378" i="24"/>
  <c r="BS379" i="24"/>
  <c r="BT379" i="24"/>
  <c r="BS380" i="24"/>
  <c r="BT380" i="24"/>
  <c r="BS381" i="24"/>
  <c r="BT381" i="24"/>
  <c r="BS382" i="24"/>
  <c r="BT382" i="24"/>
  <c r="BS383" i="24"/>
  <c r="BT383" i="24"/>
  <c r="BS384" i="24"/>
  <c r="BT384" i="24"/>
  <c r="BS385" i="24"/>
  <c r="BT385" i="24"/>
  <c r="BS386" i="24"/>
  <c r="BT386" i="24"/>
  <c r="BS387" i="24"/>
  <c r="BT387" i="24"/>
  <c r="BS388" i="24"/>
  <c r="BT388" i="24"/>
  <c r="BS389" i="24"/>
  <c r="BT389" i="24"/>
  <c r="BS390" i="24"/>
  <c r="BT390" i="24"/>
  <c r="BS391" i="24"/>
  <c r="BT391" i="24"/>
  <c r="BS392" i="24"/>
  <c r="BT392" i="24"/>
  <c r="BS393" i="24"/>
  <c r="BT393" i="24"/>
  <c r="BS394" i="24"/>
  <c r="BT394" i="24"/>
  <c r="BS395" i="24"/>
  <c r="BT395" i="24"/>
  <c r="BS396" i="24"/>
  <c r="BT396" i="24"/>
  <c r="BS397" i="24"/>
  <c r="BT397" i="24"/>
  <c r="BS398" i="24"/>
  <c r="BT398" i="24"/>
  <c r="BS399" i="24"/>
  <c r="BT399" i="24"/>
  <c r="BS400" i="24"/>
  <c r="BT400" i="24"/>
  <c r="BS401" i="24"/>
  <c r="BT401" i="24"/>
  <c r="BS402" i="24"/>
  <c r="BT402" i="24"/>
  <c r="BS403" i="24"/>
  <c r="BT403" i="24"/>
  <c r="BS404" i="24"/>
  <c r="BT404" i="24"/>
  <c r="BS405" i="24"/>
  <c r="BT405" i="24"/>
  <c r="BS406" i="24"/>
  <c r="BT406" i="24"/>
  <c r="BS407" i="24"/>
  <c r="BT407" i="24"/>
  <c r="BS408" i="24"/>
  <c r="BT408" i="24"/>
  <c r="BS409" i="24"/>
  <c r="BT409" i="24"/>
  <c r="BS410" i="24"/>
  <c r="BT410" i="24"/>
  <c r="BS411" i="24"/>
  <c r="BT411" i="24"/>
  <c r="BS412" i="24"/>
  <c r="BT412" i="24"/>
  <c r="BS413" i="24"/>
  <c r="BT413" i="24"/>
  <c r="BS414" i="24"/>
  <c r="BT414" i="24"/>
  <c r="BS415" i="24"/>
  <c r="BT415" i="24"/>
  <c r="BS416" i="24"/>
  <c r="BT416" i="24"/>
  <c r="BS417" i="24"/>
  <c r="BT417" i="24"/>
  <c r="BS418" i="24"/>
  <c r="BT418" i="24"/>
  <c r="BS419" i="24"/>
  <c r="BT419" i="24"/>
  <c r="BS420" i="24"/>
  <c r="BT420" i="24"/>
  <c r="BS421" i="24"/>
  <c r="BT421" i="24"/>
  <c r="BS422" i="24"/>
  <c r="BT422" i="24"/>
  <c r="BS423" i="24"/>
  <c r="BT423" i="24"/>
  <c r="BS424" i="24"/>
  <c r="BT424" i="24"/>
  <c r="BS425" i="24"/>
  <c r="BT425" i="24"/>
  <c r="BS426" i="24"/>
  <c r="BT426" i="24"/>
  <c r="BS427" i="24"/>
  <c r="BT427" i="24"/>
  <c r="BS428" i="24"/>
  <c r="BT428" i="24"/>
  <c r="BS429" i="24"/>
  <c r="BT429" i="24"/>
  <c r="BS430" i="24"/>
  <c r="BT430" i="24"/>
  <c r="BS431" i="24"/>
  <c r="BT431" i="24"/>
  <c r="BS432" i="24"/>
  <c r="BT432" i="24"/>
  <c r="BS433" i="24"/>
  <c r="BT433" i="24"/>
  <c r="BS434" i="24"/>
  <c r="BT434" i="24"/>
  <c r="BS435" i="24"/>
  <c r="BT435" i="24"/>
  <c r="BS436" i="24"/>
  <c r="BT436" i="24"/>
  <c r="BS437" i="24"/>
  <c r="BT437" i="24"/>
  <c r="BS438" i="24"/>
  <c r="BT438" i="24"/>
  <c r="BS439" i="24"/>
  <c r="BT439" i="24"/>
  <c r="BS440" i="24"/>
  <c r="BT440" i="24"/>
  <c r="BS441" i="24"/>
  <c r="BT441" i="24"/>
  <c r="BS442" i="24"/>
  <c r="BT442" i="24"/>
  <c r="BS443" i="24"/>
  <c r="BT443" i="24"/>
  <c r="BS444" i="24"/>
  <c r="BT444" i="24"/>
  <c r="BS445" i="24"/>
  <c r="BT445" i="24"/>
  <c r="BS446" i="24"/>
  <c r="BT446" i="24"/>
  <c r="BS447" i="24"/>
  <c r="BT447" i="24"/>
  <c r="BS448" i="24"/>
  <c r="BT448" i="24"/>
  <c r="BS449" i="24"/>
  <c r="BT449" i="24"/>
  <c r="BS450" i="24"/>
  <c r="BT450" i="24"/>
  <c r="BS451" i="24"/>
  <c r="BT451" i="24"/>
  <c r="BS452" i="24"/>
  <c r="BT452" i="24"/>
  <c r="BS453" i="24"/>
  <c r="BT453" i="24"/>
  <c r="BS454" i="24"/>
  <c r="BT454" i="24"/>
  <c r="BS455" i="24"/>
  <c r="BT455" i="24"/>
  <c r="BS456" i="24"/>
  <c r="BT456" i="24"/>
  <c r="BS457" i="24"/>
  <c r="BT457" i="24"/>
  <c r="BS458" i="24"/>
  <c r="BT458" i="24"/>
  <c r="BS459" i="24"/>
  <c r="BT459" i="24"/>
  <c r="BS460" i="24"/>
  <c r="BT460" i="24"/>
  <c r="BS461" i="24"/>
  <c r="BT461" i="24"/>
  <c r="BS462" i="24"/>
  <c r="BT462" i="24"/>
  <c r="BS463" i="24"/>
  <c r="BT463" i="24"/>
  <c r="BS464" i="24"/>
  <c r="BT464" i="24"/>
  <c r="BS465" i="24"/>
  <c r="BT465" i="24"/>
  <c r="BS466" i="24"/>
  <c r="BT466" i="24"/>
  <c r="BS467" i="24"/>
  <c r="BT467" i="24"/>
  <c r="BS468" i="24"/>
  <c r="BT468" i="24"/>
  <c r="BS469" i="24"/>
  <c r="BT469" i="24"/>
  <c r="BS470" i="24"/>
  <c r="BT470" i="24"/>
  <c r="BS471" i="24"/>
  <c r="BT471" i="24"/>
  <c r="BS472" i="24"/>
  <c r="BT472" i="24"/>
  <c r="BS473" i="24"/>
  <c r="BT473" i="24"/>
  <c r="BS474" i="24"/>
  <c r="BT474" i="24"/>
  <c r="BS475" i="24"/>
  <c r="BT475" i="24"/>
  <c r="BS476" i="24"/>
  <c r="BT476" i="24"/>
  <c r="BS477" i="24"/>
  <c r="BT477" i="24"/>
  <c r="B107" i="27" l="1"/>
  <c r="AU125" i="27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AL93" i="11"/>
  <c r="AL93" i="9"/>
  <c r="AL93" i="10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7" i="9"/>
  <c r="N8" i="9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3" i="9"/>
  <c r="N4" i="9" s="1"/>
  <c r="N5" i="9" s="1"/>
  <c r="N6" i="9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AL76" i="3"/>
  <c r="AL77" i="3"/>
  <c r="AL78" i="3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B108" i="27" l="1"/>
  <c r="AU126" i="27"/>
  <c r="S3" i="14"/>
  <c r="S3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B109" i="27" l="1"/>
  <c r="AU127" i="27"/>
  <c r="AV121" i="24"/>
  <c r="AV122" i="24"/>
  <c r="AV123" i="24"/>
  <c r="AV124" i="24"/>
  <c r="AV125" i="24"/>
  <c r="AV126" i="24"/>
  <c r="BL4" i="24"/>
  <c r="BL5" i="24"/>
  <c r="BL6" i="24"/>
  <c r="BL7" i="24"/>
  <c r="BL8" i="24"/>
  <c r="BL9" i="24"/>
  <c r="BL10" i="24"/>
  <c r="BL11" i="24"/>
  <c r="BL12" i="24"/>
  <c r="BL13" i="24"/>
  <c r="BL14" i="24"/>
  <c r="BL15" i="24"/>
  <c r="BL16" i="24"/>
  <c r="BL17" i="24"/>
  <c r="BL18" i="24"/>
  <c r="BL3" i="24"/>
  <c r="BL2" i="24"/>
  <c r="B110" i="27" l="1"/>
  <c r="AU128" i="27"/>
  <c r="L3" i="24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51" i="24" s="1"/>
  <c r="L152" i="24" s="1"/>
  <c r="L153" i="24" s="1"/>
  <c r="L154" i="24" s="1"/>
  <c r="L155" i="24" s="1"/>
  <c r="L156" i="24" s="1"/>
  <c r="L157" i="24" s="1"/>
  <c r="L158" i="24" s="1"/>
  <c r="L159" i="24" s="1"/>
  <c r="L160" i="24" s="1"/>
  <c r="L161" i="24" s="1"/>
  <c r="L162" i="24" s="1"/>
  <c r="L163" i="24" s="1"/>
  <c r="L164" i="24" s="1"/>
  <c r="L165" i="24" s="1"/>
  <c r="L166" i="24" s="1"/>
  <c r="L167" i="24" s="1"/>
  <c r="L168" i="24" s="1"/>
  <c r="L169" i="24" s="1"/>
  <c r="L170" i="24" s="1"/>
  <c r="L171" i="24" s="1"/>
  <c r="L172" i="24" s="1"/>
  <c r="L173" i="24" s="1"/>
  <c r="L174" i="24" s="1"/>
  <c r="L175" i="24" s="1"/>
  <c r="L176" i="24" s="1"/>
  <c r="L177" i="24" s="1"/>
  <c r="L178" i="24" s="1"/>
  <c r="L179" i="24" s="1"/>
  <c r="L180" i="24" s="1"/>
  <c r="L181" i="24" s="1"/>
  <c r="L182" i="24" s="1"/>
  <c r="L183" i="24" s="1"/>
  <c r="L184" i="24" s="1"/>
  <c r="L185" i="24" s="1"/>
  <c r="L186" i="24" s="1"/>
  <c r="L187" i="24" s="1"/>
  <c r="L188" i="24" s="1"/>
  <c r="L189" i="24" s="1"/>
  <c r="L190" i="24" s="1"/>
  <c r="L191" i="24" s="1"/>
  <c r="L192" i="24" s="1"/>
  <c r="L193" i="24" s="1"/>
  <c r="L194" i="24" s="1"/>
  <c r="L195" i="24" s="1"/>
  <c r="L196" i="24" s="1"/>
  <c r="L197" i="24" s="1"/>
  <c r="L198" i="24" s="1"/>
  <c r="L199" i="24" s="1"/>
  <c r="L200" i="24" s="1"/>
  <c r="L201" i="24" s="1"/>
  <c r="L202" i="24" s="1"/>
  <c r="L203" i="24" s="1"/>
  <c r="L204" i="24" s="1"/>
  <c r="L205" i="24" s="1"/>
  <c r="L206" i="24" s="1"/>
  <c r="L207" i="24" s="1"/>
  <c r="L208" i="24" s="1"/>
  <c r="L209" i="24" s="1"/>
  <c r="L210" i="24" s="1"/>
  <c r="L211" i="24" s="1"/>
  <c r="L212" i="24" s="1"/>
  <c r="L213" i="24" s="1"/>
  <c r="L214" i="24" s="1"/>
  <c r="L215" i="24" s="1"/>
  <c r="L216" i="24" s="1"/>
  <c r="L217" i="24" s="1"/>
  <c r="L218" i="24" s="1"/>
  <c r="L219" i="24" s="1"/>
  <c r="L220" i="24" s="1"/>
  <c r="L221" i="24" s="1"/>
  <c r="L222" i="24" s="1"/>
  <c r="L223" i="24" s="1"/>
  <c r="L224" i="24" s="1"/>
  <c r="L225" i="24" s="1"/>
  <c r="L226" i="24" s="1"/>
  <c r="L227" i="24" s="1"/>
  <c r="L228" i="24" s="1"/>
  <c r="L229" i="24" s="1"/>
  <c r="L230" i="24" s="1"/>
  <c r="L231" i="24" s="1"/>
  <c r="L232" i="24" s="1"/>
  <c r="L233" i="24" s="1"/>
  <c r="L234" i="24" s="1"/>
  <c r="P7" i="24"/>
  <c r="N3" i="24"/>
  <c r="N4" i="24" s="1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P23" i="24" s="1"/>
  <c r="B111" i="27" l="1"/>
  <c r="AU129" i="27"/>
  <c r="L235" i="24"/>
  <c r="P18" i="24"/>
  <c r="P17" i="24"/>
  <c r="P16" i="24"/>
  <c r="P15" i="24"/>
  <c r="P11" i="24"/>
  <c r="P9" i="24"/>
  <c r="P10" i="24"/>
  <c r="P19" i="24"/>
  <c r="P8" i="24"/>
  <c r="L236" i="24"/>
  <c r="P22" i="24"/>
  <c r="P14" i="24"/>
  <c r="P6" i="24"/>
  <c r="P21" i="24"/>
  <c r="P13" i="24"/>
  <c r="P5" i="24"/>
  <c r="P20" i="24"/>
  <c r="P12" i="24"/>
  <c r="P4" i="24"/>
  <c r="BT562" i="14"/>
  <c r="BS562" i="14"/>
  <c r="BT561" i="14"/>
  <c r="BS561" i="14"/>
  <c r="BT560" i="14"/>
  <c r="BS560" i="14"/>
  <c r="BT559" i="14"/>
  <c r="BS559" i="14"/>
  <c r="BT558" i="14"/>
  <c r="BS558" i="14"/>
  <c r="BT557" i="14"/>
  <c r="BS557" i="14"/>
  <c r="BT556" i="14"/>
  <c r="BS556" i="14"/>
  <c r="BT555" i="14"/>
  <c r="BS555" i="14"/>
  <c r="BT554" i="14"/>
  <c r="BS554" i="14"/>
  <c r="BT553" i="14"/>
  <c r="BS553" i="14"/>
  <c r="BT552" i="14"/>
  <c r="BS552" i="14"/>
  <c r="BT551" i="14"/>
  <c r="BS551" i="14"/>
  <c r="BT550" i="14"/>
  <c r="BS550" i="14"/>
  <c r="BT549" i="14"/>
  <c r="BS549" i="14"/>
  <c r="BT548" i="14"/>
  <c r="BS548" i="14"/>
  <c r="BT547" i="14"/>
  <c r="BS547" i="14"/>
  <c r="BT546" i="14"/>
  <c r="BS546" i="14"/>
  <c r="BT545" i="14"/>
  <c r="BS545" i="14"/>
  <c r="BT544" i="14"/>
  <c r="BS544" i="14"/>
  <c r="BT543" i="14"/>
  <c r="BS543" i="14"/>
  <c r="BT542" i="14"/>
  <c r="BS542" i="14"/>
  <c r="BT541" i="14"/>
  <c r="BS541" i="14"/>
  <c r="BT540" i="14"/>
  <c r="BS540" i="14"/>
  <c r="BT539" i="14"/>
  <c r="BS539" i="14"/>
  <c r="BT538" i="14"/>
  <c r="BS538" i="14"/>
  <c r="BT537" i="14"/>
  <c r="BS537" i="14"/>
  <c r="BT536" i="14"/>
  <c r="BS536" i="14"/>
  <c r="BT535" i="14"/>
  <c r="BS535" i="14"/>
  <c r="BT534" i="14"/>
  <c r="BS534" i="14"/>
  <c r="BT533" i="14"/>
  <c r="BS533" i="14"/>
  <c r="BT532" i="14"/>
  <c r="BS532" i="14"/>
  <c r="BT531" i="14"/>
  <c r="BS531" i="14"/>
  <c r="BT530" i="14"/>
  <c r="BS530" i="14"/>
  <c r="BT529" i="14"/>
  <c r="BS529" i="14"/>
  <c r="BT528" i="14"/>
  <c r="BS528" i="14"/>
  <c r="BT527" i="14"/>
  <c r="BS527" i="14"/>
  <c r="BT526" i="14"/>
  <c r="BS526" i="14"/>
  <c r="BT525" i="14"/>
  <c r="BS525" i="14"/>
  <c r="BT524" i="14"/>
  <c r="BS524" i="14"/>
  <c r="BT523" i="14"/>
  <c r="BS523" i="14"/>
  <c r="BT522" i="14"/>
  <c r="BS522" i="14"/>
  <c r="BT521" i="14"/>
  <c r="BS521" i="14"/>
  <c r="BT520" i="14"/>
  <c r="BS520" i="14"/>
  <c r="BT519" i="14"/>
  <c r="BS519" i="14"/>
  <c r="BT518" i="14"/>
  <c r="BS518" i="14"/>
  <c r="BT517" i="14"/>
  <c r="BS517" i="14"/>
  <c r="BT516" i="14"/>
  <c r="BS516" i="14"/>
  <c r="BT515" i="14"/>
  <c r="BS515" i="14"/>
  <c r="BT514" i="14"/>
  <c r="BS514" i="14"/>
  <c r="BT513" i="14"/>
  <c r="BS513" i="14"/>
  <c r="BT512" i="14"/>
  <c r="BS512" i="14"/>
  <c r="BT511" i="14"/>
  <c r="BS511" i="14"/>
  <c r="BT510" i="14"/>
  <c r="BS510" i="14"/>
  <c r="BT509" i="14"/>
  <c r="BS509" i="14"/>
  <c r="BT508" i="14"/>
  <c r="BS508" i="14"/>
  <c r="BT507" i="14"/>
  <c r="BS507" i="14"/>
  <c r="BT506" i="14"/>
  <c r="BS506" i="14"/>
  <c r="BT505" i="14"/>
  <c r="BS505" i="14"/>
  <c r="BT504" i="14"/>
  <c r="BS504" i="14"/>
  <c r="BT503" i="14"/>
  <c r="BS503" i="14"/>
  <c r="BT502" i="14"/>
  <c r="BS502" i="14"/>
  <c r="BT501" i="14"/>
  <c r="BS501" i="14"/>
  <c r="BT500" i="14"/>
  <c r="BS500" i="14"/>
  <c r="BT499" i="14"/>
  <c r="BS499" i="14"/>
  <c r="BT498" i="14"/>
  <c r="BS498" i="14"/>
  <c r="BT497" i="14"/>
  <c r="BS497" i="14"/>
  <c r="BT496" i="14"/>
  <c r="BS496" i="14"/>
  <c r="BT495" i="14"/>
  <c r="BS495" i="14"/>
  <c r="BT494" i="14"/>
  <c r="BS494" i="14"/>
  <c r="BT493" i="14"/>
  <c r="BS493" i="14"/>
  <c r="BT492" i="14"/>
  <c r="BS492" i="14"/>
  <c r="BT491" i="14"/>
  <c r="BS491" i="14"/>
  <c r="BT490" i="14"/>
  <c r="BS490" i="14"/>
  <c r="BT489" i="14"/>
  <c r="BS489" i="14"/>
  <c r="BT488" i="14"/>
  <c r="BS488" i="14"/>
  <c r="BT487" i="14"/>
  <c r="BS487" i="14"/>
  <c r="BT486" i="14"/>
  <c r="BS486" i="14"/>
  <c r="BT485" i="14"/>
  <c r="BS485" i="14"/>
  <c r="BT484" i="14"/>
  <c r="BS484" i="14"/>
  <c r="BT483" i="14"/>
  <c r="BS483" i="14"/>
  <c r="BT482" i="14"/>
  <c r="BS482" i="14"/>
  <c r="BT481" i="14"/>
  <c r="BS481" i="14"/>
  <c r="BT480" i="14"/>
  <c r="BS480" i="14"/>
  <c r="BT479" i="14"/>
  <c r="BS479" i="14"/>
  <c r="BT478" i="14"/>
  <c r="BS478" i="14"/>
  <c r="BT477" i="14"/>
  <c r="BS477" i="14"/>
  <c r="BT476" i="14"/>
  <c r="BS476" i="14"/>
  <c r="BT475" i="14"/>
  <c r="BS475" i="14"/>
  <c r="BT474" i="14"/>
  <c r="BS474" i="14"/>
  <c r="BT473" i="14"/>
  <c r="BS473" i="14"/>
  <c r="BT472" i="14"/>
  <c r="BS472" i="14"/>
  <c r="BT471" i="14"/>
  <c r="BS471" i="14"/>
  <c r="BT470" i="14"/>
  <c r="BS470" i="14"/>
  <c r="BT469" i="14"/>
  <c r="BS469" i="14"/>
  <c r="BT468" i="14"/>
  <c r="BS468" i="14"/>
  <c r="BT467" i="14"/>
  <c r="BS467" i="14"/>
  <c r="BT466" i="14"/>
  <c r="BS466" i="14"/>
  <c r="BT465" i="14"/>
  <c r="BS465" i="14"/>
  <c r="BT464" i="14"/>
  <c r="BS464" i="14"/>
  <c r="BT463" i="14"/>
  <c r="BS463" i="14"/>
  <c r="BT462" i="14"/>
  <c r="BS462" i="14"/>
  <c r="BT461" i="14"/>
  <c r="BS461" i="14"/>
  <c r="BT460" i="14"/>
  <c r="BS460" i="14"/>
  <c r="BT459" i="14"/>
  <c r="BS459" i="14"/>
  <c r="BT458" i="14"/>
  <c r="BS458" i="14"/>
  <c r="BT457" i="14"/>
  <c r="BS457" i="14"/>
  <c r="BT456" i="14"/>
  <c r="BS456" i="14"/>
  <c r="BT455" i="14"/>
  <c r="BS455" i="14"/>
  <c r="BT454" i="14"/>
  <c r="BS454" i="14"/>
  <c r="BT453" i="14"/>
  <c r="BS453" i="14"/>
  <c r="BT452" i="14"/>
  <c r="BS452" i="14"/>
  <c r="BT451" i="14"/>
  <c r="BS451" i="14"/>
  <c r="BT450" i="14"/>
  <c r="BS450" i="14"/>
  <c r="BT449" i="14"/>
  <c r="BS449" i="14"/>
  <c r="BT448" i="14"/>
  <c r="BS448" i="14"/>
  <c r="BT447" i="14"/>
  <c r="BS447" i="14"/>
  <c r="BT446" i="14"/>
  <c r="BS446" i="14"/>
  <c r="BT445" i="14"/>
  <c r="BS445" i="14"/>
  <c r="BT444" i="14"/>
  <c r="BS444" i="14"/>
  <c r="BT443" i="14"/>
  <c r="BS443" i="14"/>
  <c r="BT442" i="14"/>
  <c r="BS442" i="14"/>
  <c r="BT441" i="14"/>
  <c r="BS441" i="14"/>
  <c r="BT440" i="14"/>
  <c r="BS440" i="14"/>
  <c r="BT439" i="14"/>
  <c r="BS439" i="14"/>
  <c r="BT438" i="14"/>
  <c r="BS438" i="14"/>
  <c r="BT437" i="14"/>
  <c r="BS437" i="14"/>
  <c r="BT436" i="14"/>
  <c r="BS436" i="14"/>
  <c r="BT435" i="14"/>
  <c r="BS435" i="14"/>
  <c r="BT434" i="14"/>
  <c r="BS434" i="14"/>
  <c r="BT433" i="14"/>
  <c r="BS433" i="14"/>
  <c r="BT432" i="14"/>
  <c r="BS432" i="14"/>
  <c r="BT431" i="14"/>
  <c r="BS431" i="14"/>
  <c r="BT430" i="14"/>
  <c r="BS430" i="14"/>
  <c r="BT429" i="14"/>
  <c r="BS429" i="14"/>
  <c r="BT428" i="14"/>
  <c r="BS428" i="14"/>
  <c r="BT427" i="14"/>
  <c r="BS427" i="14"/>
  <c r="BT426" i="14"/>
  <c r="BS426" i="14"/>
  <c r="BT425" i="14"/>
  <c r="BS425" i="14"/>
  <c r="BT424" i="14"/>
  <c r="BS424" i="14"/>
  <c r="BT423" i="14"/>
  <c r="BS423" i="14"/>
  <c r="BT422" i="14"/>
  <c r="BS422" i="14"/>
  <c r="BT421" i="14"/>
  <c r="BS421" i="14"/>
  <c r="BT420" i="14"/>
  <c r="BS420" i="14"/>
  <c r="BT419" i="14"/>
  <c r="BS419" i="14"/>
  <c r="BT418" i="14"/>
  <c r="BS418" i="14"/>
  <c r="BT417" i="14"/>
  <c r="BS417" i="14"/>
  <c r="BT416" i="14"/>
  <c r="BS416" i="14"/>
  <c r="BT415" i="14"/>
  <c r="BS415" i="14"/>
  <c r="BT414" i="14"/>
  <c r="BS414" i="14"/>
  <c r="BT413" i="14"/>
  <c r="BS413" i="14"/>
  <c r="BT412" i="14"/>
  <c r="BS412" i="14"/>
  <c r="BT411" i="14"/>
  <c r="BS411" i="14"/>
  <c r="BT410" i="14"/>
  <c r="BS410" i="14"/>
  <c r="BT409" i="14"/>
  <c r="BS409" i="14"/>
  <c r="BT408" i="14"/>
  <c r="BS408" i="14"/>
  <c r="BT407" i="14"/>
  <c r="BS407" i="14"/>
  <c r="BT406" i="14"/>
  <c r="BS406" i="14"/>
  <c r="BT405" i="14"/>
  <c r="BS405" i="14"/>
  <c r="BT404" i="14"/>
  <c r="BS404" i="14"/>
  <c r="BT403" i="14"/>
  <c r="BS403" i="14"/>
  <c r="BT402" i="14"/>
  <c r="BS402" i="14"/>
  <c r="BT401" i="14"/>
  <c r="BS401" i="14"/>
  <c r="BT400" i="14"/>
  <c r="BS400" i="14"/>
  <c r="BT399" i="14"/>
  <c r="BS399" i="14"/>
  <c r="BT398" i="14"/>
  <c r="BS398" i="14"/>
  <c r="BT397" i="14"/>
  <c r="BS397" i="14"/>
  <c r="BT396" i="14"/>
  <c r="BS396" i="14"/>
  <c r="BT395" i="14"/>
  <c r="BS395" i="14"/>
  <c r="BT394" i="14"/>
  <c r="BS394" i="14"/>
  <c r="BT393" i="14"/>
  <c r="BS393" i="14"/>
  <c r="BT392" i="14"/>
  <c r="BS392" i="14"/>
  <c r="BT391" i="14"/>
  <c r="BS391" i="14"/>
  <c r="BT390" i="14"/>
  <c r="BS390" i="14"/>
  <c r="BT389" i="14"/>
  <c r="BS389" i="14"/>
  <c r="BT388" i="14"/>
  <c r="BS388" i="14"/>
  <c r="BT387" i="14"/>
  <c r="BS387" i="14"/>
  <c r="BT386" i="14"/>
  <c r="BS386" i="14"/>
  <c r="BT385" i="14"/>
  <c r="BS385" i="14"/>
  <c r="BT384" i="14"/>
  <c r="BS384" i="14"/>
  <c r="BT383" i="14"/>
  <c r="BS383" i="14"/>
  <c r="BT382" i="14"/>
  <c r="BS382" i="14"/>
  <c r="BT381" i="14"/>
  <c r="BS381" i="14"/>
  <c r="BT380" i="14"/>
  <c r="BS380" i="14"/>
  <c r="BT379" i="14"/>
  <c r="BS379" i="14"/>
  <c r="BT378" i="14"/>
  <c r="BS378" i="14"/>
  <c r="BT377" i="14"/>
  <c r="BS377" i="14"/>
  <c r="BT376" i="14"/>
  <c r="BS376" i="14"/>
  <c r="BT375" i="14"/>
  <c r="BS375" i="14"/>
  <c r="BT374" i="14"/>
  <c r="BS374" i="14"/>
  <c r="BT373" i="14"/>
  <c r="BS373" i="14"/>
  <c r="BT372" i="14"/>
  <c r="BS372" i="14"/>
  <c r="BT371" i="14"/>
  <c r="BS371" i="14"/>
  <c r="BT370" i="14"/>
  <c r="BS370" i="14"/>
  <c r="BT369" i="14"/>
  <c r="BS369" i="14"/>
  <c r="BT368" i="14"/>
  <c r="BS368" i="14"/>
  <c r="BT367" i="14"/>
  <c r="BS367" i="14"/>
  <c r="BT366" i="14"/>
  <c r="BS366" i="14"/>
  <c r="BT365" i="14"/>
  <c r="BS365" i="14"/>
  <c r="BT364" i="14"/>
  <c r="BS364" i="14"/>
  <c r="BT363" i="14"/>
  <c r="BS363" i="14"/>
  <c r="BT362" i="14"/>
  <c r="BS362" i="14"/>
  <c r="BT361" i="14"/>
  <c r="BS361" i="14"/>
  <c r="BT360" i="14"/>
  <c r="BS360" i="14"/>
  <c r="BT359" i="14"/>
  <c r="BS359" i="14"/>
  <c r="BT358" i="14"/>
  <c r="BS358" i="14"/>
  <c r="BT357" i="14"/>
  <c r="BS357" i="14"/>
  <c r="BT356" i="14"/>
  <c r="BS356" i="14"/>
  <c r="BT355" i="14"/>
  <c r="BS355" i="14"/>
  <c r="BT354" i="14"/>
  <c r="BS354" i="14"/>
  <c r="BT353" i="14"/>
  <c r="BS353" i="14"/>
  <c r="BT352" i="14"/>
  <c r="BS352" i="14"/>
  <c r="BT351" i="14"/>
  <c r="BS351" i="14"/>
  <c r="BT350" i="14"/>
  <c r="BS350" i="14"/>
  <c r="BT349" i="14"/>
  <c r="BS349" i="14"/>
  <c r="BT348" i="14"/>
  <c r="BS348" i="14"/>
  <c r="BT347" i="14"/>
  <c r="BS347" i="14"/>
  <c r="BT346" i="14"/>
  <c r="BS346" i="14"/>
  <c r="BT345" i="14"/>
  <c r="BS345" i="14"/>
  <c r="BT344" i="14"/>
  <c r="BS344" i="14"/>
  <c r="BT343" i="14"/>
  <c r="BS343" i="14"/>
  <c r="BT342" i="14"/>
  <c r="BS342" i="14"/>
  <c r="BT341" i="14"/>
  <c r="BS341" i="14"/>
  <c r="BT340" i="14"/>
  <c r="BS340" i="14"/>
  <c r="BT339" i="14"/>
  <c r="BS339" i="14"/>
  <c r="BT338" i="14"/>
  <c r="BS338" i="14"/>
  <c r="BT337" i="14"/>
  <c r="BS337" i="14"/>
  <c r="BT336" i="14"/>
  <c r="BS336" i="14"/>
  <c r="BT335" i="14"/>
  <c r="BS335" i="14"/>
  <c r="BT334" i="14"/>
  <c r="BS334" i="14"/>
  <c r="BT333" i="14"/>
  <c r="BS333" i="14"/>
  <c r="BT332" i="14"/>
  <c r="BS332" i="14"/>
  <c r="BT331" i="14"/>
  <c r="BS331" i="14"/>
  <c r="BT330" i="14"/>
  <c r="BS330" i="14"/>
  <c r="BT329" i="14"/>
  <c r="BS329" i="14"/>
  <c r="BT328" i="14"/>
  <c r="BS328" i="14"/>
  <c r="BT327" i="14"/>
  <c r="BS327" i="14"/>
  <c r="BT326" i="14"/>
  <c r="BS326" i="14"/>
  <c r="BT325" i="14"/>
  <c r="BS325" i="14"/>
  <c r="BT324" i="14"/>
  <c r="BS324" i="14"/>
  <c r="BT323" i="14"/>
  <c r="BS323" i="14"/>
  <c r="BT322" i="14"/>
  <c r="BS322" i="14"/>
  <c r="BT321" i="14"/>
  <c r="BS321" i="14"/>
  <c r="BT320" i="14"/>
  <c r="BS320" i="14"/>
  <c r="BT319" i="14"/>
  <c r="BS319" i="14"/>
  <c r="BT318" i="14"/>
  <c r="BS318" i="14"/>
  <c r="BT317" i="14"/>
  <c r="BS317" i="14"/>
  <c r="BT316" i="14"/>
  <c r="BS316" i="14"/>
  <c r="BT315" i="14"/>
  <c r="BS315" i="14"/>
  <c r="BT314" i="14"/>
  <c r="BS314" i="14"/>
  <c r="BT313" i="14"/>
  <c r="BS313" i="14"/>
  <c r="BT312" i="14"/>
  <c r="BS312" i="14"/>
  <c r="BT311" i="14"/>
  <c r="BS311" i="14"/>
  <c r="BT310" i="14"/>
  <c r="BS310" i="14"/>
  <c r="BT309" i="14"/>
  <c r="BS309" i="14"/>
  <c r="BT308" i="14"/>
  <c r="BS308" i="14"/>
  <c r="BT307" i="14"/>
  <c r="BS307" i="14"/>
  <c r="BT306" i="14"/>
  <c r="BS306" i="14"/>
  <c r="BT305" i="14"/>
  <c r="BS305" i="14"/>
  <c r="BT304" i="14"/>
  <c r="BS304" i="14"/>
  <c r="BT303" i="14"/>
  <c r="BS303" i="14"/>
  <c r="BT302" i="14"/>
  <c r="BS302" i="14"/>
  <c r="BT301" i="14"/>
  <c r="BS301" i="14"/>
  <c r="BT300" i="14"/>
  <c r="BS300" i="14"/>
  <c r="BT299" i="14"/>
  <c r="BS299" i="14"/>
  <c r="BT298" i="14"/>
  <c r="BS298" i="14"/>
  <c r="BT297" i="14"/>
  <c r="BS297" i="14"/>
  <c r="BT296" i="14"/>
  <c r="BS296" i="14"/>
  <c r="BT295" i="14"/>
  <c r="BS295" i="14"/>
  <c r="BT294" i="14"/>
  <c r="BS294" i="14"/>
  <c r="BT293" i="14"/>
  <c r="BS293" i="14"/>
  <c r="BT292" i="14"/>
  <c r="BS292" i="14"/>
  <c r="BT291" i="14"/>
  <c r="BS291" i="14"/>
  <c r="BT290" i="14"/>
  <c r="BS290" i="14"/>
  <c r="BT289" i="14"/>
  <c r="BS289" i="14"/>
  <c r="BT288" i="14"/>
  <c r="BS288" i="14"/>
  <c r="BT287" i="14"/>
  <c r="BS287" i="14"/>
  <c r="BT286" i="14"/>
  <c r="BS286" i="14"/>
  <c r="BT285" i="14"/>
  <c r="BS285" i="14"/>
  <c r="BT284" i="14"/>
  <c r="BS284" i="14"/>
  <c r="BT283" i="14"/>
  <c r="BS283" i="14"/>
  <c r="BT282" i="14"/>
  <c r="BS282" i="14"/>
  <c r="BT281" i="14"/>
  <c r="BS281" i="14"/>
  <c r="BT280" i="14"/>
  <c r="BS280" i="14"/>
  <c r="BT279" i="14"/>
  <c r="BS279" i="14"/>
  <c r="BT278" i="14"/>
  <c r="BS278" i="14"/>
  <c r="BT277" i="14"/>
  <c r="BS277" i="14"/>
  <c r="BT276" i="14"/>
  <c r="BS276" i="14"/>
  <c r="BT275" i="14"/>
  <c r="BS275" i="14"/>
  <c r="BT274" i="14"/>
  <c r="BS274" i="14"/>
  <c r="BT273" i="14"/>
  <c r="BS273" i="14"/>
  <c r="BT272" i="14"/>
  <c r="BS272" i="14"/>
  <c r="BT271" i="14"/>
  <c r="BS271" i="14"/>
  <c r="BT270" i="14"/>
  <c r="BS270" i="14"/>
  <c r="BT269" i="14"/>
  <c r="BS269" i="14"/>
  <c r="BT268" i="14"/>
  <c r="BS268" i="14"/>
  <c r="BT267" i="14"/>
  <c r="BS267" i="14"/>
  <c r="BT266" i="14"/>
  <c r="BS266" i="14"/>
  <c r="BT265" i="14"/>
  <c r="BS265" i="14"/>
  <c r="BT264" i="14"/>
  <c r="BS264" i="14"/>
  <c r="BT263" i="14"/>
  <c r="BS263" i="14"/>
  <c r="BT262" i="14"/>
  <c r="BS262" i="14"/>
  <c r="BT261" i="14"/>
  <c r="BS261" i="14"/>
  <c r="BT260" i="14"/>
  <c r="BS260" i="14"/>
  <c r="BT259" i="14"/>
  <c r="BS259" i="14"/>
  <c r="BT258" i="14"/>
  <c r="BS258" i="14"/>
  <c r="BT257" i="14"/>
  <c r="BS257" i="14"/>
  <c r="BT256" i="14"/>
  <c r="BS256" i="14"/>
  <c r="BT255" i="14"/>
  <c r="BS255" i="14"/>
  <c r="BT254" i="14"/>
  <c r="BS254" i="14"/>
  <c r="BT253" i="14"/>
  <c r="BS253" i="14"/>
  <c r="BT252" i="14"/>
  <c r="BS252" i="14"/>
  <c r="BT251" i="14"/>
  <c r="BS251" i="14"/>
  <c r="BT250" i="14"/>
  <c r="BS250" i="14"/>
  <c r="BT249" i="14"/>
  <c r="BS249" i="14"/>
  <c r="BT248" i="14"/>
  <c r="BS248" i="14"/>
  <c r="BT247" i="14"/>
  <c r="BS247" i="14"/>
  <c r="BT246" i="14"/>
  <c r="BS246" i="14"/>
  <c r="BT245" i="14"/>
  <c r="BS245" i="14"/>
  <c r="BT244" i="14"/>
  <c r="BS244" i="14"/>
  <c r="BT243" i="14"/>
  <c r="BS243" i="14"/>
  <c r="BT242" i="14"/>
  <c r="BS242" i="14"/>
  <c r="BT241" i="14"/>
  <c r="BS241" i="14"/>
  <c r="BT240" i="14"/>
  <c r="BS240" i="14"/>
  <c r="BT239" i="14"/>
  <c r="BS239" i="14"/>
  <c r="BT238" i="14"/>
  <c r="BS238" i="14"/>
  <c r="BT237" i="14"/>
  <c r="BS237" i="14"/>
  <c r="BT236" i="14"/>
  <c r="BS236" i="14"/>
  <c r="BT235" i="14"/>
  <c r="BS235" i="14"/>
  <c r="BT234" i="14"/>
  <c r="BS234" i="14"/>
  <c r="BT233" i="14"/>
  <c r="BS233" i="14"/>
  <c r="BT232" i="14"/>
  <c r="BS232" i="14"/>
  <c r="BT231" i="14"/>
  <c r="BS231" i="14"/>
  <c r="BT230" i="14"/>
  <c r="BS230" i="14"/>
  <c r="BT229" i="14"/>
  <c r="BS229" i="14"/>
  <c r="BT228" i="14"/>
  <c r="BS228" i="14"/>
  <c r="BT227" i="14"/>
  <c r="BS227" i="14"/>
  <c r="BT226" i="14"/>
  <c r="BS226" i="14"/>
  <c r="BT225" i="14"/>
  <c r="BS225" i="14"/>
  <c r="BT224" i="14"/>
  <c r="BS224" i="14"/>
  <c r="BT223" i="14"/>
  <c r="BS223" i="14"/>
  <c r="BT222" i="14"/>
  <c r="BS222" i="14"/>
  <c r="BT221" i="14"/>
  <c r="BS221" i="14"/>
  <c r="BT220" i="14"/>
  <c r="BS220" i="14"/>
  <c r="BT219" i="14"/>
  <c r="BS219" i="14"/>
  <c r="BT218" i="14"/>
  <c r="BS218" i="14"/>
  <c r="BT217" i="14"/>
  <c r="BS217" i="14"/>
  <c r="BT216" i="14"/>
  <c r="BS216" i="14"/>
  <c r="BT215" i="14"/>
  <c r="BS215" i="14"/>
  <c r="BT214" i="14"/>
  <c r="BS214" i="14"/>
  <c r="BT213" i="14"/>
  <c r="BS213" i="14"/>
  <c r="BT212" i="14"/>
  <c r="BS212" i="14"/>
  <c r="BT211" i="14"/>
  <c r="BS211" i="14"/>
  <c r="BT210" i="14"/>
  <c r="BS210" i="14"/>
  <c r="BT209" i="14"/>
  <c r="BS209" i="14"/>
  <c r="BT208" i="14"/>
  <c r="BS208" i="14"/>
  <c r="BT207" i="14"/>
  <c r="BS207" i="14"/>
  <c r="BT206" i="14"/>
  <c r="BS206" i="14"/>
  <c r="BT205" i="14"/>
  <c r="BS205" i="14"/>
  <c r="BT204" i="14"/>
  <c r="BS204" i="14"/>
  <c r="BT203" i="14"/>
  <c r="BS203" i="14"/>
  <c r="BS202" i="14"/>
  <c r="BS201" i="14"/>
  <c r="BS200" i="14"/>
  <c r="BS199" i="14"/>
  <c r="BS198" i="14"/>
  <c r="BS197" i="14"/>
  <c r="BS196" i="14"/>
  <c r="BS195" i="14"/>
  <c r="BS194" i="14"/>
  <c r="BS193" i="14"/>
  <c r="BS192" i="14"/>
  <c r="BS191" i="14"/>
  <c r="BS190" i="14"/>
  <c r="BS189" i="14"/>
  <c r="BS188" i="14"/>
  <c r="BU187" i="14"/>
  <c r="BS187" i="14"/>
  <c r="BS186" i="14"/>
  <c r="BU186" i="14" s="1"/>
  <c r="BS185" i="14"/>
  <c r="BU185" i="14" s="1"/>
  <c r="BU184" i="14"/>
  <c r="BS184" i="14"/>
  <c r="BS183" i="14"/>
  <c r="BU183" i="14" s="1"/>
  <c r="BS182" i="14"/>
  <c r="BU182" i="14" s="1"/>
  <c r="BS181" i="14"/>
  <c r="BU181" i="14" s="1"/>
  <c r="BS180" i="14"/>
  <c r="BU180" i="14" s="1"/>
  <c r="BS179" i="14"/>
  <c r="BU179" i="14" s="1"/>
  <c r="BS178" i="14"/>
  <c r="BU178" i="14" s="1"/>
  <c r="BS177" i="14"/>
  <c r="BU177" i="14" s="1"/>
  <c r="BS176" i="14"/>
  <c r="BU176" i="14" s="1"/>
  <c r="BS175" i="14"/>
  <c r="BU175" i="14" s="1"/>
  <c r="BS174" i="14"/>
  <c r="BU174" i="14" s="1"/>
  <c r="BS173" i="14"/>
  <c r="BU173" i="14" s="1"/>
  <c r="BS172" i="14"/>
  <c r="BU172" i="14" s="1"/>
  <c r="BS171" i="14"/>
  <c r="BU171" i="14" s="1"/>
  <c r="BS170" i="14"/>
  <c r="BU170" i="14" s="1"/>
  <c r="BS169" i="14"/>
  <c r="BU169" i="14" s="1"/>
  <c r="BS168" i="14"/>
  <c r="BU168" i="14" s="1"/>
  <c r="BS167" i="14"/>
  <c r="BU167" i="14" s="1"/>
  <c r="BS166" i="14"/>
  <c r="BU166" i="14" s="1"/>
  <c r="BS165" i="14"/>
  <c r="BU165" i="14" s="1"/>
  <c r="BS164" i="14"/>
  <c r="BU164" i="14" s="1"/>
  <c r="BU163" i="14"/>
  <c r="BS163" i="14"/>
  <c r="BS162" i="14"/>
  <c r="BU162" i="14" s="1"/>
  <c r="BS161" i="14"/>
  <c r="BU161" i="14" s="1"/>
  <c r="BS160" i="14"/>
  <c r="BU160" i="14" s="1"/>
  <c r="BS159" i="14"/>
  <c r="BU159" i="14" s="1"/>
  <c r="BU158" i="14"/>
  <c r="BS158" i="14"/>
  <c r="BS112" i="14"/>
  <c r="BS111" i="14"/>
  <c r="BS32" i="14"/>
  <c r="BU32" i="14" s="1"/>
  <c r="BS31" i="14"/>
  <c r="BU31" i="14" s="1"/>
  <c r="BU30" i="14"/>
  <c r="BS30" i="14"/>
  <c r="BS29" i="14"/>
  <c r="BU29" i="14" s="1"/>
  <c r="BS28" i="14"/>
  <c r="BU28" i="14" s="1"/>
  <c r="BS27" i="14"/>
  <c r="BU27" i="14" s="1"/>
  <c r="BS26" i="14"/>
  <c r="BU26" i="14" s="1"/>
  <c r="BU25" i="14"/>
  <c r="BS25" i="14"/>
  <c r="BS24" i="14"/>
  <c r="BU24" i="14" s="1"/>
  <c r="BS23" i="14"/>
  <c r="BU23" i="14" s="1"/>
  <c r="BS22" i="14"/>
  <c r="BU22" i="14" s="1"/>
  <c r="BS21" i="14"/>
  <c r="BU21" i="14" s="1"/>
  <c r="BU20" i="14"/>
  <c r="BS20" i="14"/>
  <c r="BU19" i="14"/>
  <c r="BS19" i="14"/>
  <c r="BS18" i="14"/>
  <c r="BU18" i="14" s="1"/>
  <c r="BS17" i="14"/>
  <c r="BU17" i="14" s="1"/>
  <c r="BS16" i="14"/>
  <c r="BU16" i="14" s="1"/>
  <c r="BS15" i="14"/>
  <c r="BU15" i="14" s="1"/>
  <c r="BS14" i="14"/>
  <c r="BU14" i="14" s="1"/>
  <c r="BS13" i="14"/>
  <c r="BU13" i="14" s="1"/>
  <c r="BU12" i="14"/>
  <c r="BS12" i="14"/>
  <c r="BS11" i="14"/>
  <c r="BU11" i="14" s="1"/>
  <c r="BS10" i="14"/>
  <c r="BU10" i="14" s="1"/>
  <c r="BS9" i="14"/>
  <c r="BU9" i="14" s="1"/>
  <c r="BS8" i="14"/>
  <c r="BU8" i="14" s="1"/>
  <c r="BU7" i="14"/>
  <c r="BS7" i="14"/>
  <c r="BS6" i="14"/>
  <c r="BU6" i="14" s="1"/>
  <c r="BS5" i="14"/>
  <c r="BU5" i="14" s="1"/>
  <c r="BS4" i="14"/>
  <c r="BT3" i="14"/>
  <c r="BS3" i="14"/>
  <c r="BU49" i="24"/>
  <c r="BU53" i="24"/>
  <c r="BU57" i="24"/>
  <c r="BU61" i="24"/>
  <c r="BU64" i="24"/>
  <c r="BU65" i="24"/>
  <c r="BU69" i="24"/>
  <c r="BU73" i="24"/>
  <c r="BU77" i="24"/>
  <c r="BU81" i="24"/>
  <c r="BU85" i="24"/>
  <c r="BU89" i="24"/>
  <c r="BU93" i="24"/>
  <c r="BU96" i="24"/>
  <c r="BU97" i="24"/>
  <c r="BU101" i="24"/>
  <c r="BT562" i="24"/>
  <c r="BS562" i="24"/>
  <c r="BT561" i="24"/>
  <c r="BS561" i="24"/>
  <c r="BT560" i="24"/>
  <c r="BS560" i="24"/>
  <c r="BT559" i="24"/>
  <c r="BS559" i="24"/>
  <c r="BT558" i="24"/>
  <c r="BS558" i="24"/>
  <c r="BT557" i="24"/>
  <c r="BS557" i="24"/>
  <c r="BT556" i="24"/>
  <c r="BS556" i="24"/>
  <c r="BT555" i="24"/>
  <c r="BS555" i="24"/>
  <c r="BT554" i="24"/>
  <c r="BS554" i="24"/>
  <c r="BT553" i="24"/>
  <c r="BS553" i="24"/>
  <c r="BT552" i="24"/>
  <c r="BS552" i="24"/>
  <c r="BT551" i="24"/>
  <c r="BS551" i="24"/>
  <c r="BT550" i="24"/>
  <c r="BS550" i="24"/>
  <c r="BT549" i="24"/>
  <c r="BS549" i="24"/>
  <c r="BT548" i="24"/>
  <c r="BS548" i="24"/>
  <c r="BT547" i="24"/>
  <c r="BS547" i="24"/>
  <c r="BT546" i="24"/>
  <c r="BS546" i="24"/>
  <c r="BT545" i="24"/>
  <c r="BS545" i="24"/>
  <c r="BT544" i="24"/>
  <c r="BS544" i="24"/>
  <c r="BT543" i="24"/>
  <c r="BS543" i="24"/>
  <c r="BT542" i="24"/>
  <c r="BS542" i="24"/>
  <c r="BT541" i="24"/>
  <c r="BS541" i="24"/>
  <c r="BT540" i="24"/>
  <c r="BS540" i="24"/>
  <c r="BT539" i="24"/>
  <c r="BS539" i="24"/>
  <c r="BT538" i="24"/>
  <c r="BS538" i="24"/>
  <c r="BT537" i="24"/>
  <c r="BS537" i="24"/>
  <c r="BT536" i="24"/>
  <c r="BS536" i="24"/>
  <c r="BT535" i="24"/>
  <c r="BS535" i="24"/>
  <c r="BT534" i="24"/>
  <c r="BS534" i="24"/>
  <c r="BT533" i="24"/>
  <c r="BS533" i="24"/>
  <c r="BT532" i="24"/>
  <c r="BS532" i="24"/>
  <c r="BT531" i="24"/>
  <c r="BS531" i="24"/>
  <c r="BT530" i="24"/>
  <c r="BS530" i="24"/>
  <c r="BT529" i="24"/>
  <c r="BS529" i="24"/>
  <c r="BT528" i="24"/>
  <c r="BS528" i="24"/>
  <c r="BT527" i="24"/>
  <c r="BS527" i="24"/>
  <c r="BT526" i="24"/>
  <c r="BS526" i="24"/>
  <c r="BT525" i="24"/>
  <c r="BS525" i="24"/>
  <c r="BT524" i="24"/>
  <c r="BS524" i="24"/>
  <c r="BT523" i="24"/>
  <c r="BS523" i="24"/>
  <c r="BT522" i="24"/>
  <c r="BS522" i="24"/>
  <c r="BT521" i="24"/>
  <c r="BS521" i="24"/>
  <c r="BT520" i="24"/>
  <c r="BS520" i="24"/>
  <c r="BT519" i="24"/>
  <c r="BS519" i="24"/>
  <c r="BT518" i="24"/>
  <c r="BS518" i="24"/>
  <c r="BT517" i="24"/>
  <c r="BS517" i="24"/>
  <c r="BT516" i="24"/>
  <c r="BS516" i="24"/>
  <c r="BT515" i="24"/>
  <c r="BS515" i="24"/>
  <c r="BT514" i="24"/>
  <c r="BS514" i="24"/>
  <c r="BT513" i="24"/>
  <c r="BS513" i="24"/>
  <c r="BT512" i="24"/>
  <c r="BS512" i="24"/>
  <c r="BT511" i="24"/>
  <c r="BS511" i="24"/>
  <c r="BT510" i="24"/>
  <c r="BS510" i="24"/>
  <c r="BT509" i="24"/>
  <c r="BS509" i="24"/>
  <c r="BT508" i="24"/>
  <c r="BS508" i="24"/>
  <c r="BT507" i="24"/>
  <c r="BS507" i="24"/>
  <c r="BT506" i="24"/>
  <c r="BS506" i="24"/>
  <c r="BT505" i="24"/>
  <c r="BS505" i="24"/>
  <c r="BT504" i="24"/>
  <c r="BS504" i="24"/>
  <c r="BT503" i="24"/>
  <c r="BS503" i="24"/>
  <c r="BT502" i="24"/>
  <c r="BS502" i="24"/>
  <c r="BT501" i="24"/>
  <c r="BS501" i="24"/>
  <c r="BT500" i="24"/>
  <c r="BS500" i="24"/>
  <c r="BT499" i="24"/>
  <c r="BS499" i="24"/>
  <c r="BT498" i="24"/>
  <c r="BS498" i="24"/>
  <c r="BT497" i="24"/>
  <c r="BS497" i="24"/>
  <c r="BT496" i="24"/>
  <c r="BS496" i="24"/>
  <c r="BT495" i="24"/>
  <c r="BS495" i="24"/>
  <c r="BT494" i="24"/>
  <c r="BS494" i="24"/>
  <c r="BT493" i="24"/>
  <c r="BS493" i="24"/>
  <c r="BT492" i="24"/>
  <c r="BS492" i="24"/>
  <c r="BT491" i="24"/>
  <c r="BS491" i="24"/>
  <c r="BT490" i="24"/>
  <c r="BS490" i="24"/>
  <c r="BT489" i="24"/>
  <c r="BS489" i="24"/>
  <c r="BT488" i="24"/>
  <c r="BS488" i="24"/>
  <c r="BT487" i="24"/>
  <c r="BS487" i="24"/>
  <c r="BT486" i="24"/>
  <c r="BS486" i="24"/>
  <c r="BT485" i="24"/>
  <c r="BS485" i="24"/>
  <c r="BT484" i="24"/>
  <c r="BS484" i="24"/>
  <c r="BT483" i="24"/>
  <c r="BS483" i="24"/>
  <c r="BT482" i="24"/>
  <c r="BS482" i="24"/>
  <c r="BT481" i="24"/>
  <c r="BS481" i="24"/>
  <c r="BT480" i="24"/>
  <c r="BS480" i="24"/>
  <c r="BT479" i="24"/>
  <c r="BS479" i="24"/>
  <c r="BT478" i="24"/>
  <c r="BS478" i="24"/>
  <c r="BU187" i="24"/>
  <c r="BU186" i="24"/>
  <c r="BU185" i="24"/>
  <c r="BU184" i="24"/>
  <c r="BU183" i="24"/>
  <c r="BU182" i="24"/>
  <c r="BU181" i="24"/>
  <c r="BU180" i="24"/>
  <c r="BU179" i="24"/>
  <c r="BU178" i="24"/>
  <c r="BU177" i="24"/>
  <c r="BU176" i="24"/>
  <c r="BU175" i="24"/>
  <c r="BU174" i="24"/>
  <c r="BU173" i="24"/>
  <c r="BU172" i="24"/>
  <c r="BU171" i="24"/>
  <c r="BU170" i="24"/>
  <c r="BU169" i="24"/>
  <c r="BU168" i="24"/>
  <c r="BU167" i="24"/>
  <c r="BU166" i="24"/>
  <c r="BU165" i="24"/>
  <c r="BU164" i="24"/>
  <c r="BU163" i="24"/>
  <c r="BU162" i="24"/>
  <c r="BU161" i="24"/>
  <c r="BU160" i="24"/>
  <c r="BU159" i="24"/>
  <c r="BU158" i="24"/>
  <c r="BS101" i="24"/>
  <c r="BS100" i="24"/>
  <c r="BU100" i="24" s="1"/>
  <c r="BS99" i="24"/>
  <c r="BU99" i="24" s="1"/>
  <c r="BS98" i="24"/>
  <c r="BU98" i="24" s="1"/>
  <c r="BS97" i="24"/>
  <c r="BS96" i="24"/>
  <c r="BS95" i="24"/>
  <c r="BU95" i="24" s="1"/>
  <c r="BS94" i="24"/>
  <c r="BU94" i="24" s="1"/>
  <c r="BS93" i="24"/>
  <c r="BS92" i="24"/>
  <c r="BU92" i="24" s="1"/>
  <c r="BS91" i="24"/>
  <c r="BU91" i="24" s="1"/>
  <c r="BS90" i="24"/>
  <c r="BU90" i="24" s="1"/>
  <c r="BS89" i="24"/>
  <c r="BS88" i="24"/>
  <c r="BU88" i="24" s="1"/>
  <c r="BS87" i="24"/>
  <c r="BU87" i="24" s="1"/>
  <c r="BS86" i="24"/>
  <c r="BU86" i="24" s="1"/>
  <c r="BS85" i="24"/>
  <c r="BS84" i="24"/>
  <c r="BU84" i="24" s="1"/>
  <c r="BS83" i="24"/>
  <c r="BU83" i="24" s="1"/>
  <c r="BS82" i="24"/>
  <c r="BU82" i="24" s="1"/>
  <c r="BS81" i="24"/>
  <c r="BS80" i="24"/>
  <c r="BU80" i="24" s="1"/>
  <c r="BS79" i="24"/>
  <c r="BU79" i="24" s="1"/>
  <c r="BS78" i="24"/>
  <c r="BU78" i="24" s="1"/>
  <c r="BS77" i="24"/>
  <c r="BS76" i="24"/>
  <c r="BU76" i="24" s="1"/>
  <c r="BS75" i="24"/>
  <c r="BU75" i="24" s="1"/>
  <c r="BS74" i="24"/>
  <c r="BU74" i="24" s="1"/>
  <c r="BS73" i="24"/>
  <c r="BS72" i="24"/>
  <c r="BU72" i="24" s="1"/>
  <c r="BS71" i="24"/>
  <c r="BU71" i="24" s="1"/>
  <c r="BS70" i="24"/>
  <c r="BU70" i="24" s="1"/>
  <c r="BS69" i="24"/>
  <c r="BS68" i="24"/>
  <c r="BU68" i="24" s="1"/>
  <c r="BS67" i="24"/>
  <c r="BU67" i="24" s="1"/>
  <c r="BS66" i="24"/>
  <c r="BU66" i="24" s="1"/>
  <c r="BS65" i="24"/>
  <c r="BS64" i="24"/>
  <c r="BS63" i="24"/>
  <c r="BU63" i="24" s="1"/>
  <c r="BS62" i="24"/>
  <c r="BU62" i="24" s="1"/>
  <c r="BS61" i="24"/>
  <c r="BS60" i="24"/>
  <c r="BU60" i="24" s="1"/>
  <c r="BS59" i="24"/>
  <c r="BU59" i="24" s="1"/>
  <c r="BS58" i="24"/>
  <c r="BU58" i="24" s="1"/>
  <c r="BS57" i="24"/>
  <c r="BS56" i="24"/>
  <c r="BU56" i="24" s="1"/>
  <c r="BS55" i="24"/>
  <c r="BU55" i="24" s="1"/>
  <c r="BS54" i="24"/>
  <c r="BU54" i="24" s="1"/>
  <c r="BS53" i="24"/>
  <c r="BS52" i="24"/>
  <c r="BU52" i="24" s="1"/>
  <c r="BS51" i="24"/>
  <c r="BU51" i="24" s="1"/>
  <c r="BS50" i="24"/>
  <c r="BU50" i="24" s="1"/>
  <c r="BS49" i="24"/>
  <c r="BS48" i="24"/>
  <c r="BU48" i="24" s="1"/>
  <c r="BS47" i="24"/>
  <c r="BU47" i="24" s="1"/>
  <c r="BS46" i="24"/>
  <c r="BU46" i="24" s="1"/>
  <c r="BS45" i="24"/>
  <c r="BU45" i="24" s="1"/>
  <c r="BU44" i="24"/>
  <c r="BS44" i="24"/>
  <c r="BS43" i="24"/>
  <c r="BU43" i="24" s="1"/>
  <c r="BS42" i="24"/>
  <c r="BU42" i="24" s="1"/>
  <c r="BU41" i="24"/>
  <c r="BS41" i="24"/>
  <c r="BS40" i="24"/>
  <c r="BU40" i="24" s="1"/>
  <c r="BS39" i="24"/>
  <c r="BU39" i="24" s="1"/>
  <c r="BS38" i="24"/>
  <c r="BU38" i="24" s="1"/>
  <c r="BS37" i="24"/>
  <c r="BU37" i="24" s="1"/>
  <c r="BU36" i="24"/>
  <c r="BS36" i="24"/>
  <c r="BS35" i="24"/>
  <c r="BU35" i="24" s="1"/>
  <c r="BS34" i="24"/>
  <c r="BU34" i="24" s="1"/>
  <c r="BU33" i="24"/>
  <c r="BS33" i="24"/>
  <c r="BS32" i="24"/>
  <c r="BU32" i="24" s="1"/>
  <c r="BS31" i="24"/>
  <c r="BU31" i="24" s="1"/>
  <c r="BS30" i="24"/>
  <c r="BU30" i="24" s="1"/>
  <c r="BS29" i="24"/>
  <c r="BU29" i="24" s="1"/>
  <c r="BU28" i="24"/>
  <c r="BS28" i="24"/>
  <c r="BS27" i="24"/>
  <c r="BU27" i="24" s="1"/>
  <c r="BS26" i="24"/>
  <c r="BU26" i="24" s="1"/>
  <c r="BU25" i="24"/>
  <c r="BS25" i="24"/>
  <c r="BS24" i="24"/>
  <c r="BU24" i="24" s="1"/>
  <c r="BS23" i="24"/>
  <c r="BU23" i="24" s="1"/>
  <c r="BS22" i="24"/>
  <c r="BU22" i="24" s="1"/>
  <c r="BS21" i="24"/>
  <c r="BU21" i="24" s="1"/>
  <c r="BU20" i="24"/>
  <c r="BS20" i="24"/>
  <c r="BS19" i="24"/>
  <c r="BU19" i="24" s="1"/>
  <c r="BS18" i="24"/>
  <c r="BU18" i="24" s="1"/>
  <c r="BU17" i="24"/>
  <c r="BS17" i="24"/>
  <c r="BS16" i="24"/>
  <c r="BU16" i="24" s="1"/>
  <c r="BS15" i="24"/>
  <c r="BU15" i="24" s="1"/>
  <c r="BS14" i="24"/>
  <c r="BU14" i="24" s="1"/>
  <c r="BS13" i="24"/>
  <c r="BU13" i="24" s="1"/>
  <c r="BU12" i="24"/>
  <c r="BS12" i="24"/>
  <c r="BS11" i="24"/>
  <c r="BU11" i="24" s="1"/>
  <c r="BS10" i="24"/>
  <c r="BU10" i="24" s="1"/>
  <c r="BU9" i="24"/>
  <c r="BS9" i="24"/>
  <c r="BS8" i="24"/>
  <c r="BU8" i="24" s="1"/>
  <c r="BS7" i="24"/>
  <c r="BU7" i="24" s="1"/>
  <c r="BS6" i="24"/>
  <c r="BU6" i="24" s="1"/>
  <c r="BS5" i="24"/>
  <c r="BU5" i="24" s="1"/>
  <c r="BU4" i="24"/>
  <c r="BS4" i="24"/>
  <c r="BT3" i="24"/>
  <c r="BS3" i="24"/>
  <c r="BU3" i="24" s="1"/>
  <c r="BT562" i="3"/>
  <c r="BS562" i="3"/>
  <c r="BT561" i="3"/>
  <c r="BS561" i="3"/>
  <c r="BT560" i="3"/>
  <c r="BS560" i="3"/>
  <c r="BT559" i="3"/>
  <c r="BS559" i="3"/>
  <c r="BT558" i="3"/>
  <c r="BS558" i="3"/>
  <c r="BT557" i="3"/>
  <c r="BS557" i="3"/>
  <c r="BT556" i="3"/>
  <c r="BS556" i="3"/>
  <c r="BT555" i="3"/>
  <c r="BS555" i="3"/>
  <c r="BT554" i="3"/>
  <c r="BS554" i="3"/>
  <c r="BT553" i="3"/>
  <c r="BS553" i="3"/>
  <c r="BT552" i="3"/>
  <c r="BS552" i="3"/>
  <c r="BT551" i="3"/>
  <c r="BS551" i="3"/>
  <c r="BT550" i="3"/>
  <c r="BS550" i="3"/>
  <c r="BT549" i="3"/>
  <c r="BS549" i="3"/>
  <c r="BT548" i="3"/>
  <c r="BS548" i="3"/>
  <c r="BT547" i="3"/>
  <c r="BS547" i="3"/>
  <c r="BT546" i="3"/>
  <c r="BS546" i="3"/>
  <c r="BT545" i="3"/>
  <c r="BS545" i="3"/>
  <c r="BT544" i="3"/>
  <c r="BS544" i="3"/>
  <c r="BT543" i="3"/>
  <c r="BS543" i="3"/>
  <c r="BT542" i="3"/>
  <c r="BS542" i="3"/>
  <c r="BT541" i="3"/>
  <c r="BS541" i="3"/>
  <c r="BT540" i="3"/>
  <c r="BS540" i="3"/>
  <c r="BT539" i="3"/>
  <c r="BS539" i="3"/>
  <c r="BT538" i="3"/>
  <c r="BS538" i="3"/>
  <c r="BT537" i="3"/>
  <c r="BS537" i="3"/>
  <c r="BT536" i="3"/>
  <c r="BS536" i="3"/>
  <c r="BT535" i="3"/>
  <c r="BS535" i="3"/>
  <c r="BT534" i="3"/>
  <c r="BS534" i="3"/>
  <c r="BT533" i="3"/>
  <c r="BS533" i="3"/>
  <c r="BT532" i="3"/>
  <c r="BS532" i="3"/>
  <c r="BT531" i="3"/>
  <c r="BS531" i="3"/>
  <c r="BT530" i="3"/>
  <c r="BS530" i="3"/>
  <c r="BT529" i="3"/>
  <c r="BS529" i="3"/>
  <c r="BT528" i="3"/>
  <c r="BS528" i="3"/>
  <c r="BT527" i="3"/>
  <c r="BS527" i="3"/>
  <c r="BT526" i="3"/>
  <c r="BS526" i="3"/>
  <c r="BT525" i="3"/>
  <c r="BS525" i="3"/>
  <c r="BT524" i="3"/>
  <c r="BS524" i="3"/>
  <c r="BT523" i="3"/>
  <c r="BS523" i="3"/>
  <c r="BT522" i="3"/>
  <c r="BS522" i="3"/>
  <c r="BT521" i="3"/>
  <c r="BS521" i="3"/>
  <c r="BT520" i="3"/>
  <c r="BS520" i="3"/>
  <c r="BT519" i="3"/>
  <c r="BS519" i="3"/>
  <c r="BT518" i="3"/>
  <c r="BS518" i="3"/>
  <c r="BT517" i="3"/>
  <c r="BS517" i="3"/>
  <c r="BT516" i="3"/>
  <c r="BS516" i="3"/>
  <c r="BT515" i="3"/>
  <c r="BS515" i="3"/>
  <c r="BT514" i="3"/>
  <c r="BS514" i="3"/>
  <c r="BT513" i="3"/>
  <c r="BS513" i="3"/>
  <c r="BT512" i="3"/>
  <c r="BS512" i="3"/>
  <c r="BT511" i="3"/>
  <c r="BS511" i="3"/>
  <c r="BT510" i="3"/>
  <c r="BS510" i="3"/>
  <c r="BT509" i="3"/>
  <c r="BS509" i="3"/>
  <c r="BT508" i="3"/>
  <c r="BS508" i="3"/>
  <c r="BT507" i="3"/>
  <c r="BS507" i="3"/>
  <c r="BT506" i="3"/>
  <c r="BS506" i="3"/>
  <c r="BT505" i="3"/>
  <c r="BS505" i="3"/>
  <c r="BT504" i="3"/>
  <c r="BS504" i="3"/>
  <c r="BT503" i="3"/>
  <c r="BS503" i="3"/>
  <c r="BT502" i="3"/>
  <c r="BS502" i="3"/>
  <c r="BT501" i="3"/>
  <c r="BS501" i="3"/>
  <c r="BT500" i="3"/>
  <c r="BS500" i="3"/>
  <c r="BT499" i="3"/>
  <c r="BS499" i="3"/>
  <c r="BT498" i="3"/>
  <c r="BS498" i="3"/>
  <c r="BT497" i="3"/>
  <c r="BS497" i="3"/>
  <c r="BT496" i="3"/>
  <c r="BS496" i="3"/>
  <c r="BT495" i="3"/>
  <c r="BS495" i="3"/>
  <c r="BT494" i="3"/>
  <c r="BS494" i="3"/>
  <c r="BT493" i="3"/>
  <c r="BS493" i="3"/>
  <c r="BT492" i="3"/>
  <c r="BS492" i="3"/>
  <c r="BT491" i="3"/>
  <c r="BS491" i="3"/>
  <c r="BT490" i="3"/>
  <c r="BS490" i="3"/>
  <c r="BT489" i="3"/>
  <c r="BS489" i="3"/>
  <c r="BT488" i="3"/>
  <c r="BS488" i="3"/>
  <c r="BT487" i="3"/>
  <c r="BS487" i="3"/>
  <c r="BT486" i="3"/>
  <c r="BS486" i="3"/>
  <c r="BT485" i="3"/>
  <c r="BS485" i="3"/>
  <c r="BT484" i="3"/>
  <c r="BS484" i="3"/>
  <c r="BT483" i="3"/>
  <c r="BS483" i="3"/>
  <c r="BT482" i="3"/>
  <c r="BS482" i="3"/>
  <c r="BT481" i="3"/>
  <c r="BS481" i="3"/>
  <c r="BT480" i="3"/>
  <c r="BS480" i="3"/>
  <c r="BT479" i="3"/>
  <c r="BS479" i="3"/>
  <c r="BT478" i="3"/>
  <c r="BS478" i="3"/>
  <c r="BT477" i="3"/>
  <c r="BS477" i="3"/>
  <c r="BT476" i="3"/>
  <c r="BS476" i="3"/>
  <c r="BT475" i="3"/>
  <c r="BS475" i="3"/>
  <c r="BT474" i="3"/>
  <c r="BS474" i="3"/>
  <c r="BT473" i="3"/>
  <c r="BS473" i="3"/>
  <c r="BT472" i="3"/>
  <c r="BS472" i="3"/>
  <c r="BT471" i="3"/>
  <c r="BS471" i="3"/>
  <c r="BT470" i="3"/>
  <c r="BS470" i="3"/>
  <c r="BT469" i="3"/>
  <c r="BS469" i="3"/>
  <c r="BT468" i="3"/>
  <c r="BS468" i="3"/>
  <c r="BT467" i="3"/>
  <c r="BS467" i="3"/>
  <c r="BT466" i="3"/>
  <c r="BS466" i="3"/>
  <c r="BT465" i="3"/>
  <c r="BS465" i="3"/>
  <c r="BT464" i="3"/>
  <c r="BS464" i="3"/>
  <c r="BT463" i="3"/>
  <c r="BS463" i="3"/>
  <c r="BT462" i="3"/>
  <c r="BS462" i="3"/>
  <c r="BT461" i="3"/>
  <c r="BS461" i="3"/>
  <c r="BT460" i="3"/>
  <c r="BS460" i="3"/>
  <c r="BT459" i="3"/>
  <c r="BS459" i="3"/>
  <c r="BT458" i="3"/>
  <c r="BS458" i="3"/>
  <c r="BT457" i="3"/>
  <c r="BS457" i="3"/>
  <c r="BT456" i="3"/>
  <c r="BS456" i="3"/>
  <c r="BT455" i="3"/>
  <c r="BS455" i="3"/>
  <c r="BT454" i="3"/>
  <c r="BS454" i="3"/>
  <c r="BT453" i="3"/>
  <c r="BS453" i="3"/>
  <c r="BT452" i="3"/>
  <c r="BS452" i="3"/>
  <c r="BT451" i="3"/>
  <c r="BS451" i="3"/>
  <c r="BT450" i="3"/>
  <c r="BS450" i="3"/>
  <c r="BT449" i="3"/>
  <c r="BS449" i="3"/>
  <c r="BT448" i="3"/>
  <c r="BS448" i="3"/>
  <c r="BT447" i="3"/>
  <c r="BS447" i="3"/>
  <c r="BT446" i="3"/>
  <c r="BS446" i="3"/>
  <c r="BT445" i="3"/>
  <c r="BS445" i="3"/>
  <c r="BT444" i="3"/>
  <c r="BS444" i="3"/>
  <c r="BT443" i="3"/>
  <c r="BS443" i="3"/>
  <c r="BT442" i="3"/>
  <c r="BS442" i="3"/>
  <c r="BT441" i="3"/>
  <c r="BS441" i="3"/>
  <c r="BT440" i="3"/>
  <c r="BS440" i="3"/>
  <c r="BT439" i="3"/>
  <c r="BS439" i="3"/>
  <c r="BT438" i="3"/>
  <c r="BS438" i="3"/>
  <c r="BT437" i="3"/>
  <c r="BS437" i="3"/>
  <c r="BT436" i="3"/>
  <c r="BS436" i="3"/>
  <c r="BT435" i="3"/>
  <c r="BS435" i="3"/>
  <c r="BT434" i="3"/>
  <c r="BS434" i="3"/>
  <c r="BT433" i="3"/>
  <c r="BS433" i="3"/>
  <c r="BT432" i="3"/>
  <c r="BS432" i="3"/>
  <c r="BT431" i="3"/>
  <c r="BS431" i="3"/>
  <c r="BT430" i="3"/>
  <c r="BS430" i="3"/>
  <c r="BT429" i="3"/>
  <c r="BS429" i="3"/>
  <c r="BT428" i="3"/>
  <c r="BS428" i="3"/>
  <c r="BT427" i="3"/>
  <c r="BS427" i="3"/>
  <c r="BT426" i="3"/>
  <c r="BS426" i="3"/>
  <c r="BT425" i="3"/>
  <c r="BS425" i="3"/>
  <c r="BT424" i="3"/>
  <c r="BS424" i="3"/>
  <c r="BT423" i="3"/>
  <c r="BS423" i="3"/>
  <c r="BT422" i="3"/>
  <c r="BS422" i="3"/>
  <c r="BT421" i="3"/>
  <c r="BS421" i="3"/>
  <c r="BT420" i="3"/>
  <c r="BS420" i="3"/>
  <c r="BT419" i="3"/>
  <c r="BS419" i="3"/>
  <c r="BT418" i="3"/>
  <c r="BS418" i="3"/>
  <c r="BT417" i="3"/>
  <c r="BS417" i="3"/>
  <c r="BT416" i="3"/>
  <c r="BS416" i="3"/>
  <c r="BT415" i="3"/>
  <c r="BS415" i="3"/>
  <c r="BT414" i="3"/>
  <c r="BS414" i="3"/>
  <c r="BT413" i="3"/>
  <c r="BS413" i="3"/>
  <c r="BT412" i="3"/>
  <c r="BS412" i="3"/>
  <c r="BT411" i="3"/>
  <c r="BS411" i="3"/>
  <c r="BT410" i="3"/>
  <c r="BS410" i="3"/>
  <c r="BT409" i="3"/>
  <c r="BS409" i="3"/>
  <c r="BT408" i="3"/>
  <c r="BS408" i="3"/>
  <c r="BT407" i="3"/>
  <c r="BS407" i="3"/>
  <c r="BT406" i="3"/>
  <c r="BS406" i="3"/>
  <c r="BT405" i="3"/>
  <c r="BS405" i="3"/>
  <c r="BT404" i="3"/>
  <c r="BS404" i="3"/>
  <c r="BT403" i="3"/>
  <c r="BS403" i="3"/>
  <c r="BT402" i="3"/>
  <c r="BS402" i="3"/>
  <c r="BT401" i="3"/>
  <c r="BS401" i="3"/>
  <c r="BT400" i="3"/>
  <c r="BS400" i="3"/>
  <c r="BT399" i="3"/>
  <c r="BS399" i="3"/>
  <c r="BT398" i="3"/>
  <c r="BS398" i="3"/>
  <c r="BT397" i="3"/>
  <c r="BS397" i="3"/>
  <c r="BT396" i="3"/>
  <c r="BS396" i="3"/>
  <c r="BT395" i="3"/>
  <c r="BS395" i="3"/>
  <c r="BT394" i="3"/>
  <c r="BS394" i="3"/>
  <c r="BT393" i="3"/>
  <c r="BS393" i="3"/>
  <c r="BT392" i="3"/>
  <c r="BS392" i="3"/>
  <c r="BT391" i="3"/>
  <c r="BS391" i="3"/>
  <c r="BT390" i="3"/>
  <c r="BS390" i="3"/>
  <c r="BT389" i="3"/>
  <c r="BS389" i="3"/>
  <c r="BT388" i="3"/>
  <c r="BS388" i="3"/>
  <c r="BT387" i="3"/>
  <c r="BS387" i="3"/>
  <c r="BT386" i="3"/>
  <c r="BS386" i="3"/>
  <c r="BT385" i="3"/>
  <c r="BS385" i="3"/>
  <c r="BT384" i="3"/>
  <c r="BS384" i="3"/>
  <c r="BT383" i="3"/>
  <c r="BS383" i="3"/>
  <c r="BT382" i="3"/>
  <c r="BS382" i="3"/>
  <c r="BT381" i="3"/>
  <c r="BS381" i="3"/>
  <c r="BT380" i="3"/>
  <c r="BS380" i="3"/>
  <c r="BT379" i="3"/>
  <c r="BS379" i="3"/>
  <c r="BT378" i="3"/>
  <c r="BS378" i="3"/>
  <c r="BT377" i="3"/>
  <c r="BS377" i="3"/>
  <c r="BT376" i="3"/>
  <c r="BS376" i="3"/>
  <c r="BT375" i="3"/>
  <c r="BS375" i="3"/>
  <c r="BT374" i="3"/>
  <c r="BS374" i="3"/>
  <c r="BT373" i="3"/>
  <c r="BS373" i="3"/>
  <c r="BT372" i="3"/>
  <c r="BS372" i="3"/>
  <c r="BT371" i="3"/>
  <c r="BS371" i="3"/>
  <c r="BT370" i="3"/>
  <c r="BS370" i="3"/>
  <c r="BT369" i="3"/>
  <c r="BS369" i="3"/>
  <c r="BT368" i="3"/>
  <c r="BS368" i="3"/>
  <c r="BT367" i="3"/>
  <c r="BS367" i="3"/>
  <c r="BT366" i="3"/>
  <c r="BS366" i="3"/>
  <c r="BT365" i="3"/>
  <c r="BS365" i="3"/>
  <c r="BT364" i="3"/>
  <c r="BS364" i="3"/>
  <c r="BT363" i="3"/>
  <c r="BS363" i="3"/>
  <c r="BT362" i="3"/>
  <c r="BS362" i="3"/>
  <c r="BT361" i="3"/>
  <c r="BS361" i="3"/>
  <c r="BT360" i="3"/>
  <c r="BS360" i="3"/>
  <c r="BT359" i="3"/>
  <c r="BS359" i="3"/>
  <c r="BT358" i="3"/>
  <c r="BS358" i="3"/>
  <c r="BT357" i="3"/>
  <c r="BS357" i="3"/>
  <c r="BT356" i="3"/>
  <c r="BS356" i="3"/>
  <c r="BT355" i="3"/>
  <c r="BS355" i="3"/>
  <c r="BT354" i="3"/>
  <c r="BS354" i="3"/>
  <c r="BT353" i="3"/>
  <c r="BS353" i="3"/>
  <c r="BT352" i="3"/>
  <c r="BS352" i="3"/>
  <c r="BT351" i="3"/>
  <c r="BS351" i="3"/>
  <c r="BT350" i="3"/>
  <c r="BS350" i="3"/>
  <c r="BT349" i="3"/>
  <c r="BS349" i="3"/>
  <c r="BT348" i="3"/>
  <c r="BS348" i="3"/>
  <c r="BT347" i="3"/>
  <c r="BS347" i="3"/>
  <c r="BT346" i="3"/>
  <c r="BS346" i="3"/>
  <c r="BT345" i="3"/>
  <c r="BS345" i="3"/>
  <c r="BT344" i="3"/>
  <c r="BS344" i="3"/>
  <c r="BT343" i="3"/>
  <c r="BS343" i="3"/>
  <c r="BT342" i="3"/>
  <c r="BS342" i="3"/>
  <c r="BT341" i="3"/>
  <c r="BS341" i="3"/>
  <c r="BT340" i="3"/>
  <c r="BS340" i="3"/>
  <c r="BT339" i="3"/>
  <c r="BS339" i="3"/>
  <c r="BT338" i="3"/>
  <c r="BS338" i="3"/>
  <c r="BT337" i="3"/>
  <c r="BS337" i="3"/>
  <c r="BT336" i="3"/>
  <c r="BS336" i="3"/>
  <c r="BT335" i="3"/>
  <c r="BS335" i="3"/>
  <c r="BT334" i="3"/>
  <c r="BS334" i="3"/>
  <c r="BT333" i="3"/>
  <c r="BS333" i="3"/>
  <c r="BT332" i="3"/>
  <c r="BS332" i="3"/>
  <c r="BT331" i="3"/>
  <c r="BS331" i="3"/>
  <c r="BT330" i="3"/>
  <c r="BS330" i="3"/>
  <c r="BT329" i="3"/>
  <c r="BS329" i="3"/>
  <c r="BT328" i="3"/>
  <c r="BS328" i="3"/>
  <c r="BT327" i="3"/>
  <c r="BS327" i="3"/>
  <c r="BT326" i="3"/>
  <c r="BS326" i="3"/>
  <c r="BT325" i="3"/>
  <c r="BS325" i="3"/>
  <c r="BT324" i="3"/>
  <c r="BS324" i="3"/>
  <c r="BT323" i="3"/>
  <c r="BS323" i="3"/>
  <c r="BT322" i="3"/>
  <c r="BS322" i="3"/>
  <c r="BT321" i="3"/>
  <c r="BS321" i="3"/>
  <c r="BT320" i="3"/>
  <c r="BS320" i="3"/>
  <c r="BT319" i="3"/>
  <c r="BS319" i="3"/>
  <c r="BT318" i="3"/>
  <c r="BS318" i="3"/>
  <c r="BT317" i="3"/>
  <c r="BS317" i="3"/>
  <c r="BT316" i="3"/>
  <c r="BS316" i="3"/>
  <c r="BT315" i="3"/>
  <c r="BS315" i="3"/>
  <c r="BT314" i="3"/>
  <c r="BS314" i="3"/>
  <c r="BT313" i="3"/>
  <c r="BS313" i="3"/>
  <c r="BT312" i="3"/>
  <c r="BS312" i="3"/>
  <c r="BT311" i="3"/>
  <c r="BS311" i="3"/>
  <c r="BT310" i="3"/>
  <c r="BS310" i="3"/>
  <c r="BT309" i="3"/>
  <c r="BS309" i="3"/>
  <c r="BT308" i="3"/>
  <c r="BS308" i="3"/>
  <c r="BT307" i="3"/>
  <c r="BS307" i="3"/>
  <c r="BT306" i="3"/>
  <c r="BS306" i="3"/>
  <c r="BT305" i="3"/>
  <c r="BS305" i="3"/>
  <c r="BT304" i="3"/>
  <c r="BS304" i="3"/>
  <c r="BT303" i="3"/>
  <c r="BS303" i="3"/>
  <c r="BT302" i="3"/>
  <c r="BS302" i="3"/>
  <c r="BT301" i="3"/>
  <c r="BS301" i="3"/>
  <c r="BT300" i="3"/>
  <c r="BS300" i="3"/>
  <c r="BT299" i="3"/>
  <c r="BS299" i="3"/>
  <c r="BT298" i="3"/>
  <c r="BS298" i="3"/>
  <c r="BT297" i="3"/>
  <c r="BS297" i="3"/>
  <c r="BT296" i="3"/>
  <c r="BS296" i="3"/>
  <c r="BT295" i="3"/>
  <c r="BS295" i="3"/>
  <c r="BT294" i="3"/>
  <c r="BS294" i="3"/>
  <c r="BT293" i="3"/>
  <c r="BS293" i="3"/>
  <c r="BT292" i="3"/>
  <c r="BS292" i="3"/>
  <c r="BT291" i="3"/>
  <c r="BS291" i="3"/>
  <c r="BT290" i="3"/>
  <c r="BS290" i="3"/>
  <c r="BT289" i="3"/>
  <c r="BS289" i="3"/>
  <c r="BT288" i="3"/>
  <c r="BS288" i="3"/>
  <c r="BT287" i="3"/>
  <c r="BS287" i="3"/>
  <c r="BT286" i="3"/>
  <c r="BS286" i="3"/>
  <c r="BT285" i="3"/>
  <c r="BS285" i="3"/>
  <c r="BT284" i="3"/>
  <c r="BS284" i="3"/>
  <c r="BT283" i="3"/>
  <c r="BS283" i="3"/>
  <c r="BT282" i="3"/>
  <c r="BS282" i="3"/>
  <c r="BT281" i="3"/>
  <c r="BS281" i="3"/>
  <c r="BT280" i="3"/>
  <c r="BS280" i="3"/>
  <c r="BT279" i="3"/>
  <c r="BS279" i="3"/>
  <c r="BT278" i="3"/>
  <c r="BS278" i="3"/>
  <c r="BT277" i="3"/>
  <c r="BS277" i="3"/>
  <c r="BT276" i="3"/>
  <c r="BS276" i="3"/>
  <c r="BT275" i="3"/>
  <c r="BS275" i="3"/>
  <c r="BT274" i="3"/>
  <c r="BS274" i="3"/>
  <c r="BT273" i="3"/>
  <c r="BS273" i="3"/>
  <c r="BT272" i="3"/>
  <c r="BS272" i="3"/>
  <c r="BT271" i="3"/>
  <c r="BS271" i="3"/>
  <c r="BT270" i="3"/>
  <c r="BS270" i="3"/>
  <c r="BT269" i="3"/>
  <c r="BS269" i="3"/>
  <c r="BT268" i="3"/>
  <c r="BS268" i="3"/>
  <c r="BT267" i="3"/>
  <c r="BS267" i="3"/>
  <c r="BT266" i="3"/>
  <c r="BS266" i="3"/>
  <c r="BT265" i="3"/>
  <c r="BS265" i="3"/>
  <c r="BT264" i="3"/>
  <c r="BS264" i="3"/>
  <c r="BT263" i="3"/>
  <c r="BS263" i="3"/>
  <c r="BT262" i="3"/>
  <c r="BS262" i="3"/>
  <c r="BT261" i="3"/>
  <c r="BS261" i="3"/>
  <c r="BT260" i="3"/>
  <c r="BS260" i="3"/>
  <c r="BT259" i="3"/>
  <c r="BS259" i="3"/>
  <c r="BT258" i="3"/>
  <c r="BS258" i="3"/>
  <c r="BT257" i="3"/>
  <c r="BS257" i="3"/>
  <c r="BT256" i="3"/>
  <c r="BS256" i="3"/>
  <c r="BT255" i="3"/>
  <c r="BS255" i="3"/>
  <c r="BT254" i="3"/>
  <c r="BS254" i="3"/>
  <c r="BT253" i="3"/>
  <c r="BS253" i="3"/>
  <c r="BT252" i="3"/>
  <c r="BS252" i="3"/>
  <c r="BT251" i="3"/>
  <c r="BS251" i="3"/>
  <c r="BT250" i="3"/>
  <c r="BS250" i="3"/>
  <c r="BT249" i="3"/>
  <c r="BS249" i="3"/>
  <c r="BT248" i="3"/>
  <c r="BS248" i="3"/>
  <c r="BT247" i="3"/>
  <c r="BS247" i="3"/>
  <c r="BT246" i="3"/>
  <c r="BS246" i="3"/>
  <c r="BT245" i="3"/>
  <c r="BS245" i="3"/>
  <c r="BT244" i="3"/>
  <c r="BS244" i="3"/>
  <c r="BT243" i="3"/>
  <c r="BS243" i="3"/>
  <c r="BT242" i="3"/>
  <c r="BS242" i="3"/>
  <c r="BT241" i="3"/>
  <c r="BS241" i="3"/>
  <c r="BT240" i="3"/>
  <c r="BS240" i="3"/>
  <c r="BT239" i="3"/>
  <c r="BS239" i="3"/>
  <c r="BT238" i="3"/>
  <c r="BS238" i="3"/>
  <c r="BT237" i="3"/>
  <c r="BS237" i="3"/>
  <c r="BT236" i="3"/>
  <c r="BS236" i="3"/>
  <c r="BT235" i="3"/>
  <c r="BS235" i="3"/>
  <c r="BT234" i="3"/>
  <c r="BS234" i="3"/>
  <c r="BT233" i="3"/>
  <c r="BS233" i="3"/>
  <c r="BT232" i="3"/>
  <c r="BS232" i="3"/>
  <c r="BT231" i="3"/>
  <c r="BS231" i="3"/>
  <c r="BT230" i="3"/>
  <c r="BS230" i="3"/>
  <c r="BT229" i="3"/>
  <c r="BS229" i="3"/>
  <c r="BT228" i="3"/>
  <c r="BS228" i="3"/>
  <c r="BT227" i="3"/>
  <c r="BS227" i="3"/>
  <c r="BT226" i="3"/>
  <c r="BS226" i="3"/>
  <c r="BT225" i="3"/>
  <c r="BS225" i="3"/>
  <c r="BT224" i="3"/>
  <c r="BS224" i="3"/>
  <c r="BT223" i="3"/>
  <c r="BS223" i="3"/>
  <c r="BT222" i="3"/>
  <c r="BS222" i="3"/>
  <c r="BT221" i="3"/>
  <c r="BS221" i="3"/>
  <c r="BT220" i="3"/>
  <c r="BS220" i="3"/>
  <c r="BT219" i="3"/>
  <c r="BS219" i="3"/>
  <c r="BT218" i="3"/>
  <c r="BS218" i="3"/>
  <c r="BT217" i="3"/>
  <c r="BS217" i="3"/>
  <c r="BT216" i="3"/>
  <c r="BS216" i="3"/>
  <c r="BT215" i="3"/>
  <c r="BS215" i="3"/>
  <c r="BT214" i="3"/>
  <c r="BS214" i="3"/>
  <c r="BT213" i="3"/>
  <c r="BS213" i="3"/>
  <c r="BT212" i="3"/>
  <c r="BS212" i="3"/>
  <c r="BT211" i="3"/>
  <c r="BS211" i="3"/>
  <c r="BT210" i="3"/>
  <c r="BS210" i="3"/>
  <c r="BT209" i="3"/>
  <c r="BS209" i="3"/>
  <c r="BT208" i="3"/>
  <c r="BS208" i="3"/>
  <c r="BT207" i="3"/>
  <c r="BS207" i="3"/>
  <c r="BT206" i="3"/>
  <c r="BS206" i="3"/>
  <c r="BT205" i="3"/>
  <c r="BS205" i="3"/>
  <c r="BT204" i="3"/>
  <c r="BS204" i="3"/>
  <c r="BT203" i="3"/>
  <c r="BS203" i="3"/>
  <c r="BS202" i="3"/>
  <c r="BS201" i="3"/>
  <c r="BS200" i="3"/>
  <c r="BS199" i="3"/>
  <c r="BS198" i="3"/>
  <c r="BS197" i="3"/>
  <c r="BS196" i="3"/>
  <c r="BS195" i="3"/>
  <c r="BS194" i="3"/>
  <c r="BS193" i="3"/>
  <c r="BS192" i="3"/>
  <c r="BS191" i="3"/>
  <c r="BS190" i="3"/>
  <c r="BS189" i="3"/>
  <c r="BS188" i="3"/>
  <c r="BU187" i="3"/>
  <c r="BS187" i="3"/>
  <c r="BS186" i="3"/>
  <c r="BU186" i="3" s="1"/>
  <c r="BS185" i="3"/>
  <c r="BU185" i="3" s="1"/>
  <c r="BS184" i="3"/>
  <c r="BU184" i="3" s="1"/>
  <c r="BS183" i="3"/>
  <c r="BU183" i="3" s="1"/>
  <c r="BS182" i="3"/>
  <c r="BU182" i="3" s="1"/>
  <c r="BS181" i="3"/>
  <c r="BU181" i="3" s="1"/>
  <c r="BS180" i="3"/>
  <c r="BU180" i="3" s="1"/>
  <c r="BS179" i="3"/>
  <c r="BU179" i="3" s="1"/>
  <c r="BS178" i="3"/>
  <c r="BU178" i="3" s="1"/>
  <c r="BS177" i="3"/>
  <c r="BU177" i="3" s="1"/>
  <c r="BU176" i="3"/>
  <c r="BS176" i="3"/>
  <c r="BS175" i="3"/>
  <c r="BU175" i="3" s="1"/>
  <c r="BS174" i="3"/>
  <c r="BU174" i="3" s="1"/>
  <c r="BS173" i="3"/>
  <c r="BU173" i="3" s="1"/>
  <c r="BS172" i="3"/>
  <c r="BU172" i="3" s="1"/>
  <c r="BS171" i="3"/>
  <c r="BU171" i="3" s="1"/>
  <c r="BS170" i="3"/>
  <c r="BU170" i="3" s="1"/>
  <c r="BS169" i="3"/>
  <c r="BU169" i="3" s="1"/>
  <c r="BS168" i="3"/>
  <c r="BU168" i="3" s="1"/>
  <c r="BS167" i="3"/>
  <c r="BU167" i="3" s="1"/>
  <c r="BS166" i="3"/>
  <c r="BU166" i="3" s="1"/>
  <c r="BS165" i="3"/>
  <c r="BU165" i="3" s="1"/>
  <c r="BS164" i="3"/>
  <c r="BU164" i="3" s="1"/>
  <c r="BS163" i="3"/>
  <c r="BU163" i="3" s="1"/>
  <c r="BS162" i="3"/>
  <c r="BU162" i="3" s="1"/>
  <c r="BS161" i="3"/>
  <c r="BU161" i="3" s="1"/>
  <c r="BS160" i="3"/>
  <c r="BU160" i="3" s="1"/>
  <c r="BS159" i="3"/>
  <c r="BU159" i="3" s="1"/>
  <c r="BS158" i="3"/>
  <c r="BU158" i="3" s="1"/>
  <c r="BS112" i="3"/>
  <c r="BU112" i="3" s="1"/>
  <c r="BS111" i="3"/>
  <c r="BU111" i="3" s="1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U90" i="3" s="1"/>
  <c r="BS89" i="3"/>
  <c r="BU89" i="3" s="1"/>
  <c r="BS88" i="3"/>
  <c r="BU88" i="3" s="1"/>
  <c r="BU87" i="3"/>
  <c r="BS87" i="3"/>
  <c r="BS86" i="3"/>
  <c r="BU86" i="3" s="1"/>
  <c r="BS85" i="3"/>
  <c r="BU85" i="3" s="1"/>
  <c r="BS84" i="3"/>
  <c r="BU84" i="3" s="1"/>
  <c r="BS83" i="3"/>
  <c r="BU83" i="3" s="1"/>
  <c r="BS82" i="3"/>
  <c r="BU82" i="3" s="1"/>
  <c r="BS81" i="3"/>
  <c r="BU81" i="3" s="1"/>
  <c r="BS80" i="3"/>
  <c r="BU80" i="3" s="1"/>
  <c r="BU79" i="3"/>
  <c r="BS79" i="3"/>
  <c r="BU78" i="3"/>
  <c r="BS78" i="3"/>
  <c r="BS77" i="3"/>
  <c r="BU77" i="3" s="1"/>
  <c r="BS76" i="3"/>
  <c r="BU76" i="3" s="1"/>
  <c r="BS75" i="3"/>
  <c r="BU75" i="3" s="1"/>
  <c r="BS74" i="3"/>
  <c r="BU74" i="3" s="1"/>
  <c r="BS73" i="3"/>
  <c r="BU73" i="3" s="1"/>
  <c r="BS72" i="3"/>
  <c r="BU72" i="3" s="1"/>
  <c r="BS71" i="3"/>
  <c r="BU71" i="3" s="1"/>
  <c r="BS70" i="3"/>
  <c r="BU70" i="3" s="1"/>
  <c r="BS69" i="3"/>
  <c r="BU69" i="3" s="1"/>
  <c r="BS68" i="3"/>
  <c r="BU68" i="3" s="1"/>
  <c r="BS67" i="3"/>
  <c r="BU67" i="3" s="1"/>
  <c r="BS66" i="3"/>
  <c r="BU66" i="3" s="1"/>
  <c r="BS65" i="3"/>
  <c r="BU65" i="3" s="1"/>
  <c r="BS64" i="3"/>
  <c r="BU64" i="3" s="1"/>
  <c r="BS63" i="3"/>
  <c r="BU63" i="3" s="1"/>
  <c r="BS62" i="3"/>
  <c r="BU62" i="3" s="1"/>
  <c r="BS61" i="3"/>
  <c r="BU61" i="3" s="1"/>
  <c r="BS60" i="3"/>
  <c r="BU60" i="3" s="1"/>
  <c r="BS59" i="3"/>
  <c r="BU59" i="3" s="1"/>
  <c r="BS58" i="3"/>
  <c r="BU58" i="3" s="1"/>
  <c r="BS57" i="3"/>
  <c r="BU57" i="3" s="1"/>
  <c r="BS56" i="3"/>
  <c r="BU56" i="3" s="1"/>
  <c r="BS55" i="3"/>
  <c r="BU55" i="3" s="1"/>
  <c r="BS54" i="3"/>
  <c r="BU54" i="3" s="1"/>
  <c r="BS53" i="3"/>
  <c r="BU53" i="3" s="1"/>
  <c r="BS52" i="3"/>
  <c r="BU52" i="3" s="1"/>
  <c r="BS51" i="3"/>
  <c r="BU51" i="3" s="1"/>
  <c r="BS50" i="3"/>
  <c r="BU50" i="3" s="1"/>
  <c r="BS49" i="3"/>
  <c r="BU49" i="3" s="1"/>
  <c r="BU48" i="3"/>
  <c r="BS48" i="3"/>
  <c r="BU47" i="3"/>
  <c r="BS47" i="3"/>
  <c r="BS46" i="3"/>
  <c r="BU46" i="3" s="1"/>
  <c r="BS45" i="3"/>
  <c r="BU45" i="3" s="1"/>
  <c r="BS44" i="3"/>
  <c r="BU44" i="3" s="1"/>
  <c r="BS43" i="3"/>
  <c r="BU43" i="3" s="1"/>
  <c r="BS42" i="3"/>
  <c r="BU42" i="3" s="1"/>
  <c r="BS41" i="3"/>
  <c r="BU41" i="3" s="1"/>
  <c r="BS40" i="3"/>
  <c r="BU40" i="3" s="1"/>
  <c r="BS39" i="3"/>
  <c r="BU39" i="3" s="1"/>
  <c r="BS38" i="3"/>
  <c r="BU38" i="3" s="1"/>
  <c r="BS37" i="3"/>
  <c r="BU37" i="3" s="1"/>
  <c r="BS36" i="3"/>
  <c r="BU36" i="3" s="1"/>
  <c r="BS35" i="3"/>
  <c r="BU35" i="3" s="1"/>
  <c r="BS34" i="3"/>
  <c r="BU34" i="3" s="1"/>
  <c r="BS33" i="3"/>
  <c r="BU33" i="3" s="1"/>
  <c r="BS32" i="3"/>
  <c r="BU32" i="3" s="1"/>
  <c r="BS31" i="3"/>
  <c r="BU31" i="3" s="1"/>
  <c r="BS30" i="3"/>
  <c r="BU30" i="3" s="1"/>
  <c r="BS29" i="3"/>
  <c r="BU29" i="3" s="1"/>
  <c r="BS28" i="3"/>
  <c r="BU28" i="3" s="1"/>
  <c r="BS27" i="3"/>
  <c r="BU27" i="3" s="1"/>
  <c r="BS26" i="3"/>
  <c r="BU26" i="3" s="1"/>
  <c r="BU25" i="3"/>
  <c r="BS25" i="3"/>
  <c r="BS24" i="3"/>
  <c r="BU24" i="3" s="1"/>
  <c r="BS23" i="3"/>
  <c r="BU23" i="3" s="1"/>
  <c r="BU22" i="3"/>
  <c r="BS22" i="3"/>
  <c r="BS21" i="3"/>
  <c r="BU21" i="3" s="1"/>
  <c r="BS20" i="3"/>
  <c r="BU20" i="3" s="1"/>
  <c r="BS19" i="3"/>
  <c r="BU19" i="3" s="1"/>
  <c r="BS18" i="3"/>
  <c r="BU18" i="3" s="1"/>
  <c r="BS17" i="3"/>
  <c r="BU17" i="3" s="1"/>
  <c r="BU16" i="3"/>
  <c r="BS16" i="3"/>
  <c r="BS15" i="3"/>
  <c r="BU15" i="3" s="1"/>
  <c r="BS14" i="3"/>
  <c r="BU14" i="3" s="1"/>
  <c r="BS13" i="3"/>
  <c r="BU13" i="3" s="1"/>
  <c r="BS12" i="3"/>
  <c r="BU12" i="3" s="1"/>
  <c r="BS11" i="3"/>
  <c r="BU11" i="3" s="1"/>
  <c r="BS10" i="3"/>
  <c r="BU10" i="3" s="1"/>
  <c r="BS9" i="3"/>
  <c r="BU9" i="3" s="1"/>
  <c r="BS8" i="3"/>
  <c r="BU8" i="3" s="1"/>
  <c r="BS7" i="3"/>
  <c r="BU7" i="3" s="1"/>
  <c r="BS6" i="3"/>
  <c r="BU6" i="3" s="1"/>
  <c r="BS5" i="3"/>
  <c r="BU5" i="3" s="1"/>
  <c r="BS4" i="3"/>
  <c r="BU4" i="3" s="1"/>
  <c r="BT3" i="3"/>
  <c r="BS3" i="3"/>
  <c r="BU83" i="7"/>
  <c r="BT562" i="7"/>
  <c r="BS562" i="7"/>
  <c r="BT561" i="7"/>
  <c r="BS561" i="7"/>
  <c r="BT560" i="7"/>
  <c r="BS560" i="7"/>
  <c r="BT559" i="7"/>
  <c r="BS559" i="7"/>
  <c r="BT558" i="7"/>
  <c r="BS558" i="7"/>
  <c r="BT557" i="7"/>
  <c r="BS557" i="7"/>
  <c r="BT556" i="7"/>
  <c r="BS556" i="7"/>
  <c r="BT555" i="7"/>
  <c r="BS555" i="7"/>
  <c r="BT554" i="7"/>
  <c r="BS554" i="7"/>
  <c r="BT553" i="7"/>
  <c r="BS553" i="7"/>
  <c r="BT552" i="7"/>
  <c r="BS552" i="7"/>
  <c r="BT551" i="7"/>
  <c r="BS551" i="7"/>
  <c r="BT550" i="7"/>
  <c r="BS550" i="7"/>
  <c r="BT549" i="7"/>
  <c r="BS549" i="7"/>
  <c r="BT548" i="7"/>
  <c r="BS548" i="7"/>
  <c r="BT547" i="7"/>
  <c r="BS547" i="7"/>
  <c r="BT546" i="7"/>
  <c r="BS546" i="7"/>
  <c r="BT545" i="7"/>
  <c r="BS545" i="7"/>
  <c r="BT544" i="7"/>
  <c r="BS544" i="7"/>
  <c r="BT543" i="7"/>
  <c r="BS543" i="7"/>
  <c r="BT542" i="7"/>
  <c r="BS542" i="7"/>
  <c r="BT541" i="7"/>
  <c r="BS541" i="7"/>
  <c r="BT540" i="7"/>
  <c r="BS540" i="7"/>
  <c r="BT539" i="7"/>
  <c r="BS539" i="7"/>
  <c r="BT538" i="7"/>
  <c r="BS538" i="7"/>
  <c r="BT537" i="7"/>
  <c r="BS537" i="7"/>
  <c r="BT536" i="7"/>
  <c r="BS536" i="7"/>
  <c r="BT535" i="7"/>
  <c r="BS535" i="7"/>
  <c r="BT534" i="7"/>
  <c r="BS534" i="7"/>
  <c r="BT533" i="7"/>
  <c r="BS533" i="7"/>
  <c r="BT532" i="7"/>
  <c r="BS532" i="7"/>
  <c r="BT531" i="7"/>
  <c r="BS531" i="7"/>
  <c r="BT530" i="7"/>
  <c r="BS530" i="7"/>
  <c r="BT529" i="7"/>
  <c r="BS529" i="7"/>
  <c r="BT528" i="7"/>
  <c r="BS528" i="7"/>
  <c r="BT527" i="7"/>
  <c r="BS527" i="7"/>
  <c r="BT526" i="7"/>
  <c r="BS526" i="7"/>
  <c r="BT525" i="7"/>
  <c r="BS525" i="7"/>
  <c r="BT524" i="7"/>
  <c r="BS524" i="7"/>
  <c r="BT523" i="7"/>
  <c r="BS523" i="7"/>
  <c r="BT522" i="7"/>
  <c r="BS522" i="7"/>
  <c r="BT521" i="7"/>
  <c r="BS521" i="7"/>
  <c r="BT520" i="7"/>
  <c r="BS520" i="7"/>
  <c r="BT519" i="7"/>
  <c r="BS519" i="7"/>
  <c r="BT518" i="7"/>
  <c r="BS518" i="7"/>
  <c r="BT517" i="7"/>
  <c r="BS517" i="7"/>
  <c r="BT516" i="7"/>
  <c r="BS516" i="7"/>
  <c r="BT515" i="7"/>
  <c r="BS515" i="7"/>
  <c r="BT514" i="7"/>
  <c r="BS514" i="7"/>
  <c r="BT513" i="7"/>
  <c r="BS513" i="7"/>
  <c r="BT512" i="7"/>
  <c r="BS512" i="7"/>
  <c r="BT511" i="7"/>
  <c r="BS511" i="7"/>
  <c r="BT510" i="7"/>
  <c r="BS510" i="7"/>
  <c r="BT509" i="7"/>
  <c r="BS509" i="7"/>
  <c r="BT508" i="7"/>
  <c r="BS508" i="7"/>
  <c r="BT507" i="7"/>
  <c r="BS507" i="7"/>
  <c r="BT506" i="7"/>
  <c r="BS506" i="7"/>
  <c r="BT505" i="7"/>
  <c r="BS505" i="7"/>
  <c r="BT504" i="7"/>
  <c r="BS504" i="7"/>
  <c r="BT503" i="7"/>
  <c r="BS503" i="7"/>
  <c r="BT502" i="7"/>
  <c r="BS502" i="7"/>
  <c r="BT501" i="7"/>
  <c r="BS501" i="7"/>
  <c r="BT500" i="7"/>
  <c r="BS500" i="7"/>
  <c r="BT499" i="7"/>
  <c r="BS499" i="7"/>
  <c r="BT498" i="7"/>
  <c r="BS498" i="7"/>
  <c r="BT497" i="7"/>
  <c r="BS497" i="7"/>
  <c r="BT496" i="7"/>
  <c r="BS496" i="7"/>
  <c r="BT495" i="7"/>
  <c r="BS495" i="7"/>
  <c r="BT494" i="7"/>
  <c r="BS494" i="7"/>
  <c r="BT493" i="7"/>
  <c r="BS493" i="7"/>
  <c r="BT492" i="7"/>
  <c r="BS492" i="7"/>
  <c r="BT491" i="7"/>
  <c r="BS491" i="7"/>
  <c r="BT490" i="7"/>
  <c r="BS490" i="7"/>
  <c r="BT489" i="7"/>
  <c r="BS489" i="7"/>
  <c r="BT488" i="7"/>
  <c r="BS488" i="7"/>
  <c r="BT487" i="7"/>
  <c r="BS487" i="7"/>
  <c r="BT486" i="7"/>
  <c r="BS486" i="7"/>
  <c r="BT485" i="7"/>
  <c r="BS485" i="7"/>
  <c r="BT484" i="7"/>
  <c r="BS484" i="7"/>
  <c r="BT483" i="7"/>
  <c r="BS483" i="7"/>
  <c r="BT482" i="7"/>
  <c r="BS482" i="7"/>
  <c r="BT481" i="7"/>
  <c r="BS481" i="7"/>
  <c r="BT480" i="7"/>
  <c r="BS480" i="7"/>
  <c r="BT479" i="7"/>
  <c r="BS479" i="7"/>
  <c r="BT478" i="7"/>
  <c r="BS478" i="7"/>
  <c r="BT477" i="7"/>
  <c r="BS477" i="7"/>
  <c r="BT476" i="7"/>
  <c r="BS476" i="7"/>
  <c r="BT475" i="7"/>
  <c r="BS475" i="7"/>
  <c r="BT474" i="7"/>
  <c r="BS474" i="7"/>
  <c r="BT473" i="7"/>
  <c r="BS473" i="7"/>
  <c r="BT472" i="7"/>
  <c r="BS472" i="7"/>
  <c r="BT471" i="7"/>
  <c r="BS471" i="7"/>
  <c r="BT470" i="7"/>
  <c r="BS470" i="7"/>
  <c r="BT469" i="7"/>
  <c r="BS469" i="7"/>
  <c r="BT468" i="7"/>
  <c r="BS468" i="7"/>
  <c r="BT467" i="7"/>
  <c r="BS467" i="7"/>
  <c r="BT466" i="7"/>
  <c r="BS466" i="7"/>
  <c r="BT465" i="7"/>
  <c r="BS465" i="7"/>
  <c r="BT464" i="7"/>
  <c r="BS464" i="7"/>
  <c r="BT463" i="7"/>
  <c r="BS463" i="7"/>
  <c r="BT462" i="7"/>
  <c r="BS462" i="7"/>
  <c r="BT461" i="7"/>
  <c r="BS461" i="7"/>
  <c r="BT460" i="7"/>
  <c r="BS460" i="7"/>
  <c r="BT459" i="7"/>
  <c r="BS459" i="7"/>
  <c r="BT458" i="7"/>
  <c r="BS458" i="7"/>
  <c r="BT457" i="7"/>
  <c r="BS457" i="7"/>
  <c r="BT456" i="7"/>
  <c r="BS456" i="7"/>
  <c r="BT455" i="7"/>
  <c r="BS455" i="7"/>
  <c r="BT454" i="7"/>
  <c r="BS454" i="7"/>
  <c r="BT453" i="7"/>
  <c r="BS453" i="7"/>
  <c r="BT452" i="7"/>
  <c r="BS452" i="7"/>
  <c r="BT451" i="7"/>
  <c r="BS451" i="7"/>
  <c r="BT450" i="7"/>
  <c r="BS450" i="7"/>
  <c r="BT449" i="7"/>
  <c r="BS449" i="7"/>
  <c r="BT448" i="7"/>
  <c r="BS448" i="7"/>
  <c r="BT447" i="7"/>
  <c r="BS447" i="7"/>
  <c r="BT446" i="7"/>
  <c r="BS446" i="7"/>
  <c r="BT445" i="7"/>
  <c r="BS445" i="7"/>
  <c r="BT444" i="7"/>
  <c r="BS444" i="7"/>
  <c r="BT443" i="7"/>
  <c r="BS443" i="7"/>
  <c r="BT442" i="7"/>
  <c r="BS442" i="7"/>
  <c r="BT441" i="7"/>
  <c r="BS441" i="7"/>
  <c r="BT440" i="7"/>
  <c r="BS440" i="7"/>
  <c r="BT439" i="7"/>
  <c r="BS439" i="7"/>
  <c r="BT438" i="7"/>
  <c r="BS438" i="7"/>
  <c r="BT437" i="7"/>
  <c r="BS437" i="7"/>
  <c r="BT436" i="7"/>
  <c r="BS436" i="7"/>
  <c r="BT435" i="7"/>
  <c r="BS435" i="7"/>
  <c r="BT434" i="7"/>
  <c r="BS434" i="7"/>
  <c r="BT433" i="7"/>
  <c r="BS433" i="7"/>
  <c r="BT432" i="7"/>
  <c r="BS432" i="7"/>
  <c r="BT431" i="7"/>
  <c r="BS431" i="7"/>
  <c r="BT430" i="7"/>
  <c r="BS430" i="7"/>
  <c r="BT429" i="7"/>
  <c r="BS429" i="7"/>
  <c r="BT428" i="7"/>
  <c r="BS428" i="7"/>
  <c r="BT427" i="7"/>
  <c r="BS427" i="7"/>
  <c r="BT426" i="7"/>
  <c r="BS426" i="7"/>
  <c r="BT425" i="7"/>
  <c r="BS425" i="7"/>
  <c r="BT424" i="7"/>
  <c r="BS424" i="7"/>
  <c r="BT423" i="7"/>
  <c r="BS423" i="7"/>
  <c r="BT422" i="7"/>
  <c r="BS422" i="7"/>
  <c r="BT421" i="7"/>
  <c r="BS421" i="7"/>
  <c r="BT420" i="7"/>
  <c r="BS420" i="7"/>
  <c r="BT419" i="7"/>
  <c r="BS419" i="7"/>
  <c r="BT418" i="7"/>
  <c r="BS418" i="7"/>
  <c r="BT417" i="7"/>
  <c r="BS417" i="7"/>
  <c r="BT416" i="7"/>
  <c r="BS416" i="7"/>
  <c r="BT415" i="7"/>
  <c r="BS415" i="7"/>
  <c r="BT414" i="7"/>
  <c r="BS414" i="7"/>
  <c r="BT413" i="7"/>
  <c r="BS413" i="7"/>
  <c r="BT412" i="7"/>
  <c r="BS412" i="7"/>
  <c r="BT411" i="7"/>
  <c r="BS411" i="7"/>
  <c r="BT410" i="7"/>
  <c r="BS410" i="7"/>
  <c r="BT409" i="7"/>
  <c r="BS409" i="7"/>
  <c r="BT408" i="7"/>
  <c r="BS408" i="7"/>
  <c r="BT407" i="7"/>
  <c r="BS407" i="7"/>
  <c r="BT406" i="7"/>
  <c r="BS406" i="7"/>
  <c r="BT405" i="7"/>
  <c r="BS405" i="7"/>
  <c r="BT404" i="7"/>
  <c r="BS404" i="7"/>
  <c r="BT403" i="7"/>
  <c r="BS403" i="7"/>
  <c r="BT402" i="7"/>
  <c r="BS402" i="7"/>
  <c r="BT401" i="7"/>
  <c r="BS401" i="7"/>
  <c r="BT400" i="7"/>
  <c r="BS400" i="7"/>
  <c r="BT399" i="7"/>
  <c r="BS399" i="7"/>
  <c r="BT398" i="7"/>
  <c r="BS398" i="7"/>
  <c r="BT397" i="7"/>
  <c r="BS397" i="7"/>
  <c r="BT396" i="7"/>
  <c r="BS396" i="7"/>
  <c r="BT395" i="7"/>
  <c r="BS395" i="7"/>
  <c r="BT394" i="7"/>
  <c r="BS394" i="7"/>
  <c r="BT393" i="7"/>
  <c r="BS393" i="7"/>
  <c r="BT392" i="7"/>
  <c r="BS392" i="7"/>
  <c r="BT391" i="7"/>
  <c r="BS391" i="7"/>
  <c r="BT390" i="7"/>
  <c r="BS390" i="7"/>
  <c r="BT389" i="7"/>
  <c r="BS389" i="7"/>
  <c r="BT388" i="7"/>
  <c r="BS388" i="7"/>
  <c r="BT387" i="7"/>
  <c r="BS387" i="7"/>
  <c r="BT386" i="7"/>
  <c r="BS386" i="7"/>
  <c r="BT385" i="7"/>
  <c r="BS385" i="7"/>
  <c r="BT384" i="7"/>
  <c r="BS384" i="7"/>
  <c r="BT383" i="7"/>
  <c r="BS383" i="7"/>
  <c r="BT382" i="7"/>
  <c r="BS382" i="7"/>
  <c r="BT381" i="7"/>
  <c r="BS381" i="7"/>
  <c r="BT380" i="7"/>
  <c r="BS380" i="7"/>
  <c r="BT379" i="7"/>
  <c r="BS379" i="7"/>
  <c r="BT378" i="7"/>
  <c r="BS378" i="7"/>
  <c r="BT377" i="7"/>
  <c r="BS377" i="7"/>
  <c r="BT376" i="7"/>
  <c r="BS376" i="7"/>
  <c r="BT375" i="7"/>
  <c r="BS375" i="7"/>
  <c r="BT374" i="7"/>
  <c r="BS374" i="7"/>
  <c r="BT373" i="7"/>
  <c r="BS373" i="7"/>
  <c r="BT372" i="7"/>
  <c r="BS372" i="7"/>
  <c r="BT371" i="7"/>
  <c r="BS371" i="7"/>
  <c r="BT370" i="7"/>
  <c r="BS370" i="7"/>
  <c r="BT369" i="7"/>
  <c r="BS369" i="7"/>
  <c r="BT368" i="7"/>
  <c r="BS368" i="7"/>
  <c r="BT367" i="7"/>
  <c r="BS367" i="7"/>
  <c r="BT366" i="7"/>
  <c r="BS366" i="7"/>
  <c r="BT365" i="7"/>
  <c r="BS365" i="7"/>
  <c r="BT364" i="7"/>
  <c r="BS364" i="7"/>
  <c r="BT363" i="7"/>
  <c r="BS363" i="7"/>
  <c r="BT362" i="7"/>
  <c r="BS362" i="7"/>
  <c r="BT361" i="7"/>
  <c r="BS361" i="7"/>
  <c r="BT360" i="7"/>
  <c r="BS360" i="7"/>
  <c r="BT359" i="7"/>
  <c r="BS359" i="7"/>
  <c r="BT358" i="7"/>
  <c r="BS358" i="7"/>
  <c r="BT357" i="7"/>
  <c r="BS357" i="7"/>
  <c r="BT356" i="7"/>
  <c r="BS356" i="7"/>
  <c r="BT355" i="7"/>
  <c r="BS355" i="7"/>
  <c r="BT354" i="7"/>
  <c r="BS354" i="7"/>
  <c r="BT353" i="7"/>
  <c r="BS353" i="7"/>
  <c r="BT352" i="7"/>
  <c r="BS352" i="7"/>
  <c r="BT351" i="7"/>
  <c r="BS351" i="7"/>
  <c r="BT350" i="7"/>
  <c r="BS350" i="7"/>
  <c r="BT349" i="7"/>
  <c r="BS349" i="7"/>
  <c r="BT348" i="7"/>
  <c r="BS348" i="7"/>
  <c r="BT347" i="7"/>
  <c r="BS347" i="7"/>
  <c r="BT346" i="7"/>
  <c r="BS346" i="7"/>
  <c r="BT345" i="7"/>
  <c r="BS345" i="7"/>
  <c r="BT344" i="7"/>
  <c r="BS344" i="7"/>
  <c r="BT343" i="7"/>
  <c r="BS343" i="7"/>
  <c r="BT342" i="7"/>
  <c r="BS342" i="7"/>
  <c r="BT341" i="7"/>
  <c r="BS341" i="7"/>
  <c r="BT340" i="7"/>
  <c r="BS340" i="7"/>
  <c r="BT339" i="7"/>
  <c r="BS339" i="7"/>
  <c r="BT338" i="7"/>
  <c r="BS338" i="7"/>
  <c r="BT337" i="7"/>
  <c r="BS337" i="7"/>
  <c r="BT336" i="7"/>
  <c r="BS336" i="7"/>
  <c r="BT335" i="7"/>
  <c r="BS335" i="7"/>
  <c r="BT334" i="7"/>
  <c r="BS334" i="7"/>
  <c r="BT333" i="7"/>
  <c r="BS333" i="7"/>
  <c r="BT332" i="7"/>
  <c r="BS332" i="7"/>
  <c r="BT331" i="7"/>
  <c r="BS331" i="7"/>
  <c r="BT330" i="7"/>
  <c r="BS330" i="7"/>
  <c r="BT329" i="7"/>
  <c r="BS329" i="7"/>
  <c r="BT328" i="7"/>
  <c r="BS328" i="7"/>
  <c r="BT327" i="7"/>
  <c r="BS327" i="7"/>
  <c r="BT326" i="7"/>
  <c r="BS326" i="7"/>
  <c r="BT325" i="7"/>
  <c r="BS325" i="7"/>
  <c r="BT324" i="7"/>
  <c r="BS324" i="7"/>
  <c r="BT323" i="7"/>
  <c r="BS323" i="7"/>
  <c r="BT322" i="7"/>
  <c r="BS322" i="7"/>
  <c r="BT321" i="7"/>
  <c r="BS321" i="7"/>
  <c r="BT320" i="7"/>
  <c r="BS320" i="7"/>
  <c r="BT319" i="7"/>
  <c r="BS319" i="7"/>
  <c r="BT318" i="7"/>
  <c r="BS318" i="7"/>
  <c r="BT317" i="7"/>
  <c r="BS317" i="7"/>
  <c r="BT316" i="7"/>
  <c r="BS316" i="7"/>
  <c r="BT315" i="7"/>
  <c r="BS315" i="7"/>
  <c r="BT314" i="7"/>
  <c r="BS314" i="7"/>
  <c r="BT313" i="7"/>
  <c r="BS313" i="7"/>
  <c r="BT312" i="7"/>
  <c r="BS312" i="7"/>
  <c r="BT311" i="7"/>
  <c r="BS311" i="7"/>
  <c r="BT310" i="7"/>
  <c r="BS310" i="7"/>
  <c r="BT309" i="7"/>
  <c r="BS309" i="7"/>
  <c r="BT308" i="7"/>
  <c r="BS308" i="7"/>
  <c r="BT307" i="7"/>
  <c r="BS307" i="7"/>
  <c r="BT306" i="7"/>
  <c r="BS306" i="7"/>
  <c r="BT305" i="7"/>
  <c r="BS305" i="7"/>
  <c r="BT304" i="7"/>
  <c r="BS304" i="7"/>
  <c r="BT303" i="7"/>
  <c r="BS303" i="7"/>
  <c r="BT302" i="7"/>
  <c r="BS302" i="7"/>
  <c r="BT301" i="7"/>
  <c r="BS301" i="7"/>
  <c r="BT300" i="7"/>
  <c r="BS300" i="7"/>
  <c r="BT299" i="7"/>
  <c r="BS299" i="7"/>
  <c r="BT298" i="7"/>
  <c r="BS298" i="7"/>
  <c r="BT297" i="7"/>
  <c r="BS297" i="7"/>
  <c r="BT296" i="7"/>
  <c r="BS296" i="7"/>
  <c r="BT295" i="7"/>
  <c r="BS295" i="7"/>
  <c r="BT294" i="7"/>
  <c r="BS294" i="7"/>
  <c r="BT293" i="7"/>
  <c r="BS293" i="7"/>
  <c r="BT292" i="7"/>
  <c r="BS292" i="7"/>
  <c r="BT291" i="7"/>
  <c r="BS291" i="7"/>
  <c r="BT290" i="7"/>
  <c r="BS290" i="7"/>
  <c r="BT289" i="7"/>
  <c r="BS289" i="7"/>
  <c r="BT288" i="7"/>
  <c r="BS288" i="7"/>
  <c r="BT287" i="7"/>
  <c r="BS287" i="7"/>
  <c r="BT286" i="7"/>
  <c r="BS286" i="7"/>
  <c r="BT285" i="7"/>
  <c r="BS285" i="7"/>
  <c r="BT284" i="7"/>
  <c r="BS284" i="7"/>
  <c r="BT283" i="7"/>
  <c r="BS283" i="7"/>
  <c r="BT282" i="7"/>
  <c r="BS282" i="7"/>
  <c r="BT281" i="7"/>
  <c r="BS281" i="7"/>
  <c r="BT280" i="7"/>
  <c r="BS280" i="7"/>
  <c r="BT279" i="7"/>
  <c r="BS279" i="7"/>
  <c r="BT278" i="7"/>
  <c r="BS278" i="7"/>
  <c r="BT277" i="7"/>
  <c r="BS277" i="7"/>
  <c r="BT276" i="7"/>
  <c r="BS276" i="7"/>
  <c r="BT275" i="7"/>
  <c r="BS275" i="7"/>
  <c r="BT274" i="7"/>
  <c r="BS274" i="7"/>
  <c r="BT273" i="7"/>
  <c r="BS273" i="7"/>
  <c r="BT272" i="7"/>
  <c r="BS272" i="7"/>
  <c r="BT271" i="7"/>
  <c r="BS271" i="7"/>
  <c r="BT270" i="7"/>
  <c r="BS270" i="7"/>
  <c r="BT269" i="7"/>
  <c r="BS269" i="7"/>
  <c r="BT268" i="7"/>
  <c r="BS268" i="7"/>
  <c r="BT267" i="7"/>
  <c r="BS267" i="7"/>
  <c r="BT266" i="7"/>
  <c r="BS266" i="7"/>
  <c r="BT265" i="7"/>
  <c r="BS265" i="7"/>
  <c r="BT264" i="7"/>
  <c r="BS264" i="7"/>
  <c r="BT263" i="7"/>
  <c r="BS263" i="7"/>
  <c r="BT262" i="7"/>
  <c r="BS262" i="7"/>
  <c r="BT261" i="7"/>
  <c r="BS261" i="7"/>
  <c r="BT260" i="7"/>
  <c r="BS260" i="7"/>
  <c r="BT259" i="7"/>
  <c r="BS259" i="7"/>
  <c r="BT258" i="7"/>
  <c r="BS258" i="7"/>
  <c r="BT257" i="7"/>
  <c r="BS257" i="7"/>
  <c r="BT256" i="7"/>
  <c r="BS256" i="7"/>
  <c r="BT255" i="7"/>
  <c r="BS255" i="7"/>
  <c r="BT254" i="7"/>
  <c r="BS254" i="7"/>
  <c r="BT253" i="7"/>
  <c r="BS253" i="7"/>
  <c r="BT252" i="7"/>
  <c r="BS252" i="7"/>
  <c r="BT251" i="7"/>
  <c r="BS251" i="7"/>
  <c r="BT250" i="7"/>
  <c r="BS250" i="7"/>
  <c r="BT249" i="7"/>
  <c r="BS249" i="7"/>
  <c r="BT248" i="7"/>
  <c r="BS248" i="7"/>
  <c r="BT247" i="7"/>
  <c r="BS247" i="7"/>
  <c r="BT246" i="7"/>
  <c r="BS246" i="7"/>
  <c r="BT245" i="7"/>
  <c r="BS245" i="7"/>
  <c r="BT244" i="7"/>
  <c r="BS244" i="7"/>
  <c r="BT243" i="7"/>
  <c r="BS243" i="7"/>
  <c r="BT242" i="7"/>
  <c r="BS242" i="7"/>
  <c r="BT241" i="7"/>
  <c r="BS241" i="7"/>
  <c r="BT240" i="7"/>
  <c r="BS240" i="7"/>
  <c r="BT239" i="7"/>
  <c r="BS239" i="7"/>
  <c r="BT238" i="7"/>
  <c r="BS238" i="7"/>
  <c r="BT237" i="7"/>
  <c r="BS237" i="7"/>
  <c r="BT236" i="7"/>
  <c r="BS236" i="7"/>
  <c r="BT235" i="7"/>
  <c r="BS235" i="7"/>
  <c r="BT234" i="7"/>
  <c r="BS234" i="7"/>
  <c r="BT233" i="7"/>
  <c r="BS233" i="7"/>
  <c r="BT232" i="7"/>
  <c r="BS232" i="7"/>
  <c r="BT231" i="7"/>
  <c r="BS231" i="7"/>
  <c r="BT230" i="7"/>
  <c r="BS230" i="7"/>
  <c r="BT229" i="7"/>
  <c r="BS229" i="7"/>
  <c r="BT228" i="7"/>
  <c r="BS228" i="7"/>
  <c r="BT227" i="7"/>
  <c r="BS227" i="7"/>
  <c r="BT226" i="7"/>
  <c r="BS226" i="7"/>
  <c r="BT225" i="7"/>
  <c r="BS225" i="7"/>
  <c r="BT224" i="7"/>
  <c r="BS224" i="7"/>
  <c r="BT223" i="7"/>
  <c r="BS223" i="7"/>
  <c r="BT222" i="7"/>
  <c r="BS222" i="7"/>
  <c r="BT221" i="7"/>
  <c r="BS221" i="7"/>
  <c r="BT220" i="7"/>
  <c r="BS220" i="7"/>
  <c r="BT219" i="7"/>
  <c r="BS219" i="7"/>
  <c r="BT218" i="7"/>
  <c r="BS218" i="7"/>
  <c r="BT217" i="7"/>
  <c r="BS217" i="7"/>
  <c r="BT216" i="7"/>
  <c r="BS216" i="7"/>
  <c r="BT215" i="7"/>
  <c r="BS215" i="7"/>
  <c r="BT214" i="7"/>
  <c r="BS214" i="7"/>
  <c r="BT213" i="7"/>
  <c r="BS213" i="7"/>
  <c r="BT212" i="7"/>
  <c r="BS212" i="7"/>
  <c r="BT211" i="7"/>
  <c r="BS211" i="7"/>
  <c r="BT210" i="7"/>
  <c r="BS210" i="7"/>
  <c r="BT209" i="7"/>
  <c r="BS209" i="7"/>
  <c r="BT208" i="7"/>
  <c r="BS208" i="7"/>
  <c r="BT207" i="7"/>
  <c r="BS207" i="7"/>
  <c r="BT206" i="7"/>
  <c r="BS206" i="7"/>
  <c r="BT205" i="7"/>
  <c r="BS205" i="7"/>
  <c r="BT204" i="7"/>
  <c r="BS204" i="7"/>
  <c r="BT203" i="7"/>
  <c r="BS203" i="7"/>
  <c r="BS202" i="7"/>
  <c r="BS201" i="7"/>
  <c r="BS200" i="7"/>
  <c r="BS199" i="7"/>
  <c r="BS198" i="7"/>
  <c r="BS197" i="7"/>
  <c r="BS196" i="7"/>
  <c r="BS195" i="7"/>
  <c r="BS194" i="7"/>
  <c r="BS193" i="7"/>
  <c r="BS192" i="7"/>
  <c r="BS191" i="7"/>
  <c r="BS190" i="7"/>
  <c r="BS189" i="7"/>
  <c r="BS188" i="7"/>
  <c r="BU187" i="7"/>
  <c r="BS187" i="7"/>
  <c r="BS186" i="7"/>
  <c r="BU186" i="7" s="1"/>
  <c r="BS185" i="7"/>
  <c r="BU185" i="7" s="1"/>
  <c r="BS184" i="7"/>
  <c r="BU184" i="7" s="1"/>
  <c r="BS183" i="7"/>
  <c r="BU183" i="7" s="1"/>
  <c r="BS182" i="7"/>
  <c r="BU182" i="7" s="1"/>
  <c r="BS181" i="7"/>
  <c r="BU181" i="7" s="1"/>
  <c r="BS180" i="7"/>
  <c r="BU180" i="7" s="1"/>
  <c r="BS179" i="7"/>
  <c r="BU179" i="7" s="1"/>
  <c r="BS178" i="7"/>
  <c r="BU178" i="7" s="1"/>
  <c r="BS177" i="7"/>
  <c r="BU177" i="7" s="1"/>
  <c r="BS176" i="7"/>
  <c r="BU176" i="7" s="1"/>
  <c r="BS175" i="7"/>
  <c r="BU175" i="7" s="1"/>
  <c r="BS174" i="7"/>
  <c r="BU174" i="7" s="1"/>
  <c r="BS173" i="7"/>
  <c r="BU173" i="7" s="1"/>
  <c r="BS172" i="7"/>
  <c r="BU172" i="7" s="1"/>
  <c r="BS171" i="7"/>
  <c r="BU171" i="7" s="1"/>
  <c r="BU170" i="7"/>
  <c r="BS170" i="7"/>
  <c r="BS169" i="7"/>
  <c r="BU169" i="7" s="1"/>
  <c r="BS168" i="7"/>
  <c r="BU168" i="7" s="1"/>
  <c r="BS167" i="7"/>
  <c r="BU167" i="7" s="1"/>
  <c r="BS166" i="7"/>
  <c r="BU166" i="7" s="1"/>
  <c r="BS165" i="7"/>
  <c r="BU165" i="7" s="1"/>
  <c r="BS164" i="7"/>
  <c r="BU164" i="7" s="1"/>
  <c r="BS163" i="7"/>
  <c r="BU163" i="7" s="1"/>
  <c r="BU162" i="7"/>
  <c r="BS162" i="7"/>
  <c r="BS161" i="7"/>
  <c r="BU161" i="7" s="1"/>
  <c r="BU160" i="7"/>
  <c r="BS160" i="7"/>
  <c r="BS159" i="7"/>
  <c r="BU159" i="7" s="1"/>
  <c r="BS158" i="7"/>
  <c r="BU158" i="7" s="1"/>
  <c r="BS112" i="7"/>
  <c r="BU112" i="7" s="1"/>
  <c r="BS111" i="7"/>
  <c r="BU111" i="7" s="1"/>
  <c r="BS110" i="7"/>
  <c r="BS109" i="7"/>
  <c r="BS108" i="7"/>
  <c r="BS107" i="7"/>
  <c r="BS106" i="7"/>
  <c r="BS105" i="7"/>
  <c r="BS104" i="7"/>
  <c r="BS103" i="7"/>
  <c r="BS102" i="7"/>
  <c r="BS101" i="7"/>
  <c r="BS100" i="7"/>
  <c r="BS99" i="7"/>
  <c r="BS98" i="7"/>
  <c r="BS97" i="7"/>
  <c r="BS96" i="7"/>
  <c r="BS95" i="7"/>
  <c r="BS94" i="7"/>
  <c r="BS93" i="7"/>
  <c r="BS92" i="7"/>
  <c r="BS91" i="7"/>
  <c r="BS90" i="7"/>
  <c r="BU90" i="7" s="1"/>
  <c r="BS89" i="7"/>
  <c r="BU89" i="7" s="1"/>
  <c r="BS88" i="7"/>
  <c r="BU88" i="7" s="1"/>
  <c r="BS87" i="7"/>
  <c r="BU87" i="7" s="1"/>
  <c r="BS86" i="7"/>
  <c r="BU86" i="7" s="1"/>
  <c r="BS85" i="7"/>
  <c r="BU85" i="7" s="1"/>
  <c r="BS84" i="7"/>
  <c r="BU84" i="7" s="1"/>
  <c r="BS83" i="7"/>
  <c r="BS82" i="7"/>
  <c r="BU82" i="7" s="1"/>
  <c r="BS81" i="7"/>
  <c r="BU81" i="7" s="1"/>
  <c r="BS80" i="7"/>
  <c r="BU80" i="7" s="1"/>
  <c r="BS79" i="7"/>
  <c r="BU79" i="7" s="1"/>
  <c r="BS78" i="7"/>
  <c r="BU78" i="7" s="1"/>
  <c r="BS77" i="7"/>
  <c r="BU77" i="7" s="1"/>
  <c r="BS76" i="7"/>
  <c r="BU76" i="7" s="1"/>
  <c r="BU75" i="7"/>
  <c r="BS75" i="7"/>
  <c r="BU74" i="7"/>
  <c r="BS74" i="7"/>
  <c r="BS73" i="7"/>
  <c r="BU73" i="7" s="1"/>
  <c r="BS72" i="7"/>
  <c r="BU72" i="7" s="1"/>
  <c r="BS71" i="7"/>
  <c r="BU71" i="7" s="1"/>
  <c r="BS70" i="7"/>
  <c r="BU70" i="7" s="1"/>
  <c r="BS69" i="7"/>
  <c r="BU69" i="7" s="1"/>
  <c r="BS68" i="7"/>
  <c r="BU68" i="7" s="1"/>
  <c r="BU67" i="7"/>
  <c r="BS67" i="7"/>
  <c r="BS66" i="7"/>
  <c r="BU66" i="7" s="1"/>
  <c r="BS65" i="7"/>
  <c r="BU65" i="7" s="1"/>
  <c r="BS64" i="7"/>
  <c r="BU64" i="7" s="1"/>
  <c r="BS63" i="7"/>
  <c r="BU63" i="7" s="1"/>
  <c r="BS62" i="7"/>
  <c r="BU62" i="7" s="1"/>
  <c r="BS61" i="7"/>
  <c r="BU61" i="7" s="1"/>
  <c r="BS60" i="7"/>
  <c r="BU60" i="7" s="1"/>
  <c r="BU59" i="7"/>
  <c r="BS59" i="7"/>
  <c r="BU58" i="7"/>
  <c r="BS58" i="7"/>
  <c r="BS57" i="7"/>
  <c r="BU57" i="7" s="1"/>
  <c r="BS56" i="7"/>
  <c r="BU56" i="7" s="1"/>
  <c r="BS55" i="7"/>
  <c r="BU55" i="7" s="1"/>
  <c r="BS54" i="7"/>
  <c r="BU54" i="7" s="1"/>
  <c r="BS53" i="7"/>
  <c r="BU53" i="7" s="1"/>
  <c r="BS52" i="7"/>
  <c r="BU52" i="7" s="1"/>
  <c r="BS51" i="7"/>
  <c r="BU51" i="7" s="1"/>
  <c r="BU50" i="7"/>
  <c r="BS50" i="7"/>
  <c r="BU49" i="7"/>
  <c r="BS49" i="7"/>
  <c r="BS48" i="7"/>
  <c r="BU48" i="7" s="1"/>
  <c r="BS47" i="7"/>
  <c r="BU47" i="7" s="1"/>
  <c r="BS46" i="7"/>
  <c r="BU46" i="7" s="1"/>
  <c r="BS45" i="7"/>
  <c r="BU45" i="7" s="1"/>
  <c r="BS44" i="7"/>
  <c r="BU44" i="7" s="1"/>
  <c r="BS43" i="7"/>
  <c r="BU43" i="7" s="1"/>
  <c r="BS42" i="7"/>
  <c r="BU42" i="7" s="1"/>
  <c r="BU41" i="7"/>
  <c r="BS41" i="7"/>
  <c r="BU40" i="7"/>
  <c r="BS40" i="7"/>
  <c r="BS39" i="7"/>
  <c r="BU39" i="7" s="1"/>
  <c r="BS38" i="7"/>
  <c r="BU38" i="7" s="1"/>
  <c r="BS37" i="7"/>
  <c r="BU37" i="7" s="1"/>
  <c r="BU36" i="7"/>
  <c r="BS36" i="7"/>
  <c r="BS35" i="7"/>
  <c r="BU35" i="7" s="1"/>
  <c r="BS34" i="7"/>
  <c r="BU34" i="7" s="1"/>
  <c r="BS33" i="7"/>
  <c r="BU33" i="7" s="1"/>
  <c r="BU32" i="7"/>
  <c r="BS32" i="7"/>
  <c r="BS31" i="7"/>
  <c r="BU31" i="7" s="1"/>
  <c r="BS30" i="7"/>
  <c r="BU30" i="7" s="1"/>
  <c r="BS29" i="7"/>
  <c r="BU29" i="7" s="1"/>
  <c r="BS28" i="7"/>
  <c r="BU28" i="7" s="1"/>
  <c r="BU27" i="7"/>
  <c r="BS27" i="7"/>
  <c r="BS26" i="7"/>
  <c r="BU26" i="7" s="1"/>
  <c r="BS25" i="7"/>
  <c r="BU25" i="7" s="1"/>
  <c r="BU24" i="7"/>
  <c r="BS24" i="7"/>
  <c r="BS23" i="7"/>
  <c r="BU23" i="7" s="1"/>
  <c r="BS22" i="7"/>
  <c r="BU22" i="7" s="1"/>
  <c r="BS21" i="7"/>
  <c r="BU21" i="7" s="1"/>
  <c r="BS20" i="7"/>
  <c r="BU20" i="7" s="1"/>
  <c r="BS19" i="7"/>
  <c r="BU19" i="7" s="1"/>
  <c r="BS18" i="7"/>
  <c r="BU18" i="7" s="1"/>
  <c r="BS17" i="7"/>
  <c r="BU17" i="7" s="1"/>
  <c r="BU16" i="7"/>
  <c r="BS16" i="7"/>
  <c r="BS15" i="7"/>
  <c r="BU15" i="7" s="1"/>
  <c r="BS14" i="7"/>
  <c r="BU14" i="7" s="1"/>
  <c r="BS13" i="7"/>
  <c r="BU13" i="7" s="1"/>
  <c r="BS12" i="7"/>
  <c r="BU12" i="7" s="1"/>
  <c r="BU11" i="7"/>
  <c r="BS11" i="7"/>
  <c r="BS10" i="7"/>
  <c r="BU10" i="7" s="1"/>
  <c r="BS9" i="7"/>
  <c r="BU9" i="7" s="1"/>
  <c r="BS8" i="7"/>
  <c r="BU8" i="7" s="1"/>
  <c r="BS7" i="7"/>
  <c r="BU7" i="7" s="1"/>
  <c r="BS6" i="7"/>
  <c r="BU6" i="7" s="1"/>
  <c r="BU5" i="7"/>
  <c r="BS5" i="7"/>
  <c r="BS4" i="7"/>
  <c r="BU4" i="7" s="1"/>
  <c r="BT3" i="7"/>
  <c r="BS3" i="7"/>
  <c r="BT562" i="8"/>
  <c r="BS562" i="8"/>
  <c r="BT561" i="8"/>
  <c r="BS561" i="8"/>
  <c r="BT560" i="8"/>
  <c r="BS560" i="8"/>
  <c r="BT559" i="8"/>
  <c r="BS559" i="8"/>
  <c r="BT558" i="8"/>
  <c r="BS558" i="8"/>
  <c r="BT557" i="8"/>
  <c r="BS557" i="8"/>
  <c r="BT556" i="8"/>
  <c r="BS556" i="8"/>
  <c r="BT555" i="8"/>
  <c r="BS555" i="8"/>
  <c r="BT554" i="8"/>
  <c r="BS554" i="8"/>
  <c r="BT553" i="8"/>
  <c r="BS553" i="8"/>
  <c r="BT552" i="8"/>
  <c r="BS552" i="8"/>
  <c r="BT551" i="8"/>
  <c r="BS551" i="8"/>
  <c r="BT550" i="8"/>
  <c r="BS550" i="8"/>
  <c r="BT549" i="8"/>
  <c r="BS549" i="8"/>
  <c r="BT548" i="8"/>
  <c r="BS548" i="8"/>
  <c r="BT547" i="8"/>
  <c r="BS547" i="8"/>
  <c r="BT546" i="8"/>
  <c r="BS546" i="8"/>
  <c r="BT545" i="8"/>
  <c r="BS545" i="8"/>
  <c r="BT544" i="8"/>
  <c r="BS544" i="8"/>
  <c r="BT543" i="8"/>
  <c r="BS543" i="8"/>
  <c r="BT542" i="8"/>
  <c r="BS542" i="8"/>
  <c r="BT541" i="8"/>
  <c r="BS541" i="8"/>
  <c r="BT540" i="8"/>
  <c r="BS540" i="8"/>
  <c r="BT539" i="8"/>
  <c r="BS539" i="8"/>
  <c r="BT538" i="8"/>
  <c r="BS538" i="8"/>
  <c r="BT537" i="8"/>
  <c r="BS537" i="8"/>
  <c r="BT536" i="8"/>
  <c r="BS536" i="8"/>
  <c r="BT535" i="8"/>
  <c r="BS535" i="8"/>
  <c r="BT534" i="8"/>
  <c r="BS534" i="8"/>
  <c r="BT533" i="8"/>
  <c r="BS533" i="8"/>
  <c r="BT532" i="8"/>
  <c r="BS532" i="8"/>
  <c r="BT531" i="8"/>
  <c r="BS531" i="8"/>
  <c r="BT530" i="8"/>
  <c r="BS530" i="8"/>
  <c r="BT529" i="8"/>
  <c r="BS529" i="8"/>
  <c r="BT528" i="8"/>
  <c r="BS528" i="8"/>
  <c r="BT527" i="8"/>
  <c r="BS527" i="8"/>
  <c r="BT526" i="8"/>
  <c r="BS526" i="8"/>
  <c r="BT525" i="8"/>
  <c r="BS525" i="8"/>
  <c r="BT524" i="8"/>
  <c r="BS524" i="8"/>
  <c r="BT523" i="8"/>
  <c r="BS523" i="8"/>
  <c r="BT522" i="8"/>
  <c r="BS522" i="8"/>
  <c r="BT521" i="8"/>
  <c r="BS521" i="8"/>
  <c r="BT520" i="8"/>
  <c r="BS520" i="8"/>
  <c r="BT519" i="8"/>
  <c r="BS519" i="8"/>
  <c r="BT518" i="8"/>
  <c r="BS518" i="8"/>
  <c r="BT517" i="8"/>
  <c r="BS517" i="8"/>
  <c r="BT516" i="8"/>
  <c r="BS516" i="8"/>
  <c r="BT515" i="8"/>
  <c r="BS515" i="8"/>
  <c r="BT514" i="8"/>
  <c r="BS514" i="8"/>
  <c r="BT513" i="8"/>
  <c r="BS513" i="8"/>
  <c r="BT512" i="8"/>
  <c r="BS512" i="8"/>
  <c r="BT511" i="8"/>
  <c r="BS511" i="8"/>
  <c r="BT510" i="8"/>
  <c r="BS510" i="8"/>
  <c r="BT509" i="8"/>
  <c r="BS509" i="8"/>
  <c r="BT508" i="8"/>
  <c r="BS508" i="8"/>
  <c r="BT507" i="8"/>
  <c r="BS507" i="8"/>
  <c r="BT506" i="8"/>
  <c r="BS506" i="8"/>
  <c r="BT505" i="8"/>
  <c r="BS505" i="8"/>
  <c r="BT504" i="8"/>
  <c r="BS504" i="8"/>
  <c r="BT503" i="8"/>
  <c r="BS503" i="8"/>
  <c r="BT502" i="8"/>
  <c r="BS502" i="8"/>
  <c r="BT501" i="8"/>
  <c r="BS501" i="8"/>
  <c r="BT500" i="8"/>
  <c r="BS500" i="8"/>
  <c r="BT499" i="8"/>
  <c r="BS499" i="8"/>
  <c r="BT498" i="8"/>
  <c r="BS498" i="8"/>
  <c r="BT497" i="8"/>
  <c r="BS497" i="8"/>
  <c r="BT496" i="8"/>
  <c r="BS496" i="8"/>
  <c r="BT495" i="8"/>
  <c r="BS495" i="8"/>
  <c r="BT494" i="8"/>
  <c r="BS494" i="8"/>
  <c r="BT493" i="8"/>
  <c r="BS493" i="8"/>
  <c r="BT492" i="8"/>
  <c r="BS492" i="8"/>
  <c r="BT491" i="8"/>
  <c r="BS491" i="8"/>
  <c r="BT490" i="8"/>
  <c r="BS490" i="8"/>
  <c r="BT489" i="8"/>
  <c r="BS489" i="8"/>
  <c r="BT488" i="8"/>
  <c r="BS488" i="8"/>
  <c r="BT487" i="8"/>
  <c r="BS487" i="8"/>
  <c r="BT486" i="8"/>
  <c r="BS486" i="8"/>
  <c r="BT485" i="8"/>
  <c r="BS485" i="8"/>
  <c r="BT484" i="8"/>
  <c r="BS484" i="8"/>
  <c r="BT483" i="8"/>
  <c r="BS483" i="8"/>
  <c r="BT482" i="8"/>
  <c r="BS482" i="8"/>
  <c r="BT481" i="8"/>
  <c r="BS481" i="8"/>
  <c r="BT480" i="8"/>
  <c r="BS480" i="8"/>
  <c r="BT479" i="8"/>
  <c r="BS479" i="8"/>
  <c r="BT478" i="8"/>
  <c r="BS478" i="8"/>
  <c r="BT477" i="8"/>
  <c r="BS477" i="8"/>
  <c r="BT476" i="8"/>
  <c r="BS476" i="8"/>
  <c r="BT475" i="8"/>
  <c r="BS475" i="8"/>
  <c r="BT474" i="8"/>
  <c r="BS474" i="8"/>
  <c r="BT473" i="8"/>
  <c r="BS473" i="8"/>
  <c r="BT472" i="8"/>
  <c r="BS472" i="8"/>
  <c r="BT471" i="8"/>
  <c r="BS471" i="8"/>
  <c r="BT470" i="8"/>
  <c r="BS470" i="8"/>
  <c r="BT469" i="8"/>
  <c r="BS469" i="8"/>
  <c r="BT468" i="8"/>
  <c r="BS468" i="8"/>
  <c r="BT467" i="8"/>
  <c r="BS467" i="8"/>
  <c r="BT466" i="8"/>
  <c r="BS466" i="8"/>
  <c r="BT465" i="8"/>
  <c r="BS465" i="8"/>
  <c r="BT464" i="8"/>
  <c r="BS464" i="8"/>
  <c r="BT463" i="8"/>
  <c r="BS463" i="8"/>
  <c r="BT462" i="8"/>
  <c r="BS462" i="8"/>
  <c r="BT461" i="8"/>
  <c r="BS461" i="8"/>
  <c r="BT460" i="8"/>
  <c r="BS460" i="8"/>
  <c r="BT459" i="8"/>
  <c r="BS459" i="8"/>
  <c r="BT458" i="8"/>
  <c r="BS458" i="8"/>
  <c r="BT457" i="8"/>
  <c r="BS457" i="8"/>
  <c r="BT456" i="8"/>
  <c r="BS456" i="8"/>
  <c r="BT455" i="8"/>
  <c r="BS455" i="8"/>
  <c r="BT454" i="8"/>
  <c r="BS454" i="8"/>
  <c r="BT453" i="8"/>
  <c r="BS453" i="8"/>
  <c r="BT452" i="8"/>
  <c r="BS452" i="8"/>
  <c r="BT451" i="8"/>
  <c r="BS451" i="8"/>
  <c r="BT450" i="8"/>
  <c r="BS450" i="8"/>
  <c r="BT449" i="8"/>
  <c r="BS449" i="8"/>
  <c r="BT448" i="8"/>
  <c r="BS448" i="8"/>
  <c r="BT447" i="8"/>
  <c r="BS447" i="8"/>
  <c r="BT446" i="8"/>
  <c r="BS446" i="8"/>
  <c r="BT445" i="8"/>
  <c r="BS445" i="8"/>
  <c r="BT444" i="8"/>
  <c r="BS444" i="8"/>
  <c r="BT443" i="8"/>
  <c r="BS443" i="8"/>
  <c r="BT442" i="8"/>
  <c r="BS442" i="8"/>
  <c r="BT441" i="8"/>
  <c r="BS441" i="8"/>
  <c r="BT440" i="8"/>
  <c r="BS440" i="8"/>
  <c r="BT439" i="8"/>
  <c r="BS439" i="8"/>
  <c r="BT438" i="8"/>
  <c r="BS438" i="8"/>
  <c r="BT437" i="8"/>
  <c r="BS437" i="8"/>
  <c r="BT436" i="8"/>
  <c r="BS436" i="8"/>
  <c r="BT435" i="8"/>
  <c r="BS435" i="8"/>
  <c r="BT434" i="8"/>
  <c r="BS434" i="8"/>
  <c r="BT433" i="8"/>
  <c r="BS433" i="8"/>
  <c r="BT432" i="8"/>
  <c r="BS432" i="8"/>
  <c r="BT431" i="8"/>
  <c r="BS431" i="8"/>
  <c r="BT430" i="8"/>
  <c r="BS430" i="8"/>
  <c r="BT429" i="8"/>
  <c r="BS429" i="8"/>
  <c r="BT428" i="8"/>
  <c r="BS428" i="8"/>
  <c r="BT427" i="8"/>
  <c r="BS427" i="8"/>
  <c r="BT426" i="8"/>
  <c r="BS426" i="8"/>
  <c r="BT425" i="8"/>
  <c r="BS425" i="8"/>
  <c r="BT424" i="8"/>
  <c r="BS424" i="8"/>
  <c r="BT423" i="8"/>
  <c r="BS423" i="8"/>
  <c r="BT422" i="8"/>
  <c r="BS422" i="8"/>
  <c r="BT421" i="8"/>
  <c r="BS421" i="8"/>
  <c r="BT420" i="8"/>
  <c r="BS420" i="8"/>
  <c r="BT419" i="8"/>
  <c r="BS419" i="8"/>
  <c r="BT418" i="8"/>
  <c r="BS418" i="8"/>
  <c r="BT417" i="8"/>
  <c r="BS417" i="8"/>
  <c r="BT416" i="8"/>
  <c r="BS416" i="8"/>
  <c r="BT415" i="8"/>
  <c r="BS415" i="8"/>
  <c r="BT414" i="8"/>
  <c r="BS414" i="8"/>
  <c r="BT413" i="8"/>
  <c r="BS413" i="8"/>
  <c r="BT412" i="8"/>
  <c r="BS412" i="8"/>
  <c r="BT411" i="8"/>
  <c r="BS411" i="8"/>
  <c r="BT410" i="8"/>
  <c r="BS410" i="8"/>
  <c r="BT409" i="8"/>
  <c r="BS409" i="8"/>
  <c r="BT408" i="8"/>
  <c r="BS408" i="8"/>
  <c r="BT407" i="8"/>
  <c r="BS407" i="8"/>
  <c r="BT406" i="8"/>
  <c r="BS406" i="8"/>
  <c r="BT405" i="8"/>
  <c r="BS405" i="8"/>
  <c r="BT404" i="8"/>
  <c r="BS404" i="8"/>
  <c r="BT403" i="8"/>
  <c r="BS403" i="8"/>
  <c r="BT402" i="8"/>
  <c r="BS402" i="8"/>
  <c r="BT401" i="8"/>
  <c r="BS401" i="8"/>
  <c r="BT400" i="8"/>
  <c r="BS400" i="8"/>
  <c r="BT399" i="8"/>
  <c r="BS399" i="8"/>
  <c r="BT398" i="8"/>
  <c r="BS398" i="8"/>
  <c r="BT397" i="8"/>
  <c r="BS397" i="8"/>
  <c r="BT396" i="8"/>
  <c r="BS396" i="8"/>
  <c r="BT395" i="8"/>
  <c r="BS395" i="8"/>
  <c r="BT394" i="8"/>
  <c r="BS394" i="8"/>
  <c r="BT393" i="8"/>
  <c r="BS393" i="8"/>
  <c r="BT392" i="8"/>
  <c r="BS392" i="8"/>
  <c r="BT391" i="8"/>
  <c r="BS391" i="8"/>
  <c r="BT390" i="8"/>
  <c r="BS390" i="8"/>
  <c r="BT389" i="8"/>
  <c r="BS389" i="8"/>
  <c r="BT388" i="8"/>
  <c r="BS388" i="8"/>
  <c r="BT387" i="8"/>
  <c r="BS387" i="8"/>
  <c r="BT386" i="8"/>
  <c r="BS386" i="8"/>
  <c r="BT385" i="8"/>
  <c r="BS385" i="8"/>
  <c r="BT384" i="8"/>
  <c r="BS384" i="8"/>
  <c r="BT383" i="8"/>
  <c r="BS383" i="8"/>
  <c r="BT382" i="8"/>
  <c r="BS382" i="8"/>
  <c r="BT381" i="8"/>
  <c r="BS381" i="8"/>
  <c r="BT380" i="8"/>
  <c r="BS380" i="8"/>
  <c r="BT379" i="8"/>
  <c r="BS379" i="8"/>
  <c r="BT378" i="8"/>
  <c r="BS378" i="8"/>
  <c r="BT377" i="8"/>
  <c r="BS377" i="8"/>
  <c r="BT376" i="8"/>
  <c r="BS376" i="8"/>
  <c r="BT375" i="8"/>
  <c r="BS375" i="8"/>
  <c r="BT374" i="8"/>
  <c r="BS374" i="8"/>
  <c r="BT373" i="8"/>
  <c r="BS373" i="8"/>
  <c r="BT372" i="8"/>
  <c r="BS372" i="8"/>
  <c r="BT371" i="8"/>
  <c r="BS371" i="8"/>
  <c r="BT370" i="8"/>
  <c r="BS370" i="8"/>
  <c r="BT369" i="8"/>
  <c r="BS369" i="8"/>
  <c r="BT368" i="8"/>
  <c r="BS368" i="8"/>
  <c r="BT367" i="8"/>
  <c r="BS367" i="8"/>
  <c r="BT366" i="8"/>
  <c r="BS366" i="8"/>
  <c r="BT365" i="8"/>
  <c r="BS365" i="8"/>
  <c r="BT364" i="8"/>
  <c r="BS364" i="8"/>
  <c r="BT363" i="8"/>
  <c r="BS363" i="8"/>
  <c r="BT362" i="8"/>
  <c r="BS362" i="8"/>
  <c r="BT361" i="8"/>
  <c r="BS361" i="8"/>
  <c r="BT360" i="8"/>
  <c r="BS360" i="8"/>
  <c r="BT359" i="8"/>
  <c r="BS359" i="8"/>
  <c r="BT358" i="8"/>
  <c r="BS358" i="8"/>
  <c r="BT357" i="8"/>
  <c r="BS357" i="8"/>
  <c r="BT356" i="8"/>
  <c r="BS356" i="8"/>
  <c r="BT355" i="8"/>
  <c r="BS355" i="8"/>
  <c r="BT354" i="8"/>
  <c r="BS354" i="8"/>
  <c r="BT353" i="8"/>
  <c r="BS353" i="8"/>
  <c r="BT352" i="8"/>
  <c r="BS352" i="8"/>
  <c r="BT351" i="8"/>
  <c r="BS351" i="8"/>
  <c r="BT350" i="8"/>
  <c r="BS350" i="8"/>
  <c r="BT349" i="8"/>
  <c r="BS349" i="8"/>
  <c r="BT348" i="8"/>
  <c r="BS348" i="8"/>
  <c r="BT347" i="8"/>
  <c r="BS347" i="8"/>
  <c r="BT346" i="8"/>
  <c r="BS346" i="8"/>
  <c r="BT345" i="8"/>
  <c r="BS345" i="8"/>
  <c r="BT344" i="8"/>
  <c r="BS344" i="8"/>
  <c r="BT343" i="8"/>
  <c r="BS343" i="8"/>
  <c r="BT342" i="8"/>
  <c r="BS342" i="8"/>
  <c r="BT341" i="8"/>
  <c r="BS341" i="8"/>
  <c r="BT340" i="8"/>
  <c r="BS340" i="8"/>
  <c r="BT339" i="8"/>
  <c r="BS339" i="8"/>
  <c r="BT338" i="8"/>
  <c r="BS338" i="8"/>
  <c r="BT337" i="8"/>
  <c r="BS337" i="8"/>
  <c r="BT336" i="8"/>
  <c r="BS336" i="8"/>
  <c r="BT335" i="8"/>
  <c r="BS335" i="8"/>
  <c r="BT334" i="8"/>
  <c r="BS334" i="8"/>
  <c r="BT333" i="8"/>
  <c r="BS333" i="8"/>
  <c r="BT332" i="8"/>
  <c r="BS332" i="8"/>
  <c r="BT331" i="8"/>
  <c r="BS331" i="8"/>
  <c r="BT330" i="8"/>
  <c r="BS330" i="8"/>
  <c r="BT329" i="8"/>
  <c r="BS329" i="8"/>
  <c r="BT328" i="8"/>
  <c r="BS328" i="8"/>
  <c r="BT327" i="8"/>
  <c r="BS327" i="8"/>
  <c r="BT326" i="8"/>
  <c r="BS326" i="8"/>
  <c r="BT325" i="8"/>
  <c r="BS325" i="8"/>
  <c r="BT324" i="8"/>
  <c r="BS324" i="8"/>
  <c r="BT323" i="8"/>
  <c r="BS323" i="8"/>
  <c r="BT322" i="8"/>
  <c r="BS322" i="8"/>
  <c r="BT321" i="8"/>
  <c r="BS321" i="8"/>
  <c r="BT320" i="8"/>
  <c r="BS320" i="8"/>
  <c r="BT319" i="8"/>
  <c r="BS319" i="8"/>
  <c r="BT318" i="8"/>
  <c r="BS318" i="8"/>
  <c r="BT317" i="8"/>
  <c r="BS317" i="8"/>
  <c r="BT316" i="8"/>
  <c r="BS316" i="8"/>
  <c r="BT315" i="8"/>
  <c r="BS315" i="8"/>
  <c r="BT314" i="8"/>
  <c r="BS314" i="8"/>
  <c r="BT313" i="8"/>
  <c r="BS313" i="8"/>
  <c r="BT312" i="8"/>
  <c r="BS312" i="8"/>
  <c r="BT311" i="8"/>
  <c r="BS311" i="8"/>
  <c r="BT310" i="8"/>
  <c r="BS310" i="8"/>
  <c r="BT309" i="8"/>
  <c r="BS309" i="8"/>
  <c r="BT308" i="8"/>
  <c r="BS308" i="8"/>
  <c r="BT307" i="8"/>
  <c r="BS307" i="8"/>
  <c r="BT306" i="8"/>
  <c r="BS306" i="8"/>
  <c r="BT305" i="8"/>
  <c r="BS305" i="8"/>
  <c r="BT304" i="8"/>
  <c r="BS304" i="8"/>
  <c r="BT303" i="8"/>
  <c r="BS303" i="8"/>
  <c r="BT302" i="8"/>
  <c r="BS302" i="8"/>
  <c r="BT301" i="8"/>
  <c r="BS301" i="8"/>
  <c r="BT300" i="8"/>
  <c r="BS300" i="8"/>
  <c r="BT299" i="8"/>
  <c r="BS299" i="8"/>
  <c r="BT298" i="8"/>
  <c r="BS298" i="8"/>
  <c r="BT297" i="8"/>
  <c r="BS297" i="8"/>
  <c r="BT296" i="8"/>
  <c r="BS296" i="8"/>
  <c r="BT295" i="8"/>
  <c r="BS295" i="8"/>
  <c r="BT294" i="8"/>
  <c r="BS294" i="8"/>
  <c r="BT293" i="8"/>
  <c r="BS293" i="8"/>
  <c r="BT292" i="8"/>
  <c r="BS292" i="8"/>
  <c r="BT291" i="8"/>
  <c r="BS291" i="8"/>
  <c r="BT290" i="8"/>
  <c r="BS290" i="8"/>
  <c r="BT289" i="8"/>
  <c r="BS289" i="8"/>
  <c r="BT288" i="8"/>
  <c r="BS288" i="8"/>
  <c r="BT287" i="8"/>
  <c r="BS287" i="8"/>
  <c r="BT286" i="8"/>
  <c r="BS286" i="8"/>
  <c r="BT285" i="8"/>
  <c r="BS285" i="8"/>
  <c r="BT284" i="8"/>
  <c r="BS284" i="8"/>
  <c r="BT283" i="8"/>
  <c r="BS283" i="8"/>
  <c r="BT282" i="8"/>
  <c r="BS282" i="8"/>
  <c r="BT281" i="8"/>
  <c r="BS281" i="8"/>
  <c r="BT280" i="8"/>
  <c r="BS280" i="8"/>
  <c r="BT279" i="8"/>
  <c r="BS279" i="8"/>
  <c r="BT278" i="8"/>
  <c r="BS278" i="8"/>
  <c r="BT277" i="8"/>
  <c r="BS277" i="8"/>
  <c r="BT276" i="8"/>
  <c r="BS276" i="8"/>
  <c r="BT275" i="8"/>
  <c r="BS275" i="8"/>
  <c r="BT274" i="8"/>
  <c r="BS274" i="8"/>
  <c r="BT273" i="8"/>
  <c r="BS273" i="8"/>
  <c r="BT272" i="8"/>
  <c r="BS272" i="8"/>
  <c r="BT271" i="8"/>
  <c r="BS271" i="8"/>
  <c r="BT270" i="8"/>
  <c r="BS270" i="8"/>
  <c r="BT269" i="8"/>
  <c r="BS269" i="8"/>
  <c r="BT268" i="8"/>
  <c r="BS268" i="8"/>
  <c r="BT267" i="8"/>
  <c r="BS267" i="8"/>
  <c r="BT266" i="8"/>
  <c r="BS266" i="8"/>
  <c r="BT265" i="8"/>
  <c r="BS265" i="8"/>
  <c r="BT264" i="8"/>
  <c r="BS264" i="8"/>
  <c r="BT263" i="8"/>
  <c r="BS263" i="8"/>
  <c r="BT262" i="8"/>
  <c r="BS262" i="8"/>
  <c r="BT261" i="8"/>
  <c r="BS261" i="8"/>
  <c r="BT260" i="8"/>
  <c r="BS260" i="8"/>
  <c r="BT259" i="8"/>
  <c r="BS259" i="8"/>
  <c r="BT258" i="8"/>
  <c r="BS258" i="8"/>
  <c r="BT257" i="8"/>
  <c r="BS257" i="8"/>
  <c r="BT256" i="8"/>
  <c r="BS256" i="8"/>
  <c r="BT255" i="8"/>
  <c r="BS255" i="8"/>
  <c r="BT254" i="8"/>
  <c r="BS254" i="8"/>
  <c r="BT253" i="8"/>
  <c r="BS253" i="8"/>
  <c r="BT252" i="8"/>
  <c r="BS252" i="8"/>
  <c r="BT251" i="8"/>
  <c r="BS251" i="8"/>
  <c r="BT250" i="8"/>
  <c r="BS250" i="8"/>
  <c r="BT249" i="8"/>
  <c r="BS249" i="8"/>
  <c r="BT248" i="8"/>
  <c r="BS248" i="8"/>
  <c r="BT247" i="8"/>
  <c r="BS247" i="8"/>
  <c r="BT246" i="8"/>
  <c r="BS246" i="8"/>
  <c r="BT245" i="8"/>
  <c r="BS245" i="8"/>
  <c r="BT244" i="8"/>
  <c r="BS244" i="8"/>
  <c r="BT243" i="8"/>
  <c r="BS243" i="8"/>
  <c r="BT242" i="8"/>
  <c r="BS242" i="8"/>
  <c r="BT241" i="8"/>
  <c r="BS241" i="8"/>
  <c r="BT240" i="8"/>
  <c r="BS240" i="8"/>
  <c r="BT239" i="8"/>
  <c r="BS239" i="8"/>
  <c r="BT238" i="8"/>
  <c r="BS238" i="8"/>
  <c r="BT237" i="8"/>
  <c r="BS237" i="8"/>
  <c r="BT236" i="8"/>
  <c r="BS236" i="8"/>
  <c r="BT235" i="8"/>
  <c r="BS235" i="8"/>
  <c r="BT234" i="8"/>
  <c r="BS234" i="8"/>
  <c r="BT233" i="8"/>
  <c r="BS233" i="8"/>
  <c r="BT232" i="8"/>
  <c r="BS232" i="8"/>
  <c r="BT231" i="8"/>
  <c r="BS231" i="8"/>
  <c r="BT230" i="8"/>
  <c r="BS230" i="8"/>
  <c r="BT229" i="8"/>
  <c r="BS229" i="8"/>
  <c r="BT228" i="8"/>
  <c r="BS228" i="8"/>
  <c r="BT227" i="8"/>
  <c r="BS227" i="8"/>
  <c r="BT226" i="8"/>
  <c r="BS226" i="8"/>
  <c r="BT225" i="8"/>
  <c r="BS225" i="8"/>
  <c r="BT224" i="8"/>
  <c r="BS224" i="8"/>
  <c r="BT223" i="8"/>
  <c r="BS223" i="8"/>
  <c r="BT222" i="8"/>
  <c r="BS222" i="8"/>
  <c r="BT221" i="8"/>
  <c r="BS221" i="8"/>
  <c r="BT220" i="8"/>
  <c r="BS220" i="8"/>
  <c r="BT219" i="8"/>
  <c r="BS219" i="8"/>
  <c r="BT218" i="8"/>
  <c r="BS218" i="8"/>
  <c r="BT217" i="8"/>
  <c r="BS217" i="8"/>
  <c r="BT216" i="8"/>
  <c r="BS216" i="8"/>
  <c r="BT215" i="8"/>
  <c r="BS215" i="8"/>
  <c r="BT214" i="8"/>
  <c r="BS214" i="8"/>
  <c r="BT213" i="8"/>
  <c r="BS213" i="8"/>
  <c r="BT212" i="8"/>
  <c r="BS212" i="8"/>
  <c r="BT211" i="8"/>
  <c r="BS211" i="8"/>
  <c r="BT210" i="8"/>
  <c r="BS210" i="8"/>
  <c r="BT209" i="8"/>
  <c r="BS209" i="8"/>
  <c r="BT208" i="8"/>
  <c r="BS208" i="8"/>
  <c r="BT207" i="8"/>
  <c r="BS207" i="8"/>
  <c r="BT206" i="8"/>
  <c r="BS206" i="8"/>
  <c r="BT205" i="8"/>
  <c r="BS205" i="8"/>
  <c r="BT204" i="8"/>
  <c r="BS204" i="8"/>
  <c r="BT203" i="8"/>
  <c r="BS203" i="8"/>
  <c r="BT202" i="8"/>
  <c r="BS202" i="8"/>
  <c r="BT201" i="8"/>
  <c r="BS201" i="8"/>
  <c r="BT200" i="8"/>
  <c r="BS200" i="8"/>
  <c r="BT199" i="8"/>
  <c r="BS199" i="8"/>
  <c r="BT198" i="8"/>
  <c r="BS198" i="8"/>
  <c r="BT197" i="8"/>
  <c r="BS197" i="8"/>
  <c r="BT196" i="8"/>
  <c r="BS196" i="8"/>
  <c r="BT195" i="8"/>
  <c r="BS195" i="8"/>
  <c r="BT194" i="8"/>
  <c r="BS194" i="8"/>
  <c r="BT193" i="8"/>
  <c r="BS193" i="8"/>
  <c r="BT192" i="8"/>
  <c r="BS192" i="8"/>
  <c r="BT191" i="8"/>
  <c r="BS191" i="8"/>
  <c r="BT190" i="8"/>
  <c r="BS190" i="8"/>
  <c r="BT189" i="8"/>
  <c r="BS189" i="8"/>
  <c r="BT188" i="8"/>
  <c r="BS188" i="8"/>
  <c r="BT187" i="8"/>
  <c r="BS187" i="8"/>
  <c r="BU187" i="8" s="1"/>
  <c r="BT186" i="8"/>
  <c r="BS186" i="8"/>
  <c r="BU186" i="8" s="1"/>
  <c r="BT185" i="8"/>
  <c r="BS185" i="8"/>
  <c r="BU185" i="8" s="1"/>
  <c r="BT184" i="8"/>
  <c r="BS184" i="8"/>
  <c r="BU184" i="8" s="1"/>
  <c r="BT183" i="8"/>
  <c r="BS183" i="8"/>
  <c r="BU183" i="8" s="1"/>
  <c r="BT182" i="8"/>
  <c r="BS182" i="8"/>
  <c r="BU182" i="8" s="1"/>
  <c r="BT181" i="8"/>
  <c r="BS181" i="8"/>
  <c r="BU181" i="8" s="1"/>
  <c r="BT180" i="8"/>
  <c r="BS180" i="8"/>
  <c r="BU180" i="8" s="1"/>
  <c r="BT179" i="8"/>
  <c r="BS179" i="8"/>
  <c r="BU179" i="8" s="1"/>
  <c r="BT178" i="8"/>
  <c r="BS178" i="8"/>
  <c r="BU178" i="8" s="1"/>
  <c r="BT177" i="8"/>
  <c r="BS177" i="8"/>
  <c r="BU177" i="8" s="1"/>
  <c r="BT176" i="8"/>
  <c r="BS176" i="8"/>
  <c r="BU176" i="8" s="1"/>
  <c r="BT175" i="8"/>
  <c r="BS175" i="8"/>
  <c r="BU175" i="8" s="1"/>
  <c r="BT174" i="8"/>
  <c r="BS174" i="8"/>
  <c r="BU174" i="8" s="1"/>
  <c r="BT173" i="8"/>
  <c r="BS173" i="8"/>
  <c r="BU173" i="8" s="1"/>
  <c r="BT172" i="8"/>
  <c r="BS172" i="8"/>
  <c r="BU172" i="8" s="1"/>
  <c r="BT171" i="8"/>
  <c r="BS171" i="8"/>
  <c r="BU171" i="8" s="1"/>
  <c r="BT170" i="8"/>
  <c r="BS170" i="8"/>
  <c r="BU170" i="8" s="1"/>
  <c r="BT169" i="8"/>
  <c r="BS169" i="8"/>
  <c r="BU169" i="8" s="1"/>
  <c r="BT168" i="8"/>
  <c r="BS168" i="8"/>
  <c r="BU168" i="8" s="1"/>
  <c r="BT167" i="8"/>
  <c r="BS167" i="8"/>
  <c r="BU167" i="8" s="1"/>
  <c r="BT166" i="8"/>
  <c r="BS166" i="8"/>
  <c r="BU166" i="8" s="1"/>
  <c r="BT165" i="8"/>
  <c r="BS165" i="8"/>
  <c r="BU165" i="8" s="1"/>
  <c r="BT164" i="8"/>
  <c r="BS164" i="8"/>
  <c r="BU164" i="8" s="1"/>
  <c r="BT163" i="8"/>
  <c r="BS163" i="8"/>
  <c r="BU163" i="8" s="1"/>
  <c r="BT162" i="8"/>
  <c r="BS162" i="8"/>
  <c r="BU162" i="8" s="1"/>
  <c r="BT161" i="8"/>
  <c r="BS161" i="8"/>
  <c r="BU161" i="8" s="1"/>
  <c r="BT160" i="8"/>
  <c r="BS160" i="8"/>
  <c r="BU160" i="8" s="1"/>
  <c r="BT159" i="8"/>
  <c r="BS159" i="8"/>
  <c r="BU159" i="8" s="1"/>
  <c r="BT158" i="8"/>
  <c r="BS158" i="8"/>
  <c r="BU158" i="8" s="1"/>
  <c r="BT112" i="8"/>
  <c r="BS112" i="8"/>
  <c r="BU112" i="8" s="1"/>
  <c r="BT111" i="8"/>
  <c r="BS111" i="8"/>
  <c r="BU111" i="8" s="1"/>
  <c r="BT110" i="8"/>
  <c r="BS110" i="8"/>
  <c r="BT109" i="8"/>
  <c r="BS109" i="8"/>
  <c r="BT108" i="8"/>
  <c r="BS108" i="8"/>
  <c r="BT107" i="8"/>
  <c r="BS107" i="8"/>
  <c r="BT106" i="8"/>
  <c r="BS106" i="8"/>
  <c r="BT105" i="8"/>
  <c r="BS105" i="8"/>
  <c r="BT104" i="8"/>
  <c r="BS104" i="8"/>
  <c r="BT103" i="8"/>
  <c r="BS103" i="8"/>
  <c r="BT102" i="8"/>
  <c r="BS102" i="8"/>
  <c r="BT101" i="8"/>
  <c r="BS101" i="8"/>
  <c r="BT100" i="8"/>
  <c r="BS100" i="8"/>
  <c r="BT99" i="8"/>
  <c r="BS99" i="8"/>
  <c r="BT98" i="8"/>
  <c r="BS98" i="8"/>
  <c r="BT97" i="8"/>
  <c r="BS97" i="8"/>
  <c r="BT96" i="8"/>
  <c r="BS96" i="8"/>
  <c r="BT95" i="8"/>
  <c r="BS95" i="8"/>
  <c r="BT94" i="8"/>
  <c r="BS94" i="8"/>
  <c r="BT93" i="8"/>
  <c r="BS93" i="8"/>
  <c r="BT92" i="8"/>
  <c r="BS92" i="8"/>
  <c r="BT91" i="8"/>
  <c r="BS91" i="8"/>
  <c r="BT90" i="8"/>
  <c r="BS90" i="8"/>
  <c r="BT89" i="8"/>
  <c r="BS89" i="8"/>
  <c r="BT88" i="8"/>
  <c r="BS88" i="8"/>
  <c r="BT87" i="8"/>
  <c r="BS87" i="8"/>
  <c r="BT86" i="8"/>
  <c r="BS86" i="8"/>
  <c r="BT85" i="8"/>
  <c r="BS85" i="8"/>
  <c r="BT84" i="8"/>
  <c r="BS84" i="8"/>
  <c r="BT83" i="8"/>
  <c r="BS83" i="8"/>
  <c r="BT82" i="8"/>
  <c r="BS82" i="8"/>
  <c r="BT81" i="8"/>
  <c r="BS81" i="8"/>
  <c r="BT80" i="8"/>
  <c r="BS80" i="8"/>
  <c r="BT79" i="8"/>
  <c r="BS79" i="8"/>
  <c r="BU79" i="8" s="1"/>
  <c r="BT78" i="8"/>
  <c r="BS78" i="8"/>
  <c r="BU78" i="8" s="1"/>
  <c r="BT77" i="8"/>
  <c r="BS77" i="8"/>
  <c r="BU77" i="8" s="1"/>
  <c r="BT76" i="8"/>
  <c r="BS76" i="8"/>
  <c r="BU76" i="8" s="1"/>
  <c r="BT75" i="8"/>
  <c r="BS75" i="8"/>
  <c r="BU75" i="8" s="1"/>
  <c r="BT74" i="8"/>
  <c r="BS74" i="8"/>
  <c r="BU74" i="8" s="1"/>
  <c r="BT73" i="8"/>
  <c r="BS73" i="8"/>
  <c r="BU73" i="8" s="1"/>
  <c r="BT72" i="8"/>
  <c r="BS72" i="8"/>
  <c r="BU72" i="8" s="1"/>
  <c r="BU71" i="8"/>
  <c r="BT71" i="8"/>
  <c r="BS71" i="8"/>
  <c r="BT70" i="8"/>
  <c r="BS70" i="8"/>
  <c r="BU70" i="8" s="1"/>
  <c r="BT69" i="8"/>
  <c r="BS69" i="8"/>
  <c r="BU69" i="8" s="1"/>
  <c r="BT68" i="8"/>
  <c r="BS68" i="8"/>
  <c r="BU68" i="8" s="1"/>
  <c r="BT67" i="8"/>
  <c r="BS67" i="8"/>
  <c r="BU67" i="8" s="1"/>
  <c r="BT66" i="8"/>
  <c r="BS66" i="8"/>
  <c r="BU66" i="8" s="1"/>
  <c r="BT65" i="8"/>
  <c r="BS65" i="8"/>
  <c r="BU65" i="8" s="1"/>
  <c r="BT64" i="8"/>
  <c r="BS64" i="8"/>
  <c r="BU64" i="8" s="1"/>
  <c r="BT63" i="8"/>
  <c r="BS63" i="8"/>
  <c r="BU63" i="8" s="1"/>
  <c r="BT62" i="8"/>
  <c r="BS62" i="8"/>
  <c r="BU62" i="8" s="1"/>
  <c r="BT61" i="8"/>
  <c r="BS61" i="8"/>
  <c r="BU61" i="8" s="1"/>
  <c r="BT60" i="8"/>
  <c r="BS60" i="8"/>
  <c r="BU60" i="8" s="1"/>
  <c r="BT59" i="8"/>
  <c r="BS59" i="8"/>
  <c r="BU59" i="8" s="1"/>
  <c r="BT58" i="8"/>
  <c r="BS58" i="8"/>
  <c r="BU58" i="8" s="1"/>
  <c r="BT57" i="8"/>
  <c r="BS57" i="8"/>
  <c r="BU57" i="8" s="1"/>
  <c r="BT56" i="8"/>
  <c r="BS56" i="8"/>
  <c r="BU56" i="8" s="1"/>
  <c r="BT55" i="8"/>
  <c r="BS55" i="8"/>
  <c r="BU55" i="8" s="1"/>
  <c r="BT54" i="8"/>
  <c r="BS54" i="8"/>
  <c r="BU54" i="8" s="1"/>
  <c r="BT53" i="8"/>
  <c r="BS53" i="8"/>
  <c r="BU53" i="8" s="1"/>
  <c r="BT52" i="8"/>
  <c r="BS52" i="8"/>
  <c r="BU52" i="8" s="1"/>
  <c r="BT51" i="8"/>
  <c r="BS51" i="8"/>
  <c r="BU51" i="8" s="1"/>
  <c r="BT50" i="8"/>
  <c r="BS50" i="8"/>
  <c r="BU50" i="8" s="1"/>
  <c r="BT49" i="8"/>
  <c r="BS49" i="8"/>
  <c r="BU49" i="8" s="1"/>
  <c r="BT48" i="8"/>
  <c r="BS48" i="8"/>
  <c r="BU48" i="8" s="1"/>
  <c r="BU47" i="8"/>
  <c r="BT47" i="8"/>
  <c r="BS47" i="8"/>
  <c r="BT46" i="8"/>
  <c r="BS46" i="8"/>
  <c r="BU46" i="8" s="1"/>
  <c r="BU45" i="8"/>
  <c r="BT45" i="8"/>
  <c r="BS45" i="8"/>
  <c r="BT44" i="8"/>
  <c r="BS44" i="8"/>
  <c r="BU44" i="8" s="1"/>
  <c r="BT43" i="8"/>
  <c r="BS43" i="8"/>
  <c r="BU43" i="8" s="1"/>
  <c r="BT42" i="8"/>
  <c r="BS42" i="8"/>
  <c r="BU42" i="8" s="1"/>
  <c r="BU41" i="8"/>
  <c r="BT41" i="8"/>
  <c r="BS41" i="8"/>
  <c r="BT40" i="8"/>
  <c r="BS40" i="8"/>
  <c r="BU40" i="8" s="1"/>
  <c r="BT39" i="8"/>
  <c r="BS39" i="8"/>
  <c r="BU39" i="8" s="1"/>
  <c r="BT38" i="8"/>
  <c r="BS38" i="8"/>
  <c r="BU38" i="8" s="1"/>
  <c r="BT37" i="8"/>
  <c r="BS37" i="8"/>
  <c r="BU37" i="8" s="1"/>
  <c r="BT36" i="8"/>
  <c r="BS36" i="8"/>
  <c r="BU36" i="8" s="1"/>
  <c r="BT35" i="8"/>
  <c r="BS35" i="8"/>
  <c r="BU35" i="8" s="1"/>
  <c r="BT34" i="8"/>
  <c r="BS34" i="8"/>
  <c r="BU34" i="8" s="1"/>
  <c r="BT33" i="8"/>
  <c r="BS33" i="8"/>
  <c r="BU33" i="8" s="1"/>
  <c r="BT32" i="8"/>
  <c r="BS32" i="8"/>
  <c r="BU32" i="8" s="1"/>
  <c r="BT31" i="8"/>
  <c r="BS31" i="8"/>
  <c r="BU31" i="8" s="1"/>
  <c r="BT30" i="8"/>
  <c r="BS30" i="8"/>
  <c r="BU30" i="8" s="1"/>
  <c r="BT29" i="8"/>
  <c r="BS29" i="8"/>
  <c r="BU29" i="8" s="1"/>
  <c r="BT28" i="8"/>
  <c r="BS28" i="8"/>
  <c r="BU28" i="8" s="1"/>
  <c r="BT27" i="8"/>
  <c r="BS27" i="8"/>
  <c r="BU27" i="8" s="1"/>
  <c r="BT26" i="8"/>
  <c r="BS26" i="8"/>
  <c r="BU26" i="8" s="1"/>
  <c r="BT25" i="8"/>
  <c r="BS25" i="8"/>
  <c r="BU25" i="8" s="1"/>
  <c r="BT24" i="8"/>
  <c r="BS24" i="8"/>
  <c r="BU24" i="8" s="1"/>
  <c r="BT23" i="8"/>
  <c r="BS23" i="8"/>
  <c r="BU23" i="8" s="1"/>
  <c r="BU22" i="8"/>
  <c r="BT22" i="8"/>
  <c r="BS22" i="8"/>
  <c r="BT21" i="8"/>
  <c r="BS21" i="8"/>
  <c r="BU21" i="8" s="1"/>
  <c r="BT20" i="8"/>
  <c r="BS20" i="8"/>
  <c r="BU20" i="8" s="1"/>
  <c r="BT19" i="8"/>
  <c r="BS19" i="8"/>
  <c r="BU19" i="8" s="1"/>
  <c r="BT18" i="8"/>
  <c r="BS18" i="8"/>
  <c r="BU18" i="8" s="1"/>
  <c r="BT17" i="8"/>
  <c r="BS17" i="8"/>
  <c r="BU17" i="8" s="1"/>
  <c r="BT16" i="8"/>
  <c r="BS16" i="8"/>
  <c r="BU16" i="8" s="1"/>
  <c r="BT15" i="8"/>
  <c r="BS15" i="8"/>
  <c r="BU15" i="8" s="1"/>
  <c r="BT14" i="8"/>
  <c r="BS14" i="8"/>
  <c r="BU14" i="8" s="1"/>
  <c r="BT13" i="8"/>
  <c r="BS13" i="8"/>
  <c r="BU13" i="8" s="1"/>
  <c r="BT12" i="8"/>
  <c r="BS12" i="8"/>
  <c r="BU12" i="8" s="1"/>
  <c r="BT11" i="8"/>
  <c r="BS11" i="8"/>
  <c r="BU11" i="8" s="1"/>
  <c r="BT10" i="8"/>
  <c r="BS10" i="8"/>
  <c r="BU10" i="8" s="1"/>
  <c r="BT9" i="8"/>
  <c r="BS9" i="8"/>
  <c r="BU9" i="8" s="1"/>
  <c r="BT8" i="8"/>
  <c r="BS8" i="8"/>
  <c r="BU8" i="8" s="1"/>
  <c r="BT7" i="8"/>
  <c r="BS7" i="8"/>
  <c r="BU7" i="8" s="1"/>
  <c r="BT6" i="8"/>
  <c r="BS6" i="8"/>
  <c r="BU6" i="8" s="1"/>
  <c r="BT5" i="8"/>
  <c r="BS5" i="8"/>
  <c r="BU5" i="8" s="1"/>
  <c r="BT4" i="8"/>
  <c r="BS4" i="8"/>
  <c r="BU4" i="8" s="1"/>
  <c r="BT3" i="8"/>
  <c r="BS3" i="8"/>
  <c r="BT562" i="9"/>
  <c r="BS562" i="9"/>
  <c r="BT561" i="9"/>
  <c r="BS561" i="9"/>
  <c r="BT560" i="9"/>
  <c r="BS560" i="9"/>
  <c r="BT559" i="9"/>
  <c r="BS559" i="9"/>
  <c r="BT558" i="9"/>
  <c r="BS558" i="9"/>
  <c r="BT557" i="9"/>
  <c r="BS557" i="9"/>
  <c r="BT556" i="9"/>
  <c r="BS556" i="9"/>
  <c r="BT555" i="9"/>
  <c r="BS555" i="9"/>
  <c r="BT554" i="9"/>
  <c r="BS554" i="9"/>
  <c r="BT553" i="9"/>
  <c r="BS553" i="9"/>
  <c r="BT552" i="9"/>
  <c r="BS552" i="9"/>
  <c r="BT551" i="9"/>
  <c r="BS551" i="9"/>
  <c r="BT550" i="9"/>
  <c r="BS550" i="9"/>
  <c r="BT549" i="9"/>
  <c r="BS549" i="9"/>
  <c r="BT548" i="9"/>
  <c r="BS548" i="9"/>
  <c r="BT547" i="9"/>
  <c r="BS547" i="9"/>
  <c r="BT546" i="9"/>
  <c r="BS546" i="9"/>
  <c r="BT545" i="9"/>
  <c r="BS545" i="9"/>
  <c r="BT544" i="9"/>
  <c r="BS544" i="9"/>
  <c r="BT543" i="9"/>
  <c r="BS543" i="9"/>
  <c r="BT542" i="9"/>
  <c r="BS542" i="9"/>
  <c r="BT541" i="9"/>
  <c r="BS541" i="9"/>
  <c r="BT540" i="9"/>
  <c r="BS540" i="9"/>
  <c r="BT539" i="9"/>
  <c r="BS539" i="9"/>
  <c r="BT538" i="9"/>
  <c r="BS538" i="9"/>
  <c r="BT537" i="9"/>
  <c r="BS537" i="9"/>
  <c r="BT536" i="9"/>
  <c r="BS536" i="9"/>
  <c r="BT535" i="9"/>
  <c r="BS535" i="9"/>
  <c r="BT534" i="9"/>
  <c r="BS534" i="9"/>
  <c r="BT533" i="9"/>
  <c r="BS533" i="9"/>
  <c r="BT532" i="9"/>
  <c r="BS532" i="9"/>
  <c r="BT531" i="9"/>
  <c r="BS531" i="9"/>
  <c r="BT530" i="9"/>
  <c r="BS530" i="9"/>
  <c r="BT529" i="9"/>
  <c r="BS529" i="9"/>
  <c r="BT528" i="9"/>
  <c r="BS528" i="9"/>
  <c r="BT527" i="9"/>
  <c r="BS527" i="9"/>
  <c r="BT526" i="9"/>
  <c r="BS526" i="9"/>
  <c r="BT525" i="9"/>
  <c r="BS525" i="9"/>
  <c r="BT524" i="9"/>
  <c r="BS524" i="9"/>
  <c r="BT523" i="9"/>
  <c r="BS523" i="9"/>
  <c r="BT522" i="9"/>
  <c r="BS522" i="9"/>
  <c r="BT521" i="9"/>
  <c r="BS521" i="9"/>
  <c r="BT520" i="9"/>
  <c r="BS520" i="9"/>
  <c r="BT519" i="9"/>
  <c r="BS519" i="9"/>
  <c r="BT518" i="9"/>
  <c r="BS518" i="9"/>
  <c r="BT517" i="9"/>
  <c r="BS517" i="9"/>
  <c r="BT516" i="9"/>
  <c r="BS516" i="9"/>
  <c r="BT515" i="9"/>
  <c r="BS515" i="9"/>
  <c r="BT514" i="9"/>
  <c r="BS514" i="9"/>
  <c r="BT513" i="9"/>
  <c r="BS513" i="9"/>
  <c r="BT512" i="9"/>
  <c r="BS512" i="9"/>
  <c r="BT511" i="9"/>
  <c r="BS511" i="9"/>
  <c r="BT510" i="9"/>
  <c r="BS510" i="9"/>
  <c r="BT509" i="9"/>
  <c r="BS509" i="9"/>
  <c r="BT508" i="9"/>
  <c r="BS508" i="9"/>
  <c r="BT507" i="9"/>
  <c r="BS507" i="9"/>
  <c r="BT506" i="9"/>
  <c r="BS506" i="9"/>
  <c r="BT505" i="9"/>
  <c r="BS505" i="9"/>
  <c r="BT504" i="9"/>
  <c r="BS504" i="9"/>
  <c r="BT503" i="9"/>
  <c r="BS503" i="9"/>
  <c r="BT502" i="9"/>
  <c r="BS502" i="9"/>
  <c r="BT501" i="9"/>
  <c r="BS501" i="9"/>
  <c r="BT500" i="9"/>
  <c r="BS500" i="9"/>
  <c r="BT499" i="9"/>
  <c r="BS499" i="9"/>
  <c r="BT498" i="9"/>
  <c r="BS498" i="9"/>
  <c r="BT497" i="9"/>
  <c r="BS497" i="9"/>
  <c r="BT496" i="9"/>
  <c r="BS496" i="9"/>
  <c r="BT495" i="9"/>
  <c r="BS495" i="9"/>
  <c r="BT494" i="9"/>
  <c r="BS494" i="9"/>
  <c r="BT493" i="9"/>
  <c r="BS493" i="9"/>
  <c r="BT492" i="9"/>
  <c r="BS492" i="9"/>
  <c r="BT491" i="9"/>
  <c r="BS491" i="9"/>
  <c r="BT490" i="9"/>
  <c r="BS490" i="9"/>
  <c r="BT489" i="9"/>
  <c r="BS489" i="9"/>
  <c r="BT488" i="9"/>
  <c r="BS488" i="9"/>
  <c r="BT487" i="9"/>
  <c r="BS487" i="9"/>
  <c r="BT486" i="9"/>
  <c r="BS486" i="9"/>
  <c r="BT485" i="9"/>
  <c r="BS485" i="9"/>
  <c r="BT484" i="9"/>
  <c r="BS484" i="9"/>
  <c r="BT483" i="9"/>
  <c r="BS483" i="9"/>
  <c r="BT482" i="9"/>
  <c r="BS482" i="9"/>
  <c r="BT481" i="9"/>
  <c r="BS481" i="9"/>
  <c r="BT480" i="9"/>
  <c r="BS480" i="9"/>
  <c r="BT479" i="9"/>
  <c r="BS479" i="9"/>
  <c r="BT478" i="9"/>
  <c r="BS478" i="9"/>
  <c r="BT477" i="9"/>
  <c r="BS477" i="9"/>
  <c r="BT476" i="9"/>
  <c r="BS476" i="9"/>
  <c r="BT475" i="9"/>
  <c r="BS475" i="9"/>
  <c r="BT474" i="9"/>
  <c r="BS474" i="9"/>
  <c r="BT473" i="9"/>
  <c r="BS473" i="9"/>
  <c r="BT472" i="9"/>
  <c r="BS472" i="9"/>
  <c r="BT471" i="9"/>
  <c r="BS471" i="9"/>
  <c r="BT470" i="9"/>
  <c r="BS470" i="9"/>
  <c r="BT469" i="9"/>
  <c r="BS469" i="9"/>
  <c r="BT468" i="9"/>
  <c r="BS468" i="9"/>
  <c r="BT467" i="9"/>
  <c r="BS467" i="9"/>
  <c r="BT466" i="9"/>
  <c r="BS466" i="9"/>
  <c r="BT465" i="9"/>
  <c r="BS465" i="9"/>
  <c r="BT464" i="9"/>
  <c r="BS464" i="9"/>
  <c r="BT463" i="9"/>
  <c r="BS463" i="9"/>
  <c r="BT462" i="9"/>
  <c r="BS462" i="9"/>
  <c r="BT461" i="9"/>
  <c r="BS461" i="9"/>
  <c r="BT460" i="9"/>
  <c r="BS460" i="9"/>
  <c r="BT459" i="9"/>
  <c r="BS459" i="9"/>
  <c r="BT458" i="9"/>
  <c r="BS458" i="9"/>
  <c r="BT457" i="9"/>
  <c r="BS457" i="9"/>
  <c r="BT456" i="9"/>
  <c r="BS456" i="9"/>
  <c r="BT455" i="9"/>
  <c r="BS455" i="9"/>
  <c r="BT454" i="9"/>
  <c r="BS454" i="9"/>
  <c r="BT453" i="9"/>
  <c r="BS453" i="9"/>
  <c r="BT452" i="9"/>
  <c r="BS452" i="9"/>
  <c r="BT451" i="9"/>
  <c r="BS451" i="9"/>
  <c r="BT450" i="9"/>
  <c r="BS450" i="9"/>
  <c r="BT449" i="9"/>
  <c r="BS449" i="9"/>
  <c r="BT448" i="9"/>
  <c r="BS448" i="9"/>
  <c r="BT447" i="9"/>
  <c r="BS447" i="9"/>
  <c r="BT446" i="9"/>
  <c r="BS446" i="9"/>
  <c r="BT445" i="9"/>
  <c r="BS445" i="9"/>
  <c r="BT444" i="9"/>
  <c r="BS444" i="9"/>
  <c r="BT443" i="9"/>
  <c r="BS443" i="9"/>
  <c r="BT442" i="9"/>
  <c r="BS442" i="9"/>
  <c r="BT441" i="9"/>
  <c r="BS441" i="9"/>
  <c r="BT440" i="9"/>
  <c r="BS440" i="9"/>
  <c r="BT439" i="9"/>
  <c r="BS439" i="9"/>
  <c r="BT438" i="9"/>
  <c r="BS438" i="9"/>
  <c r="BT437" i="9"/>
  <c r="BS437" i="9"/>
  <c r="BT436" i="9"/>
  <c r="BS436" i="9"/>
  <c r="BT435" i="9"/>
  <c r="BS435" i="9"/>
  <c r="BT434" i="9"/>
  <c r="BS434" i="9"/>
  <c r="BT433" i="9"/>
  <c r="BS433" i="9"/>
  <c r="BT432" i="9"/>
  <c r="BS432" i="9"/>
  <c r="BT431" i="9"/>
  <c r="BS431" i="9"/>
  <c r="BT430" i="9"/>
  <c r="BS430" i="9"/>
  <c r="BT429" i="9"/>
  <c r="BS429" i="9"/>
  <c r="BT428" i="9"/>
  <c r="BS428" i="9"/>
  <c r="BT427" i="9"/>
  <c r="BS427" i="9"/>
  <c r="BT426" i="9"/>
  <c r="BS426" i="9"/>
  <c r="BT425" i="9"/>
  <c r="BS425" i="9"/>
  <c r="BT424" i="9"/>
  <c r="BS424" i="9"/>
  <c r="BT423" i="9"/>
  <c r="BS423" i="9"/>
  <c r="BT422" i="9"/>
  <c r="BS422" i="9"/>
  <c r="BT421" i="9"/>
  <c r="BS421" i="9"/>
  <c r="BT420" i="9"/>
  <c r="BS420" i="9"/>
  <c r="BT419" i="9"/>
  <c r="BS419" i="9"/>
  <c r="BT418" i="9"/>
  <c r="BS418" i="9"/>
  <c r="BT417" i="9"/>
  <c r="BS417" i="9"/>
  <c r="BT416" i="9"/>
  <c r="BS416" i="9"/>
  <c r="BT415" i="9"/>
  <c r="BS415" i="9"/>
  <c r="BT414" i="9"/>
  <c r="BS414" i="9"/>
  <c r="BT413" i="9"/>
  <c r="BS413" i="9"/>
  <c r="BT412" i="9"/>
  <c r="BS412" i="9"/>
  <c r="BT411" i="9"/>
  <c r="BS411" i="9"/>
  <c r="BT410" i="9"/>
  <c r="BS410" i="9"/>
  <c r="BT409" i="9"/>
  <c r="BS409" i="9"/>
  <c r="BT408" i="9"/>
  <c r="BS408" i="9"/>
  <c r="BT407" i="9"/>
  <c r="BS407" i="9"/>
  <c r="BT406" i="9"/>
  <c r="BS406" i="9"/>
  <c r="BT405" i="9"/>
  <c r="BS405" i="9"/>
  <c r="BT404" i="9"/>
  <c r="BS404" i="9"/>
  <c r="BT403" i="9"/>
  <c r="BS403" i="9"/>
  <c r="BT402" i="9"/>
  <c r="BS402" i="9"/>
  <c r="BT401" i="9"/>
  <c r="BS401" i="9"/>
  <c r="BT400" i="9"/>
  <c r="BS400" i="9"/>
  <c r="BT399" i="9"/>
  <c r="BS399" i="9"/>
  <c r="BT398" i="9"/>
  <c r="BS398" i="9"/>
  <c r="BT397" i="9"/>
  <c r="BS397" i="9"/>
  <c r="BT396" i="9"/>
  <c r="BS396" i="9"/>
  <c r="BT395" i="9"/>
  <c r="BS395" i="9"/>
  <c r="BT394" i="9"/>
  <c r="BS394" i="9"/>
  <c r="BT393" i="9"/>
  <c r="BS393" i="9"/>
  <c r="BT392" i="9"/>
  <c r="BS392" i="9"/>
  <c r="BT391" i="9"/>
  <c r="BS391" i="9"/>
  <c r="BT390" i="9"/>
  <c r="BS390" i="9"/>
  <c r="BT389" i="9"/>
  <c r="BS389" i="9"/>
  <c r="BT388" i="9"/>
  <c r="BS388" i="9"/>
  <c r="BT387" i="9"/>
  <c r="BS387" i="9"/>
  <c r="BT386" i="9"/>
  <c r="BS386" i="9"/>
  <c r="BT385" i="9"/>
  <c r="BS385" i="9"/>
  <c r="BT384" i="9"/>
  <c r="BS384" i="9"/>
  <c r="BT383" i="9"/>
  <c r="BS383" i="9"/>
  <c r="BT382" i="9"/>
  <c r="BS382" i="9"/>
  <c r="BT381" i="9"/>
  <c r="BS381" i="9"/>
  <c r="BT380" i="9"/>
  <c r="BS380" i="9"/>
  <c r="BT379" i="9"/>
  <c r="BS379" i="9"/>
  <c r="BT378" i="9"/>
  <c r="BS378" i="9"/>
  <c r="BT377" i="9"/>
  <c r="BS377" i="9"/>
  <c r="BT376" i="9"/>
  <c r="BS376" i="9"/>
  <c r="BT375" i="9"/>
  <c r="BS375" i="9"/>
  <c r="BT374" i="9"/>
  <c r="BS374" i="9"/>
  <c r="BT373" i="9"/>
  <c r="BS373" i="9"/>
  <c r="BT372" i="9"/>
  <c r="BS372" i="9"/>
  <c r="BT371" i="9"/>
  <c r="BS371" i="9"/>
  <c r="BT370" i="9"/>
  <c r="BS370" i="9"/>
  <c r="BT369" i="9"/>
  <c r="BS369" i="9"/>
  <c r="BT368" i="9"/>
  <c r="BS368" i="9"/>
  <c r="BT367" i="9"/>
  <c r="BS367" i="9"/>
  <c r="BT366" i="9"/>
  <c r="BS366" i="9"/>
  <c r="BT365" i="9"/>
  <c r="BS365" i="9"/>
  <c r="BT364" i="9"/>
  <c r="BS364" i="9"/>
  <c r="BT363" i="9"/>
  <c r="BS363" i="9"/>
  <c r="BT362" i="9"/>
  <c r="BS362" i="9"/>
  <c r="BT361" i="9"/>
  <c r="BS361" i="9"/>
  <c r="BT360" i="9"/>
  <c r="BS360" i="9"/>
  <c r="BT359" i="9"/>
  <c r="BS359" i="9"/>
  <c r="BT358" i="9"/>
  <c r="BS358" i="9"/>
  <c r="BT357" i="9"/>
  <c r="BS357" i="9"/>
  <c r="BT356" i="9"/>
  <c r="BS356" i="9"/>
  <c r="BT355" i="9"/>
  <c r="BS355" i="9"/>
  <c r="BT354" i="9"/>
  <c r="BS354" i="9"/>
  <c r="BT353" i="9"/>
  <c r="BS353" i="9"/>
  <c r="BT352" i="9"/>
  <c r="BS352" i="9"/>
  <c r="BT351" i="9"/>
  <c r="BS351" i="9"/>
  <c r="BT350" i="9"/>
  <c r="BS350" i="9"/>
  <c r="BT349" i="9"/>
  <c r="BS349" i="9"/>
  <c r="BT348" i="9"/>
  <c r="BS348" i="9"/>
  <c r="BT347" i="9"/>
  <c r="BS347" i="9"/>
  <c r="BT346" i="9"/>
  <c r="BS346" i="9"/>
  <c r="BT345" i="9"/>
  <c r="BS345" i="9"/>
  <c r="BT344" i="9"/>
  <c r="BS344" i="9"/>
  <c r="BT343" i="9"/>
  <c r="BS343" i="9"/>
  <c r="BT342" i="9"/>
  <c r="BS342" i="9"/>
  <c r="BT341" i="9"/>
  <c r="BS341" i="9"/>
  <c r="BT340" i="9"/>
  <c r="BS340" i="9"/>
  <c r="BT339" i="9"/>
  <c r="BS339" i="9"/>
  <c r="BT338" i="9"/>
  <c r="BS338" i="9"/>
  <c r="BT337" i="9"/>
  <c r="BS337" i="9"/>
  <c r="BT336" i="9"/>
  <c r="BS336" i="9"/>
  <c r="BT335" i="9"/>
  <c r="BS335" i="9"/>
  <c r="BT334" i="9"/>
  <c r="BS334" i="9"/>
  <c r="BT333" i="9"/>
  <c r="BS333" i="9"/>
  <c r="BT332" i="9"/>
  <c r="BS332" i="9"/>
  <c r="BT331" i="9"/>
  <c r="BS331" i="9"/>
  <c r="BT330" i="9"/>
  <c r="BS330" i="9"/>
  <c r="BT329" i="9"/>
  <c r="BS329" i="9"/>
  <c r="BT328" i="9"/>
  <c r="BS328" i="9"/>
  <c r="BT327" i="9"/>
  <c r="BS327" i="9"/>
  <c r="BT326" i="9"/>
  <c r="BS326" i="9"/>
  <c r="BT325" i="9"/>
  <c r="BS325" i="9"/>
  <c r="BT324" i="9"/>
  <c r="BS324" i="9"/>
  <c r="BT323" i="9"/>
  <c r="BS323" i="9"/>
  <c r="BT322" i="9"/>
  <c r="BS322" i="9"/>
  <c r="BT321" i="9"/>
  <c r="BS321" i="9"/>
  <c r="BT320" i="9"/>
  <c r="BS320" i="9"/>
  <c r="BT319" i="9"/>
  <c r="BS319" i="9"/>
  <c r="BT318" i="9"/>
  <c r="BS318" i="9"/>
  <c r="BT317" i="9"/>
  <c r="BS317" i="9"/>
  <c r="BT316" i="9"/>
  <c r="BS316" i="9"/>
  <c r="BT315" i="9"/>
  <c r="BS315" i="9"/>
  <c r="BT314" i="9"/>
  <c r="BS314" i="9"/>
  <c r="BT313" i="9"/>
  <c r="BS313" i="9"/>
  <c r="BT312" i="9"/>
  <c r="BS312" i="9"/>
  <c r="BT311" i="9"/>
  <c r="BS311" i="9"/>
  <c r="BT310" i="9"/>
  <c r="BS310" i="9"/>
  <c r="BT309" i="9"/>
  <c r="BS309" i="9"/>
  <c r="BT308" i="9"/>
  <c r="BS308" i="9"/>
  <c r="BT307" i="9"/>
  <c r="BS307" i="9"/>
  <c r="BT306" i="9"/>
  <c r="BS306" i="9"/>
  <c r="BT305" i="9"/>
  <c r="BS305" i="9"/>
  <c r="BT304" i="9"/>
  <c r="BS304" i="9"/>
  <c r="BT303" i="9"/>
  <c r="BS303" i="9"/>
  <c r="BT302" i="9"/>
  <c r="BS302" i="9"/>
  <c r="BT301" i="9"/>
  <c r="BS301" i="9"/>
  <c r="BT300" i="9"/>
  <c r="BS300" i="9"/>
  <c r="BT299" i="9"/>
  <c r="BS299" i="9"/>
  <c r="BT298" i="9"/>
  <c r="BS298" i="9"/>
  <c r="BT297" i="9"/>
  <c r="BS297" i="9"/>
  <c r="BT296" i="9"/>
  <c r="BS296" i="9"/>
  <c r="BT295" i="9"/>
  <c r="BS295" i="9"/>
  <c r="BT294" i="9"/>
  <c r="BS294" i="9"/>
  <c r="BT293" i="9"/>
  <c r="BS293" i="9"/>
  <c r="BT292" i="9"/>
  <c r="BS292" i="9"/>
  <c r="BT291" i="9"/>
  <c r="BS291" i="9"/>
  <c r="BT290" i="9"/>
  <c r="BS290" i="9"/>
  <c r="BT289" i="9"/>
  <c r="BS289" i="9"/>
  <c r="BT288" i="9"/>
  <c r="BS288" i="9"/>
  <c r="BT287" i="9"/>
  <c r="BS287" i="9"/>
  <c r="BT286" i="9"/>
  <c r="BS286" i="9"/>
  <c r="BT285" i="9"/>
  <c r="BS285" i="9"/>
  <c r="BT284" i="9"/>
  <c r="BS284" i="9"/>
  <c r="BT283" i="9"/>
  <c r="BS283" i="9"/>
  <c r="BT282" i="9"/>
  <c r="BS282" i="9"/>
  <c r="BT281" i="9"/>
  <c r="BS281" i="9"/>
  <c r="BT280" i="9"/>
  <c r="BS280" i="9"/>
  <c r="BT279" i="9"/>
  <c r="BS279" i="9"/>
  <c r="BT278" i="9"/>
  <c r="BS278" i="9"/>
  <c r="BT277" i="9"/>
  <c r="BS277" i="9"/>
  <c r="BT276" i="9"/>
  <c r="BS276" i="9"/>
  <c r="BT275" i="9"/>
  <c r="BS275" i="9"/>
  <c r="BT274" i="9"/>
  <c r="BS274" i="9"/>
  <c r="BT273" i="9"/>
  <c r="BS273" i="9"/>
  <c r="BT272" i="9"/>
  <c r="BS272" i="9"/>
  <c r="BT271" i="9"/>
  <c r="BS271" i="9"/>
  <c r="BT270" i="9"/>
  <c r="BS270" i="9"/>
  <c r="BT269" i="9"/>
  <c r="BS269" i="9"/>
  <c r="BT268" i="9"/>
  <c r="BS268" i="9"/>
  <c r="BT267" i="9"/>
  <c r="BS267" i="9"/>
  <c r="BT266" i="9"/>
  <c r="BS266" i="9"/>
  <c r="BT265" i="9"/>
  <c r="BS265" i="9"/>
  <c r="BT264" i="9"/>
  <c r="BS264" i="9"/>
  <c r="BT263" i="9"/>
  <c r="BS263" i="9"/>
  <c r="BT262" i="9"/>
  <c r="BS262" i="9"/>
  <c r="BT261" i="9"/>
  <c r="BS261" i="9"/>
  <c r="BT260" i="9"/>
  <c r="BS260" i="9"/>
  <c r="BT259" i="9"/>
  <c r="BS259" i="9"/>
  <c r="BT258" i="9"/>
  <c r="BS258" i="9"/>
  <c r="BT257" i="9"/>
  <c r="BS257" i="9"/>
  <c r="BT256" i="9"/>
  <c r="BS256" i="9"/>
  <c r="BT255" i="9"/>
  <c r="BS255" i="9"/>
  <c r="BT254" i="9"/>
  <c r="BS254" i="9"/>
  <c r="BT253" i="9"/>
  <c r="BS253" i="9"/>
  <c r="BT252" i="9"/>
  <c r="BS252" i="9"/>
  <c r="BT251" i="9"/>
  <c r="BS251" i="9"/>
  <c r="BT250" i="9"/>
  <c r="BS250" i="9"/>
  <c r="BT249" i="9"/>
  <c r="BS249" i="9"/>
  <c r="BT248" i="9"/>
  <c r="BS248" i="9"/>
  <c r="BT247" i="9"/>
  <c r="BS247" i="9"/>
  <c r="BT246" i="9"/>
  <c r="BS246" i="9"/>
  <c r="BT245" i="9"/>
  <c r="BS245" i="9"/>
  <c r="BT244" i="9"/>
  <c r="BS244" i="9"/>
  <c r="BT243" i="9"/>
  <c r="BS243" i="9"/>
  <c r="BT242" i="9"/>
  <c r="BS242" i="9"/>
  <c r="BT241" i="9"/>
  <c r="BS241" i="9"/>
  <c r="BT240" i="9"/>
  <c r="BS240" i="9"/>
  <c r="BT239" i="9"/>
  <c r="BS239" i="9"/>
  <c r="BT238" i="9"/>
  <c r="BS238" i="9"/>
  <c r="BT237" i="9"/>
  <c r="BS237" i="9"/>
  <c r="BT236" i="9"/>
  <c r="BS236" i="9"/>
  <c r="BT235" i="9"/>
  <c r="BS235" i="9"/>
  <c r="BT234" i="9"/>
  <c r="BS234" i="9"/>
  <c r="BT233" i="9"/>
  <c r="BS233" i="9"/>
  <c r="BT232" i="9"/>
  <c r="BS232" i="9"/>
  <c r="BT231" i="9"/>
  <c r="BS231" i="9"/>
  <c r="BT230" i="9"/>
  <c r="BS230" i="9"/>
  <c r="BT229" i="9"/>
  <c r="BS229" i="9"/>
  <c r="BT228" i="9"/>
  <c r="BS228" i="9"/>
  <c r="BT227" i="9"/>
  <c r="BS227" i="9"/>
  <c r="BT226" i="9"/>
  <c r="BS226" i="9"/>
  <c r="BT225" i="9"/>
  <c r="BS225" i="9"/>
  <c r="BT224" i="9"/>
  <c r="BS224" i="9"/>
  <c r="BT223" i="9"/>
  <c r="BS223" i="9"/>
  <c r="BT222" i="9"/>
  <c r="BS222" i="9"/>
  <c r="BT221" i="9"/>
  <c r="BS221" i="9"/>
  <c r="BT220" i="9"/>
  <c r="BS220" i="9"/>
  <c r="BT219" i="9"/>
  <c r="BS219" i="9"/>
  <c r="BT218" i="9"/>
  <c r="BS218" i="9"/>
  <c r="BT217" i="9"/>
  <c r="BS217" i="9"/>
  <c r="BT216" i="9"/>
  <c r="BS216" i="9"/>
  <c r="BT215" i="9"/>
  <c r="BS215" i="9"/>
  <c r="BT214" i="9"/>
  <c r="BS214" i="9"/>
  <c r="BT213" i="9"/>
  <c r="BS213" i="9"/>
  <c r="BT212" i="9"/>
  <c r="BS212" i="9"/>
  <c r="BT211" i="9"/>
  <c r="BS211" i="9"/>
  <c r="BT210" i="9"/>
  <c r="BS210" i="9"/>
  <c r="BT209" i="9"/>
  <c r="BS209" i="9"/>
  <c r="BT208" i="9"/>
  <c r="BS208" i="9"/>
  <c r="BT207" i="9"/>
  <c r="BS207" i="9"/>
  <c r="BT206" i="9"/>
  <c r="BS206" i="9"/>
  <c r="BT205" i="9"/>
  <c r="BS205" i="9"/>
  <c r="BT204" i="9"/>
  <c r="BS204" i="9"/>
  <c r="BT203" i="9"/>
  <c r="BS203" i="9"/>
  <c r="BT202" i="9"/>
  <c r="BS202" i="9"/>
  <c r="BT201" i="9"/>
  <c r="BS201" i="9"/>
  <c r="BT200" i="9"/>
  <c r="BS200" i="9"/>
  <c r="BT199" i="9"/>
  <c r="BS199" i="9"/>
  <c r="BT198" i="9"/>
  <c r="BS198" i="9"/>
  <c r="BT197" i="9"/>
  <c r="BS197" i="9"/>
  <c r="BT196" i="9"/>
  <c r="BS196" i="9"/>
  <c r="BT195" i="9"/>
  <c r="BS195" i="9"/>
  <c r="BT194" i="9"/>
  <c r="BS194" i="9"/>
  <c r="BT193" i="9"/>
  <c r="BS193" i="9"/>
  <c r="BT192" i="9"/>
  <c r="BS192" i="9"/>
  <c r="BT191" i="9"/>
  <c r="BS191" i="9"/>
  <c r="BT190" i="9"/>
  <c r="BS190" i="9"/>
  <c r="BT189" i="9"/>
  <c r="BS189" i="9"/>
  <c r="BT188" i="9"/>
  <c r="BS188" i="9"/>
  <c r="BU187" i="9"/>
  <c r="BT187" i="9"/>
  <c r="BS187" i="9"/>
  <c r="BT186" i="9"/>
  <c r="BS186" i="9"/>
  <c r="BU186" i="9" s="1"/>
  <c r="BT185" i="9"/>
  <c r="BS185" i="9"/>
  <c r="BU185" i="9" s="1"/>
  <c r="BT184" i="9"/>
  <c r="BS184" i="9"/>
  <c r="BU184" i="9" s="1"/>
  <c r="BT183" i="9"/>
  <c r="BS183" i="9"/>
  <c r="BU183" i="9" s="1"/>
  <c r="BT182" i="9"/>
  <c r="BS182" i="9"/>
  <c r="BU182" i="9" s="1"/>
  <c r="BT181" i="9"/>
  <c r="BS181" i="9"/>
  <c r="BU181" i="9" s="1"/>
  <c r="BT180" i="9"/>
  <c r="BS180" i="9"/>
  <c r="BU180" i="9" s="1"/>
  <c r="BT179" i="9"/>
  <c r="BS179" i="9"/>
  <c r="BU179" i="9" s="1"/>
  <c r="BT178" i="9"/>
  <c r="BS178" i="9"/>
  <c r="BU178" i="9" s="1"/>
  <c r="BT177" i="9"/>
  <c r="BS177" i="9"/>
  <c r="BU177" i="9" s="1"/>
  <c r="BT176" i="9"/>
  <c r="BS176" i="9"/>
  <c r="BU176" i="9" s="1"/>
  <c r="BT175" i="9"/>
  <c r="BS175" i="9"/>
  <c r="BU175" i="9" s="1"/>
  <c r="BT174" i="9"/>
  <c r="BS174" i="9"/>
  <c r="BU174" i="9" s="1"/>
  <c r="BT173" i="9"/>
  <c r="BS173" i="9"/>
  <c r="BU173" i="9" s="1"/>
  <c r="BT172" i="9"/>
  <c r="BS172" i="9"/>
  <c r="BU172" i="9" s="1"/>
  <c r="BT171" i="9"/>
  <c r="BS171" i="9"/>
  <c r="BU171" i="9" s="1"/>
  <c r="BT170" i="9"/>
  <c r="BS170" i="9"/>
  <c r="BU170" i="9" s="1"/>
  <c r="BT169" i="9"/>
  <c r="BS169" i="9"/>
  <c r="BU169" i="9" s="1"/>
  <c r="BT168" i="9"/>
  <c r="BS168" i="9"/>
  <c r="BU168" i="9" s="1"/>
  <c r="BT167" i="9"/>
  <c r="BS167" i="9"/>
  <c r="BU167" i="9" s="1"/>
  <c r="BT166" i="9"/>
  <c r="BS166" i="9"/>
  <c r="BU166" i="9" s="1"/>
  <c r="BT165" i="9"/>
  <c r="BS165" i="9"/>
  <c r="BU165" i="9" s="1"/>
  <c r="BT164" i="9"/>
  <c r="BS164" i="9"/>
  <c r="BU164" i="9" s="1"/>
  <c r="BT163" i="9"/>
  <c r="BS163" i="9"/>
  <c r="BU163" i="9" s="1"/>
  <c r="BT162" i="9"/>
  <c r="BS162" i="9"/>
  <c r="BU162" i="9" s="1"/>
  <c r="BT161" i="9"/>
  <c r="BS161" i="9"/>
  <c r="BU161" i="9" s="1"/>
  <c r="BT160" i="9"/>
  <c r="BS160" i="9"/>
  <c r="BU160" i="9" s="1"/>
  <c r="BT159" i="9"/>
  <c r="BS159" i="9"/>
  <c r="BU159" i="9" s="1"/>
  <c r="BT158" i="9"/>
  <c r="BS158" i="9"/>
  <c r="BU158" i="9" s="1"/>
  <c r="BT112" i="9"/>
  <c r="BS112" i="9"/>
  <c r="BU112" i="9" s="1"/>
  <c r="BT111" i="9"/>
  <c r="BS111" i="9"/>
  <c r="BU111" i="9" s="1"/>
  <c r="BT110" i="9"/>
  <c r="BS110" i="9"/>
  <c r="BU110" i="9" s="1"/>
  <c r="BT109" i="9"/>
  <c r="BS109" i="9"/>
  <c r="BU109" i="9" s="1"/>
  <c r="BT108" i="9"/>
  <c r="BS108" i="9"/>
  <c r="BU108" i="9" s="1"/>
  <c r="BT107" i="9"/>
  <c r="BS107" i="9"/>
  <c r="BU107" i="9" s="1"/>
  <c r="BT106" i="9"/>
  <c r="BS106" i="9"/>
  <c r="BU106" i="9" s="1"/>
  <c r="BT105" i="9"/>
  <c r="BS105" i="9"/>
  <c r="BU105" i="9" s="1"/>
  <c r="BT104" i="9"/>
  <c r="BS104" i="9"/>
  <c r="BU104" i="9" s="1"/>
  <c r="BT103" i="9"/>
  <c r="BS103" i="9"/>
  <c r="BU103" i="9" s="1"/>
  <c r="BT102" i="9"/>
  <c r="BS102" i="9"/>
  <c r="BU102" i="9" s="1"/>
  <c r="BT101" i="9"/>
  <c r="BS101" i="9"/>
  <c r="BU101" i="9" s="1"/>
  <c r="BT100" i="9"/>
  <c r="BS100" i="9"/>
  <c r="BU100" i="9" s="1"/>
  <c r="BT99" i="9"/>
  <c r="BS99" i="9"/>
  <c r="BU99" i="9" s="1"/>
  <c r="BT98" i="9"/>
  <c r="BS98" i="9"/>
  <c r="BU98" i="9" s="1"/>
  <c r="BT97" i="9"/>
  <c r="BS97" i="9"/>
  <c r="BU97" i="9" s="1"/>
  <c r="BT96" i="9"/>
  <c r="BS96" i="9"/>
  <c r="BU96" i="9" s="1"/>
  <c r="BT95" i="9"/>
  <c r="BS95" i="9"/>
  <c r="BU95" i="9" s="1"/>
  <c r="BT94" i="9"/>
  <c r="BS94" i="9"/>
  <c r="BU94" i="9" s="1"/>
  <c r="BT93" i="9"/>
  <c r="BS93" i="9"/>
  <c r="BU93" i="9" s="1"/>
  <c r="BT92" i="9"/>
  <c r="BS92" i="9"/>
  <c r="BU92" i="9" s="1"/>
  <c r="BT91" i="9"/>
  <c r="BS91" i="9"/>
  <c r="BU91" i="9" s="1"/>
  <c r="BT90" i="9"/>
  <c r="BS90" i="9"/>
  <c r="BU90" i="9" s="1"/>
  <c r="BT89" i="9"/>
  <c r="BS89" i="9"/>
  <c r="BU89" i="9" s="1"/>
  <c r="BT88" i="9"/>
  <c r="BS88" i="9"/>
  <c r="BU88" i="9" s="1"/>
  <c r="BT87" i="9"/>
  <c r="BS87" i="9"/>
  <c r="BU87" i="9" s="1"/>
  <c r="BT86" i="9"/>
  <c r="BS86" i="9"/>
  <c r="BU86" i="9" s="1"/>
  <c r="BT85" i="9"/>
  <c r="BS85" i="9"/>
  <c r="BU85" i="9" s="1"/>
  <c r="BT84" i="9"/>
  <c r="BS84" i="9"/>
  <c r="BU84" i="9" s="1"/>
  <c r="BT83" i="9"/>
  <c r="BS83" i="9"/>
  <c r="BU83" i="9" s="1"/>
  <c r="BT82" i="9"/>
  <c r="BS82" i="9"/>
  <c r="BU82" i="9" s="1"/>
  <c r="BT81" i="9"/>
  <c r="BS81" i="9"/>
  <c r="BU81" i="9" s="1"/>
  <c r="BT80" i="9"/>
  <c r="BS80" i="9"/>
  <c r="BU80" i="9" s="1"/>
  <c r="BT79" i="9"/>
  <c r="BS79" i="9"/>
  <c r="BU79" i="9" s="1"/>
  <c r="BT78" i="9"/>
  <c r="BS78" i="9"/>
  <c r="BU78" i="9" s="1"/>
  <c r="BT77" i="9"/>
  <c r="BS77" i="9"/>
  <c r="BU77" i="9" s="1"/>
  <c r="BT76" i="9"/>
  <c r="BS76" i="9"/>
  <c r="BU76" i="9" s="1"/>
  <c r="BT75" i="9"/>
  <c r="BS75" i="9"/>
  <c r="BU75" i="9" s="1"/>
  <c r="BT74" i="9"/>
  <c r="BS74" i="9"/>
  <c r="BU74" i="9" s="1"/>
  <c r="BT73" i="9"/>
  <c r="BS73" i="9"/>
  <c r="BU73" i="9" s="1"/>
  <c r="BT72" i="9"/>
  <c r="BS72" i="9"/>
  <c r="BU72" i="9" s="1"/>
  <c r="BT71" i="9"/>
  <c r="BS71" i="9"/>
  <c r="BU71" i="9" s="1"/>
  <c r="BT70" i="9"/>
  <c r="BS70" i="9"/>
  <c r="BU70" i="9" s="1"/>
  <c r="BT69" i="9"/>
  <c r="BS69" i="9"/>
  <c r="BU69" i="9" s="1"/>
  <c r="BT68" i="9"/>
  <c r="BS68" i="9"/>
  <c r="BU68" i="9" s="1"/>
  <c r="BT67" i="9"/>
  <c r="BS67" i="9"/>
  <c r="BU67" i="9" s="1"/>
  <c r="BT66" i="9"/>
  <c r="BS66" i="9"/>
  <c r="BU66" i="9" s="1"/>
  <c r="BT65" i="9"/>
  <c r="BS65" i="9"/>
  <c r="BU65" i="9" s="1"/>
  <c r="BT64" i="9"/>
  <c r="BS64" i="9"/>
  <c r="BU64" i="9" s="1"/>
  <c r="BT63" i="9"/>
  <c r="BS63" i="9"/>
  <c r="BU63" i="9" s="1"/>
  <c r="BT62" i="9"/>
  <c r="BS62" i="9"/>
  <c r="BU62" i="9" s="1"/>
  <c r="BT61" i="9"/>
  <c r="BS61" i="9"/>
  <c r="BU61" i="9" s="1"/>
  <c r="BT60" i="9"/>
  <c r="BS60" i="9"/>
  <c r="BU60" i="9" s="1"/>
  <c r="BT59" i="9"/>
  <c r="BS59" i="9"/>
  <c r="BU59" i="9" s="1"/>
  <c r="BT58" i="9"/>
  <c r="BS58" i="9"/>
  <c r="BU58" i="9" s="1"/>
  <c r="BU57" i="9"/>
  <c r="BT57" i="9"/>
  <c r="BS57" i="9"/>
  <c r="BT56" i="9"/>
  <c r="BS56" i="9"/>
  <c r="BU56" i="9" s="1"/>
  <c r="BT55" i="9"/>
  <c r="BS55" i="9"/>
  <c r="BU55" i="9" s="1"/>
  <c r="BT54" i="9"/>
  <c r="BS54" i="9"/>
  <c r="BU54" i="9" s="1"/>
  <c r="BT53" i="9"/>
  <c r="BS53" i="9"/>
  <c r="BU53" i="9" s="1"/>
  <c r="BT52" i="9"/>
  <c r="BS52" i="9"/>
  <c r="BU52" i="9" s="1"/>
  <c r="BT51" i="9"/>
  <c r="BS51" i="9"/>
  <c r="BU51" i="9" s="1"/>
  <c r="BT50" i="9"/>
  <c r="BS50" i="9"/>
  <c r="BU50" i="9" s="1"/>
  <c r="BT49" i="9"/>
  <c r="BS49" i="9"/>
  <c r="BU49" i="9" s="1"/>
  <c r="BT48" i="9"/>
  <c r="BS48" i="9"/>
  <c r="BU48" i="9" s="1"/>
  <c r="BT47" i="9"/>
  <c r="BS47" i="9"/>
  <c r="BU47" i="9" s="1"/>
  <c r="BT46" i="9"/>
  <c r="BS46" i="9"/>
  <c r="BU46" i="9" s="1"/>
  <c r="BT45" i="9"/>
  <c r="BS45" i="9"/>
  <c r="BU45" i="9" s="1"/>
  <c r="BT44" i="9"/>
  <c r="BS44" i="9"/>
  <c r="BU44" i="9" s="1"/>
  <c r="BT43" i="9"/>
  <c r="BS43" i="9"/>
  <c r="BU43" i="9" s="1"/>
  <c r="BT42" i="9"/>
  <c r="BS42" i="9"/>
  <c r="BU42" i="9" s="1"/>
  <c r="BT41" i="9"/>
  <c r="BS41" i="9"/>
  <c r="BU41" i="9" s="1"/>
  <c r="BT40" i="9"/>
  <c r="BS40" i="9"/>
  <c r="BU40" i="9" s="1"/>
  <c r="BT39" i="9"/>
  <c r="BS39" i="9"/>
  <c r="BU39" i="9" s="1"/>
  <c r="BT38" i="9"/>
  <c r="BS38" i="9"/>
  <c r="BU38" i="9" s="1"/>
  <c r="BT37" i="9"/>
  <c r="BS37" i="9"/>
  <c r="BU37" i="9" s="1"/>
  <c r="BT36" i="9"/>
  <c r="BS36" i="9"/>
  <c r="BU36" i="9" s="1"/>
  <c r="BT35" i="9"/>
  <c r="BS35" i="9"/>
  <c r="BU35" i="9" s="1"/>
  <c r="BT34" i="9"/>
  <c r="BS34" i="9"/>
  <c r="BU34" i="9" s="1"/>
  <c r="BT33" i="9"/>
  <c r="BS33" i="9"/>
  <c r="BU33" i="9" s="1"/>
  <c r="BT32" i="9"/>
  <c r="BS32" i="9"/>
  <c r="BU32" i="9" s="1"/>
  <c r="BT31" i="9"/>
  <c r="BS31" i="9"/>
  <c r="BU31" i="9" s="1"/>
  <c r="BT30" i="9"/>
  <c r="BS30" i="9"/>
  <c r="BU30" i="9" s="1"/>
  <c r="BT29" i="9"/>
  <c r="BS29" i="9"/>
  <c r="BU29" i="9" s="1"/>
  <c r="BT28" i="9"/>
  <c r="BS28" i="9"/>
  <c r="BU28" i="9" s="1"/>
  <c r="BT27" i="9"/>
  <c r="BS27" i="9"/>
  <c r="BU27" i="9" s="1"/>
  <c r="BT26" i="9"/>
  <c r="BS26" i="9"/>
  <c r="BU26" i="9" s="1"/>
  <c r="BT25" i="9"/>
  <c r="BS25" i="9"/>
  <c r="BU25" i="9" s="1"/>
  <c r="BT24" i="9"/>
  <c r="BS24" i="9"/>
  <c r="BU24" i="9" s="1"/>
  <c r="BT23" i="9"/>
  <c r="BS23" i="9"/>
  <c r="BU23" i="9" s="1"/>
  <c r="BT22" i="9"/>
  <c r="BS22" i="9"/>
  <c r="BU22" i="9" s="1"/>
  <c r="BT21" i="9"/>
  <c r="BS21" i="9"/>
  <c r="BU21" i="9" s="1"/>
  <c r="BT20" i="9"/>
  <c r="BS20" i="9"/>
  <c r="BU20" i="9" s="1"/>
  <c r="BT19" i="9"/>
  <c r="BS19" i="9"/>
  <c r="BU19" i="9" s="1"/>
  <c r="BT18" i="9"/>
  <c r="BS18" i="9"/>
  <c r="BU18" i="9" s="1"/>
  <c r="BT17" i="9"/>
  <c r="BS17" i="9"/>
  <c r="BU17" i="9" s="1"/>
  <c r="BT16" i="9"/>
  <c r="BS16" i="9"/>
  <c r="BU16" i="9" s="1"/>
  <c r="BT15" i="9"/>
  <c r="BS15" i="9"/>
  <c r="BU15" i="9" s="1"/>
  <c r="BT14" i="9"/>
  <c r="BS14" i="9"/>
  <c r="BU14" i="9" s="1"/>
  <c r="BT13" i="9"/>
  <c r="BS13" i="9"/>
  <c r="BU13" i="9" s="1"/>
  <c r="BT12" i="9"/>
  <c r="BS12" i="9"/>
  <c r="BU12" i="9" s="1"/>
  <c r="BT11" i="9"/>
  <c r="BS11" i="9"/>
  <c r="BU11" i="9" s="1"/>
  <c r="BT10" i="9"/>
  <c r="BS10" i="9"/>
  <c r="BU10" i="9" s="1"/>
  <c r="BT9" i="9"/>
  <c r="BS9" i="9"/>
  <c r="BU9" i="9" s="1"/>
  <c r="BT8" i="9"/>
  <c r="BS8" i="9"/>
  <c r="BU8" i="9" s="1"/>
  <c r="BT7" i="9"/>
  <c r="BS7" i="9"/>
  <c r="BU7" i="9" s="1"/>
  <c r="BT6" i="9"/>
  <c r="BS6" i="9"/>
  <c r="BU6" i="9" s="1"/>
  <c r="BT5" i="9"/>
  <c r="BS5" i="9"/>
  <c r="BU4" i="9"/>
  <c r="BT4" i="9"/>
  <c r="BS4" i="9"/>
  <c r="BT3" i="9"/>
  <c r="BS3" i="9"/>
  <c r="BU3" i="9" s="1"/>
  <c r="BT562" i="11"/>
  <c r="BS562" i="11"/>
  <c r="BT561" i="11"/>
  <c r="BS561" i="11"/>
  <c r="BT560" i="11"/>
  <c r="BS560" i="11"/>
  <c r="BT559" i="11"/>
  <c r="BS559" i="11"/>
  <c r="BT558" i="11"/>
  <c r="BS558" i="11"/>
  <c r="BT557" i="11"/>
  <c r="BS557" i="11"/>
  <c r="BT556" i="11"/>
  <c r="BS556" i="11"/>
  <c r="BT555" i="11"/>
  <c r="BS555" i="11"/>
  <c r="BT554" i="11"/>
  <c r="BS554" i="11"/>
  <c r="BT553" i="11"/>
  <c r="BS553" i="11"/>
  <c r="BT552" i="11"/>
  <c r="BS552" i="11"/>
  <c r="BT551" i="11"/>
  <c r="BS551" i="11"/>
  <c r="BT550" i="11"/>
  <c r="BS550" i="11"/>
  <c r="BT549" i="11"/>
  <c r="BS549" i="11"/>
  <c r="BT548" i="11"/>
  <c r="BS548" i="11"/>
  <c r="BT547" i="11"/>
  <c r="BS547" i="11"/>
  <c r="BT546" i="11"/>
  <c r="BS546" i="11"/>
  <c r="BT545" i="11"/>
  <c r="BS545" i="11"/>
  <c r="BT544" i="11"/>
  <c r="BS544" i="11"/>
  <c r="BT543" i="11"/>
  <c r="BS543" i="11"/>
  <c r="BT542" i="11"/>
  <c r="BS542" i="11"/>
  <c r="BT541" i="11"/>
  <c r="BS541" i="11"/>
  <c r="BT540" i="11"/>
  <c r="BS540" i="11"/>
  <c r="BT539" i="11"/>
  <c r="BS539" i="11"/>
  <c r="BT538" i="11"/>
  <c r="BS538" i="11"/>
  <c r="BT537" i="11"/>
  <c r="BS537" i="11"/>
  <c r="BT536" i="11"/>
  <c r="BS536" i="11"/>
  <c r="BT535" i="11"/>
  <c r="BS535" i="11"/>
  <c r="BT534" i="11"/>
  <c r="BS534" i="11"/>
  <c r="BT533" i="11"/>
  <c r="BS533" i="11"/>
  <c r="BT532" i="11"/>
  <c r="BS532" i="11"/>
  <c r="BT531" i="11"/>
  <c r="BS531" i="11"/>
  <c r="BT530" i="11"/>
  <c r="BS530" i="11"/>
  <c r="BT529" i="11"/>
  <c r="BS529" i="11"/>
  <c r="BT528" i="11"/>
  <c r="BS528" i="11"/>
  <c r="BT527" i="11"/>
  <c r="BS527" i="11"/>
  <c r="BT526" i="11"/>
  <c r="BS526" i="11"/>
  <c r="BT525" i="11"/>
  <c r="BS525" i="11"/>
  <c r="BT524" i="11"/>
  <c r="BS524" i="11"/>
  <c r="BT523" i="11"/>
  <c r="BS523" i="11"/>
  <c r="BT522" i="11"/>
  <c r="BS522" i="11"/>
  <c r="BT521" i="11"/>
  <c r="BS521" i="11"/>
  <c r="BT520" i="11"/>
  <c r="BS520" i="11"/>
  <c r="BT519" i="11"/>
  <c r="BS519" i="11"/>
  <c r="BT518" i="11"/>
  <c r="BS518" i="11"/>
  <c r="BT517" i="11"/>
  <c r="BS517" i="11"/>
  <c r="BT516" i="11"/>
  <c r="BS516" i="11"/>
  <c r="BT515" i="11"/>
  <c r="BS515" i="11"/>
  <c r="BT514" i="11"/>
  <c r="BS514" i="11"/>
  <c r="BT513" i="11"/>
  <c r="BS513" i="11"/>
  <c r="BT512" i="11"/>
  <c r="BS512" i="11"/>
  <c r="BT511" i="11"/>
  <c r="BS511" i="11"/>
  <c r="BT510" i="11"/>
  <c r="BS510" i="11"/>
  <c r="BT509" i="11"/>
  <c r="BS509" i="11"/>
  <c r="BT508" i="11"/>
  <c r="BS508" i="11"/>
  <c r="BT507" i="11"/>
  <c r="BS507" i="11"/>
  <c r="BT506" i="11"/>
  <c r="BS506" i="11"/>
  <c r="BT505" i="11"/>
  <c r="BS505" i="11"/>
  <c r="BT504" i="11"/>
  <c r="BS504" i="11"/>
  <c r="BT503" i="11"/>
  <c r="BS503" i="11"/>
  <c r="BT502" i="11"/>
  <c r="BS502" i="11"/>
  <c r="BT501" i="11"/>
  <c r="BS501" i="11"/>
  <c r="BT500" i="11"/>
  <c r="BS500" i="11"/>
  <c r="BT499" i="11"/>
  <c r="BS499" i="11"/>
  <c r="BT498" i="11"/>
  <c r="BS498" i="11"/>
  <c r="BT497" i="11"/>
  <c r="BS497" i="11"/>
  <c r="BT496" i="11"/>
  <c r="BS496" i="11"/>
  <c r="BT495" i="11"/>
  <c r="BS495" i="11"/>
  <c r="BT494" i="11"/>
  <c r="BS494" i="11"/>
  <c r="BT493" i="11"/>
  <c r="BS493" i="11"/>
  <c r="BT492" i="11"/>
  <c r="BS492" i="11"/>
  <c r="BT491" i="11"/>
  <c r="BS491" i="11"/>
  <c r="BT490" i="11"/>
  <c r="BS490" i="11"/>
  <c r="BT489" i="11"/>
  <c r="BS489" i="11"/>
  <c r="BT488" i="11"/>
  <c r="BS488" i="11"/>
  <c r="BT487" i="11"/>
  <c r="BS487" i="11"/>
  <c r="BT486" i="11"/>
  <c r="BS486" i="11"/>
  <c r="BT485" i="11"/>
  <c r="BS485" i="11"/>
  <c r="BT484" i="11"/>
  <c r="BS484" i="11"/>
  <c r="BT483" i="11"/>
  <c r="BS483" i="11"/>
  <c r="BT482" i="11"/>
  <c r="BS482" i="11"/>
  <c r="BT481" i="11"/>
  <c r="BS481" i="11"/>
  <c r="BT480" i="11"/>
  <c r="BS480" i="11"/>
  <c r="BT479" i="11"/>
  <c r="BS479" i="11"/>
  <c r="BT478" i="11"/>
  <c r="BS478" i="11"/>
  <c r="BT477" i="11"/>
  <c r="BS477" i="11"/>
  <c r="BT476" i="11"/>
  <c r="BS476" i="11"/>
  <c r="BT475" i="11"/>
  <c r="BS475" i="11"/>
  <c r="BT474" i="11"/>
  <c r="BS474" i="11"/>
  <c r="BT473" i="11"/>
  <c r="BS473" i="11"/>
  <c r="BT472" i="11"/>
  <c r="BS472" i="11"/>
  <c r="BT471" i="11"/>
  <c r="BS471" i="11"/>
  <c r="BT470" i="11"/>
  <c r="BS470" i="11"/>
  <c r="BT469" i="11"/>
  <c r="BS469" i="11"/>
  <c r="BT468" i="11"/>
  <c r="BS468" i="11"/>
  <c r="BT467" i="11"/>
  <c r="BS467" i="11"/>
  <c r="BT466" i="11"/>
  <c r="BS466" i="11"/>
  <c r="BT465" i="11"/>
  <c r="BS465" i="11"/>
  <c r="BT464" i="11"/>
  <c r="BS464" i="11"/>
  <c r="BT463" i="11"/>
  <c r="BS463" i="11"/>
  <c r="BT462" i="11"/>
  <c r="BS462" i="11"/>
  <c r="BT461" i="11"/>
  <c r="BS461" i="11"/>
  <c r="BT460" i="11"/>
  <c r="BS460" i="11"/>
  <c r="BT459" i="11"/>
  <c r="BS459" i="11"/>
  <c r="BT458" i="11"/>
  <c r="BS458" i="11"/>
  <c r="BT457" i="11"/>
  <c r="BS457" i="11"/>
  <c r="BT456" i="11"/>
  <c r="BS456" i="11"/>
  <c r="BT455" i="11"/>
  <c r="BS455" i="11"/>
  <c r="BT454" i="11"/>
  <c r="BS454" i="11"/>
  <c r="BT453" i="11"/>
  <c r="BS453" i="11"/>
  <c r="BT452" i="11"/>
  <c r="BS452" i="11"/>
  <c r="BT451" i="11"/>
  <c r="BS451" i="11"/>
  <c r="BT450" i="11"/>
  <c r="BS450" i="11"/>
  <c r="BT449" i="11"/>
  <c r="BS449" i="11"/>
  <c r="BT448" i="11"/>
  <c r="BS448" i="11"/>
  <c r="BT447" i="11"/>
  <c r="BS447" i="11"/>
  <c r="BT446" i="11"/>
  <c r="BS446" i="11"/>
  <c r="BT445" i="11"/>
  <c r="BS445" i="11"/>
  <c r="BT444" i="11"/>
  <c r="BS444" i="11"/>
  <c r="BT443" i="11"/>
  <c r="BS443" i="11"/>
  <c r="BT442" i="11"/>
  <c r="BS442" i="11"/>
  <c r="BT441" i="11"/>
  <c r="BS441" i="11"/>
  <c r="BT440" i="11"/>
  <c r="BS440" i="11"/>
  <c r="BT439" i="11"/>
  <c r="BS439" i="11"/>
  <c r="BT438" i="11"/>
  <c r="BS438" i="11"/>
  <c r="BT437" i="11"/>
  <c r="BS437" i="11"/>
  <c r="BT436" i="11"/>
  <c r="BS436" i="11"/>
  <c r="BT435" i="11"/>
  <c r="BS435" i="11"/>
  <c r="BT434" i="11"/>
  <c r="BS434" i="11"/>
  <c r="BT433" i="11"/>
  <c r="BS433" i="11"/>
  <c r="BT432" i="11"/>
  <c r="BS432" i="11"/>
  <c r="BT431" i="11"/>
  <c r="BS431" i="11"/>
  <c r="BT430" i="11"/>
  <c r="BS430" i="11"/>
  <c r="BT429" i="11"/>
  <c r="BS429" i="11"/>
  <c r="BT428" i="11"/>
  <c r="BS428" i="11"/>
  <c r="BT427" i="11"/>
  <c r="BS427" i="11"/>
  <c r="BT426" i="11"/>
  <c r="BS426" i="11"/>
  <c r="BT425" i="11"/>
  <c r="BS425" i="11"/>
  <c r="BT424" i="11"/>
  <c r="BS424" i="11"/>
  <c r="BT423" i="11"/>
  <c r="BS423" i="11"/>
  <c r="BT422" i="11"/>
  <c r="BS422" i="11"/>
  <c r="BT421" i="11"/>
  <c r="BS421" i="11"/>
  <c r="BT420" i="11"/>
  <c r="BS420" i="11"/>
  <c r="BT419" i="11"/>
  <c r="BS419" i="11"/>
  <c r="BT418" i="11"/>
  <c r="BS418" i="11"/>
  <c r="BT417" i="11"/>
  <c r="BS417" i="11"/>
  <c r="BT416" i="11"/>
  <c r="BS416" i="11"/>
  <c r="BT415" i="11"/>
  <c r="BS415" i="11"/>
  <c r="BT414" i="11"/>
  <c r="BS414" i="11"/>
  <c r="BT413" i="11"/>
  <c r="BS413" i="11"/>
  <c r="BT412" i="11"/>
  <c r="BS412" i="11"/>
  <c r="BT411" i="11"/>
  <c r="BS411" i="11"/>
  <c r="BT410" i="11"/>
  <c r="BS410" i="11"/>
  <c r="BT409" i="11"/>
  <c r="BS409" i="11"/>
  <c r="BT408" i="11"/>
  <c r="BS408" i="11"/>
  <c r="BT407" i="11"/>
  <c r="BS407" i="11"/>
  <c r="BT406" i="11"/>
  <c r="BS406" i="11"/>
  <c r="BT405" i="11"/>
  <c r="BS405" i="11"/>
  <c r="BT404" i="11"/>
  <c r="BS404" i="11"/>
  <c r="BT403" i="11"/>
  <c r="BS403" i="11"/>
  <c r="BT402" i="11"/>
  <c r="BS402" i="11"/>
  <c r="BT401" i="11"/>
  <c r="BS401" i="11"/>
  <c r="BT400" i="11"/>
  <c r="BS400" i="11"/>
  <c r="BT399" i="11"/>
  <c r="BS399" i="11"/>
  <c r="BT398" i="11"/>
  <c r="BS398" i="11"/>
  <c r="BT397" i="11"/>
  <c r="BS397" i="11"/>
  <c r="BT396" i="11"/>
  <c r="BS396" i="11"/>
  <c r="BT395" i="11"/>
  <c r="BS395" i="11"/>
  <c r="BT394" i="11"/>
  <c r="BS394" i="11"/>
  <c r="BT393" i="11"/>
  <c r="BS393" i="11"/>
  <c r="BT392" i="11"/>
  <c r="BS392" i="11"/>
  <c r="BT391" i="11"/>
  <c r="BS391" i="11"/>
  <c r="BT390" i="11"/>
  <c r="BS390" i="11"/>
  <c r="BT389" i="11"/>
  <c r="BS389" i="11"/>
  <c r="BT388" i="11"/>
  <c r="BS388" i="11"/>
  <c r="BT387" i="11"/>
  <c r="BS387" i="11"/>
  <c r="BT386" i="11"/>
  <c r="BS386" i="11"/>
  <c r="BT385" i="11"/>
  <c r="BS385" i="11"/>
  <c r="BT384" i="11"/>
  <c r="BS384" i="11"/>
  <c r="BT383" i="11"/>
  <c r="BS383" i="11"/>
  <c r="BT382" i="11"/>
  <c r="BS382" i="11"/>
  <c r="BT381" i="11"/>
  <c r="BS381" i="11"/>
  <c r="BT380" i="11"/>
  <c r="BS380" i="11"/>
  <c r="BT379" i="11"/>
  <c r="BS379" i="11"/>
  <c r="BT378" i="11"/>
  <c r="BS378" i="11"/>
  <c r="BT377" i="11"/>
  <c r="BS377" i="11"/>
  <c r="BT376" i="11"/>
  <c r="BS376" i="11"/>
  <c r="BT375" i="11"/>
  <c r="BS375" i="11"/>
  <c r="BT374" i="11"/>
  <c r="BS374" i="11"/>
  <c r="BT373" i="11"/>
  <c r="BS373" i="11"/>
  <c r="BT372" i="11"/>
  <c r="BS372" i="11"/>
  <c r="BT371" i="11"/>
  <c r="BS371" i="11"/>
  <c r="BT370" i="11"/>
  <c r="BS370" i="11"/>
  <c r="BT369" i="11"/>
  <c r="BS369" i="11"/>
  <c r="BT368" i="11"/>
  <c r="BS368" i="11"/>
  <c r="BT367" i="11"/>
  <c r="BS367" i="11"/>
  <c r="BT366" i="11"/>
  <c r="BS366" i="11"/>
  <c r="BT365" i="11"/>
  <c r="BS365" i="11"/>
  <c r="BT364" i="11"/>
  <c r="BS364" i="11"/>
  <c r="BT363" i="11"/>
  <c r="BS363" i="11"/>
  <c r="BT362" i="11"/>
  <c r="BS362" i="11"/>
  <c r="BT361" i="11"/>
  <c r="BS361" i="11"/>
  <c r="BT360" i="11"/>
  <c r="BS360" i="11"/>
  <c r="BT359" i="11"/>
  <c r="BS359" i="11"/>
  <c r="BT358" i="11"/>
  <c r="BS358" i="11"/>
  <c r="BT357" i="11"/>
  <c r="BS357" i="11"/>
  <c r="BT356" i="11"/>
  <c r="BS356" i="11"/>
  <c r="BT355" i="11"/>
  <c r="BS355" i="11"/>
  <c r="BT354" i="11"/>
  <c r="BS354" i="11"/>
  <c r="BT353" i="11"/>
  <c r="BS353" i="11"/>
  <c r="BT352" i="11"/>
  <c r="BS352" i="11"/>
  <c r="BT351" i="11"/>
  <c r="BS351" i="11"/>
  <c r="BT350" i="11"/>
  <c r="BS350" i="11"/>
  <c r="BT349" i="11"/>
  <c r="BS349" i="11"/>
  <c r="BT348" i="11"/>
  <c r="BS348" i="11"/>
  <c r="BT347" i="11"/>
  <c r="BS347" i="11"/>
  <c r="BT346" i="11"/>
  <c r="BS346" i="11"/>
  <c r="BT345" i="11"/>
  <c r="BS345" i="11"/>
  <c r="BT344" i="11"/>
  <c r="BS344" i="11"/>
  <c r="BT343" i="11"/>
  <c r="BS343" i="11"/>
  <c r="BT342" i="11"/>
  <c r="BS342" i="11"/>
  <c r="BT341" i="11"/>
  <c r="BS341" i="11"/>
  <c r="BT340" i="11"/>
  <c r="BS340" i="11"/>
  <c r="BT339" i="11"/>
  <c r="BS339" i="11"/>
  <c r="BT338" i="11"/>
  <c r="BS338" i="11"/>
  <c r="BT337" i="11"/>
  <c r="BS337" i="11"/>
  <c r="BT336" i="11"/>
  <c r="BS336" i="11"/>
  <c r="BT335" i="11"/>
  <c r="BS335" i="11"/>
  <c r="BT334" i="11"/>
  <c r="BS334" i="11"/>
  <c r="BT333" i="11"/>
  <c r="BS333" i="11"/>
  <c r="BT332" i="11"/>
  <c r="BS332" i="11"/>
  <c r="BT331" i="11"/>
  <c r="BS331" i="11"/>
  <c r="BT330" i="11"/>
  <c r="BS330" i="11"/>
  <c r="BT329" i="11"/>
  <c r="BS329" i="11"/>
  <c r="BT328" i="11"/>
  <c r="BS328" i="11"/>
  <c r="BT327" i="11"/>
  <c r="BS327" i="11"/>
  <c r="BT326" i="11"/>
  <c r="BS326" i="11"/>
  <c r="BT325" i="11"/>
  <c r="BS325" i="11"/>
  <c r="BT324" i="11"/>
  <c r="BS324" i="11"/>
  <c r="BT323" i="11"/>
  <c r="BS323" i="11"/>
  <c r="BT322" i="11"/>
  <c r="BS322" i="11"/>
  <c r="BT321" i="11"/>
  <c r="BS321" i="11"/>
  <c r="BT320" i="11"/>
  <c r="BS320" i="11"/>
  <c r="BT319" i="11"/>
  <c r="BS319" i="11"/>
  <c r="BT318" i="11"/>
  <c r="BS318" i="11"/>
  <c r="BT317" i="11"/>
  <c r="BS317" i="11"/>
  <c r="BT316" i="11"/>
  <c r="BS316" i="11"/>
  <c r="BT315" i="11"/>
  <c r="BS315" i="11"/>
  <c r="BT314" i="11"/>
  <c r="BS314" i="11"/>
  <c r="BT313" i="11"/>
  <c r="BS313" i="11"/>
  <c r="BT312" i="11"/>
  <c r="BS312" i="11"/>
  <c r="BT311" i="11"/>
  <c r="BS311" i="11"/>
  <c r="BT310" i="11"/>
  <c r="BS310" i="11"/>
  <c r="BT309" i="11"/>
  <c r="BS309" i="11"/>
  <c r="BT308" i="11"/>
  <c r="BS308" i="11"/>
  <c r="BT307" i="11"/>
  <c r="BS307" i="11"/>
  <c r="BT306" i="11"/>
  <c r="BS306" i="11"/>
  <c r="BT305" i="11"/>
  <c r="BS305" i="11"/>
  <c r="BT304" i="11"/>
  <c r="BS304" i="11"/>
  <c r="BT303" i="11"/>
  <c r="BS303" i="11"/>
  <c r="BT302" i="11"/>
  <c r="BS302" i="11"/>
  <c r="BT301" i="11"/>
  <c r="BS301" i="11"/>
  <c r="BT300" i="11"/>
  <c r="BS300" i="11"/>
  <c r="BT299" i="11"/>
  <c r="BS299" i="11"/>
  <c r="BT298" i="11"/>
  <c r="BS298" i="11"/>
  <c r="BT297" i="11"/>
  <c r="BS297" i="11"/>
  <c r="BT296" i="11"/>
  <c r="BS296" i="11"/>
  <c r="BT295" i="11"/>
  <c r="BS295" i="11"/>
  <c r="BT294" i="11"/>
  <c r="BS294" i="11"/>
  <c r="BT293" i="11"/>
  <c r="BS293" i="11"/>
  <c r="BT292" i="11"/>
  <c r="BS292" i="11"/>
  <c r="BT291" i="11"/>
  <c r="BS291" i="11"/>
  <c r="BT290" i="11"/>
  <c r="BS290" i="11"/>
  <c r="BT289" i="11"/>
  <c r="BS289" i="11"/>
  <c r="BT288" i="11"/>
  <c r="BS288" i="11"/>
  <c r="BT287" i="11"/>
  <c r="BS287" i="11"/>
  <c r="BT286" i="11"/>
  <c r="BS286" i="11"/>
  <c r="BT285" i="11"/>
  <c r="BS285" i="11"/>
  <c r="BT284" i="11"/>
  <c r="BS284" i="11"/>
  <c r="BT283" i="11"/>
  <c r="BS283" i="11"/>
  <c r="BT282" i="11"/>
  <c r="BS282" i="11"/>
  <c r="BT281" i="11"/>
  <c r="BS281" i="11"/>
  <c r="BT280" i="11"/>
  <c r="BS280" i="11"/>
  <c r="BT279" i="11"/>
  <c r="BS279" i="11"/>
  <c r="BT278" i="11"/>
  <c r="BS278" i="11"/>
  <c r="BT277" i="11"/>
  <c r="BS277" i="11"/>
  <c r="BT276" i="11"/>
  <c r="BS276" i="11"/>
  <c r="BT275" i="11"/>
  <c r="BS275" i="11"/>
  <c r="BT274" i="11"/>
  <c r="BS274" i="11"/>
  <c r="BT273" i="11"/>
  <c r="BS273" i="11"/>
  <c r="BT272" i="11"/>
  <c r="BS272" i="11"/>
  <c r="BT271" i="11"/>
  <c r="BS271" i="11"/>
  <c r="BT270" i="11"/>
  <c r="BS270" i="11"/>
  <c r="BT269" i="11"/>
  <c r="BS269" i="11"/>
  <c r="BT268" i="11"/>
  <c r="BS268" i="11"/>
  <c r="BT267" i="11"/>
  <c r="BS267" i="11"/>
  <c r="BT266" i="11"/>
  <c r="BS266" i="11"/>
  <c r="BT265" i="11"/>
  <c r="BS265" i="11"/>
  <c r="BT264" i="11"/>
  <c r="BS264" i="11"/>
  <c r="BT263" i="11"/>
  <c r="BS263" i="11"/>
  <c r="BT262" i="11"/>
  <c r="BS262" i="11"/>
  <c r="BT261" i="11"/>
  <c r="BS261" i="11"/>
  <c r="BT260" i="11"/>
  <c r="BS260" i="11"/>
  <c r="BT259" i="11"/>
  <c r="BS259" i="11"/>
  <c r="BT258" i="11"/>
  <c r="BS258" i="11"/>
  <c r="BT257" i="11"/>
  <c r="BS257" i="11"/>
  <c r="BT256" i="11"/>
  <c r="BS256" i="11"/>
  <c r="BT255" i="11"/>
  <c r="BS255" i="11"/>
  <c r="BT254" i="11"/>
  <c r="BS254" i="11"/>
  <c r="BT253" i="11"/>
  <c r="BS253" i="11"/>
  <c r="BT252" i="11"/>
  <c r="BS252" i="11"/>
  <c r="BT251" i="11"/>
  <c r="BS251" i="11"/>
  <c r="BT250" i="11"/>
  <c r="BS250" i="11"/>
  <c r="BT249" i="11"/>
  <c r="BS249" i="11"/>
  <c r="BT248" i="11"/>
  <c r="BS248" i="11"/>
  <c r="BT247" i="11"/>
  <c r="BS247" i="11"/>
  <c r="BT246" i="11"/>
  <c r="BS246" i="11"/>
  <c r="BT245" i="11"/>
  <c r="BS245" i="11"/>
  <c r="BT244" i="11"/>
  <c r="BS244" i="11"/>
  <c r="BT243" i="11"/>
  <c r="BS243" i="11"/>
  <c r="BT242" i="11"/>
  <c r="BS242" i="11"/>
  <c r="BT241" i="11"/>
  <c r="BS241" i="11"/>
  <c r="BT240" i="11"/>
  <c r="BS240" i="11"/>
  <c r="BT239" i="11"/>
  <c r="BS239" i="11"/>
  <c r="BT238" i="11"/>
  <c r="BS238" i="11"/>
  <c r="BT237" i="11"/>
  <c r="BS237" i="11"/>
  <c r="BT236" i="11"/>
  <c r="BS236" i="11"/>
  <c r="BT235" i="11"/>
  <c r="BS235" i="11"/>
  <c r="BT234" i="11"/>
  <c r="BS234" i="11"/>
  <c r="BT233" i="11"/>
  <c r="BS233" i="11"/>
  <c r="BT232" i="11"/>
  <c r="BS232" i="11"/>
  <c r="BT231" i="11"/>
  <c r="BS231" i="11"/>
  <c r="BT230" i="11"/>
  <c r="BS230" i="11"/>
  <c r="BT229" i="11"/>
  <c r="BS229" i="11"/>
  <c r="BT228" i="11"/>
  <c r="BS228" i="11"/>
  <c r="BT227" i="11"/>
  <c r="BS227" i="11"/>
  <c r="BT226" i="11"/>
  <c r="BS226" i="11"/>
  <c r="BT225" i="11"/>
  <c r="BS225" i="11"/>
  <c r="BT224" i="11"/>
  <c r="BS224" i="11"/>
  <c r="BT223" i="11"/>
  <c r="BS223" i="11"/>
  <c r="BT222" i="11"/>
  <c r="BS222" i="11"/>
  <c r="BT221" i="11"/>
  <c r="BS221" i="11"/>
  <c r="BT220" i="11"/>
  <c r="BS220" i="11"/>
  <c r="BT219" i="11"/>
  <c r="BS219" i="11"/>
  <c r="BT218" i="11"/>
  <c r="BS218" i="11"/>
  <c r="BT217" i="11"/>
  <c r="BS217" i="11"/>
  <c r="BT216" i="11"/>
  <c r="BS216" i="11"/>
  <c r="BT215" i="11"/>
  <c r="BS215" i="11"/>
  <c r="BT214" i="11"/>
  <c r="BS214" i="11"/>
  <c r="BT213" i="11"/>
  <c r="BS213" i="11"/>
  <c r="BT212" i="11"/>
  <c r="BS212" i="11"/>
  <c r="BT211" i="11"/>
  <c r="BS211" i="11"/>
  <c r="BT210" i="11"/>
  <c r="BS210" i="11"/>
  <c r="BT209" i="11"/>
  <c r="BS209" i="11"/>
  <c r="BT208" i="11"/>
  <c r="BS208" i="11"/>
  <c r="BT207" i="11"/>
  <c r="BS207" i="11"/>
  <c r="BT206" i="11"/>
  <c r="BS206" i="11"/>
  <c r="BT205" i="11"/>
  <c r="BS205" i="11"/>
  <c r="BT204" i="11"/>
  <c r="BS204" i="11"/>
  <c r="BT203" i="11"/>
  <c r="BS203" i="11"/>
  <c r="BT202" i="11"/>
  <c r="BS202" i="11"/>
  <c r="BT201" i="11"/>
  <c r="BS201" i="11"/>
  <c r="BT200" i="11"/>
  <c r="BS200" i="11"/>
  <c r="BT199" i="11"/>
  <c r="BS199" i="11"/>
  <c r="BT198" i="11"/>
  <c r="BS198" i="11"/>
  <c r="BT197" i="11"/>
  <c r="BS197" i="11"/>
  <c r="BT196" i="11"/>
  <c r="BS196" i="11"/>
  <c r="BT195" i="11"/>
  <c r="BS195" i="11"/>
  <c r="BT194" i="11"/>
  <c r="BS194" i="11"/>
  <c r="BT193" i="11"/>
  <c r="BS193" i="11"/>
  <c r="BT192" i="11"/>
  <c r="BS192" i="11"/>
  <c r="BT191" i="11"/>
  <c r="BS191" i="11"/>
  <c r="BT190" i="11"/>
  <c r="BS190" i="11"/>
  <c r="BT189" i="11"/>
  <c r="BS189" i="11"/>
  <c r="BT188" i="11"/>
  <c r="BS188" i="11"/>
  <c r="BU187" i="11"/>
  <c r="BT187" i="11"/>
  <c r="BS187" i="11"/>
  <c r="BT186" i="11"/>
  <c r="BS186" i="11"/>
  <c r="BU186" i="11" s="1"/>
  <c r="BT185" i="11"/>
  <c r="BS185" i="11"/>
  <c r="BU185" i="11" s="1"/>
  <c r="BU184" i="11"/>
  <c r="BT184" i="11"/>
  <c r="BS184" i="11"/>
  <c r="BT183" i="11"/>
  <c r="BS183" i="11"/>
  <c r="BU183" i="11" s="1"/>
  <c r="BT182" i="11"/>
  <c r="BS182" i="11"/>
  <c r="BU182" i="11" s="1"/>
  <c r="BT181" i="11"/>
  <c r="BS181" i="11"/>
  <c r="BU181" i="11" s="1"/>
  <c r="BT180" i="11"/>
  <c r="BS180" i="11"/>
  <c r="BU180" i="11" s="1"/>
  <c r="BT179" i="11"/>
  <c r="BS179" i="11"/>
  <c r="BU179" i="11" s="1"/>
  <c r="BT178" i="11"/>
  <c r="BS178" i="11"/>
  <c r="BU178" i="11" s="1"/>
  <c r="BT177" i="11"/>
  <c r="BS177" i="11"/>
  <c r="BU177" i="11" s="1"/>
  <c r="BT176" i="11"/>
  <c r="BS176" i="11"/>
  <c r="BU176" i="11" s="1"/>
  <c r="BT175" i="11"/>
  <c r="BS175" i="11"/>
  <c r="BU175" i="11" s="1"/>
  <c r="BT174" i="11"/>
  <c r="BS174" i="11"/>
  <c r="BU174" i="11" s="1"/>
  <c r="BT173" i="11"/>
  <c r="BS173" i="11"/>
  <c r="BU173" i="11" s="1"/>
  <c r="BT172" i="11"/>
  <c r="BS172" i="11"/>
  <c r="BU172" i="11" s="1"/>
  <c r="BT171" i="11"/>
  <c r="BS171" i="11"/>
  <c r="BU171" i="11" s="1"/>
  <c r="BU170" i="11"/>
  <c r="BT170" i="11"/>
  <c r="BS170" i="11"/>
  <c r="BT169" i="11"/>
  <c r="BS169" i="11"/>
  <c r="BU169" i="11" s="1"/>
  <c r="BT168" i="11"/>
  <c r="BS168" i="11"/>
  <c r="BU168" i="11" s="1"/>
  <c r="BT167" i="11"/>
  <c r="BS167" i="11"/>
  <c r="BU167" i="11" s="1"/>
  <c r="BT166" i="11"/>
  <c r="BS166" i="11"/>
  <c r="BU166" i="11" s="1"/>
  <c r="BT165" i="11"/>
  <c r="BS165" i="11"/>
  <c r="BU165" i="11" s="1"/>
  <c r="BT164" i="11"/>
  <c r="BS164" i="11"/>
  <c r="BU164" i="11" s="1"/>
  <c r="BT163" i="11"/>
  <c r="BS163" i="11"/>
  <c r="BU163" i="11" s="1"/>
  <c r="BT162" i="11"/>
  <c r="BS162" i="11"/>
  <c r="BU162" i="11" s="1"/>
  <c r="BT161" i="11"/>
  <c r="BS161" i="11"/>
  <c r="BU161" i="11" s="1"/>
  <c r="BT160" i="11"/>
  <c r="BS160" i="11"/>
  <c r="BU160" i="11" s="1"/>
  <c r="BT159" i="11"/>
  <c r="BS159" i="11"/>
  <c r="BU159" i="11" s="1"/>
  <c r="BT158" i="11"/>
  <c r="BS158" i="11"/>
  <c r="BU158" i="11" s="1"/>
  <c r="BT112" i="11"/>
  <c r="BS112" i="11"/>
  <c r="BU112" i="11" s="1"/>
  <c r="BU111" i="11"/>
  <c r="BT111" i="11"/>
  <c r="BS111" i="11"/>
  <c r="BU110" i="11"/>
  <c r="BT110" i="11"/>
  <c r="BS110" i="11"/>
  <c r="BT109" i="11"/>
  <c r="BS109" i="11"/>
  <c r="BU109" i="11" s="1"/>
  <c r="BT108" i="11"/>
  <c r="BS108" i="11"/>
  <c r="BU108" i="11" s="1"/>
  <c r="BT107" i="11"/>
  <c r="BS107" i="11"/>
  <c r="BU107" i="11" s="1"/>
  <c r="BT106" i="11"/>
  <c r="BS106" i="11"/>
  <c r="BU106" i="11" s="1"/>
  <c r="BT105" i="11"/>
  <c r="BS105" i="11"/>
  <c r="BU105" i="11" s="1"/>
  <c r="BT104" i="11"/>
  <c r="BS104" i="11"/>
  <c r="BU104" i="11" s="1"/>
  <c r="BU103" i="11"/>
  <c r="BT103" i="11"/>
  <c r="BS103" i="11"/>
  <c r="BT102" i="11"/>
  <c r="BS102" i="11"/>
  <c r="BU102" i="11" s="1"/>
  <c r="BT101" i="11"/>
  <c r="BS101" i="11"/>
  <c r="BU101" i="11" s="1"/>
  <c r="BT100" i="11"/>
  <c r="BS100" i="11"/>
  <c r="BU100" i="11" s="1"/>
  <c r="BT99" i="11"/>
  <c r="BS99" i="11"/>
  <c r="BU99" i="11" s="1"/>
  <c r="BT98" i="11"/>
  <c r="BS98" i="11"/>
  <c r="BU98" i="11" s="1"/>
  <c r="BU97" i="11"/>
  <c r="BT97" i="11"/>
  <c r="BS97" i="11"/>
  <c r="BT96" i="11"/>
  <c r="BS96" i="11"/>
  <c r="BU96" i="11" s="1"/>
  <c r="BT95" i="11"/>
  <c r="BS95" i="11"/>
  <c r="BU95" i="11" s="1"/>
  <c r="BU94" i="11"/>
  <c r="BT94" i="11"/>
  <c r="BS94" i="11"/>
  <c r="BT93" i="11"/>
  <c r="BS93" i="11"/>
  <c r="BU93" i="11" s="1"/>
  <c r="BT92" i="11"/>
  <c r="BS92" i="11"/>
  <c r="BU92" i="11" s="1"/>
  <c r="BT91" i="11"/>
  <c r="BS91" i="11"/>
  <c r="BU91" i="11" s="1"/>
  <c r="BT90" i="11"/>
  <c r="BS90" i="11"/>
  <c r="BU90" i="11" s="1"/>
  <c r="BT89" i="11"/>
  <c r="BS89" i="11"/>
  <c r="BU89" i="11" s="1"/>
  <c r="BT88" i="11"/>
  <c r="BS88" i="11"/>
  <c r="BU88" i="11" s="1"/>
  <c r="BT87" i="11"/>
  <c r="BS87" i="11"/>
  <c r="BU87" i="11" s="1"/>
  <c r="BU86" i="11"/>
  <c r="BT86" i="11"/>
  <c r="BS86" i="11"/>
  <c r="BU85" i="11"/>
  <c r="BT85" i="11"/>
  <c r="BS85" i="11"/>
  <c r="BT84" i="11"/>
  <c r="BS84" i="11"/>
  <c r="BU84" i="11" s="1"/>
  <c r="BT83" i="11"/>
  <c r="BS83" i="11"/>
  <c r="BU83" i="11" s="1"/>
  <c r="BT82" i="11"/>
  <c r="BS82" i="11"/>
  <c r="BU82" i="11" s="1"/>
  <c r="BT81" i="11"/>
  <c r="BS81" i="11"/>
  <c r="BU81" i="11" s="1"/>
  <c r="BT80" i="11"/>
  <c r="BS80" i="11"/>
  <c r="BU80" i="11" s="1"/>
  <c r="BT79" i="11"/>
  <c r="BS79" i="11"/>
  <c r="BU79" i="11" s="1"/>
  <c r="BT78" i="11"/>
  <c r="BS78" i="11"/>
  <c r="BU78" i="11" s="1"/>
  <c r="BU77" i="11"/>
  <c r="BT77" i="11"/>
  <c r="BS77" i="11"/>
  <c r="BT76" i="11"/>
  <c r="BS76" i="11"/>
  <c r="BU76" i="11" s="1"/>
  <c r="BT75" i="11"/>
  <c r="BS75" i="11"/>
  <c r="BU75" i="11" s="1"/>
  <c r="BT74" i="11"/>
  <c r="BS74" i="11"/>
  <c r="BU74" i="11" s="1"/>
  <c r="BT73" i="11"/>
  <c r="BS73" i="11"/>
  <c r="BU73" i="11" s="1"/>
  <c r="BU72" i="11"/>
  <c r="BT72" i="11"/>
  <c r="BS72" i="11"/>
  <c r="BT71" i="11"/>
  <c r="BS71" i="11"/>
  <c r="BU71" i="11" s="1"/>
  <c r="BT70" i="11"/>
  <c r="BS70" i="11"/>
  <c r="BU70" i="11" s="1"/>
  <c r="BU69" i="11"/>
  <c r="BT69" i="11"/>
  <c r="BS69" i="11"/>
  <c r="BT68" i="11"/>
  <c r="BS68" i="11"/>
  <c r="BU68" i="11" s="1"/>
  <c r="BT67" i="11"/>
  <c r="BS67" i="11"/>
  <c r="BU67" i="11" s="1"/>
  <c r="BT66" i="11"/>
  <c r="BS66" i="11"/>
  <c r="BU66" i="11" s="1"/>
  <c r="BT65" i="11"/>
  <c r="BS65" i="11"/>
  <c r="BU65" i="11" s="1"/>
  <c r="BU64" i="11"/>
  <c r="BT64" i="11"/>
  <c r="BS64" i="11"/>
  <c r="BU63" i="11"/>
  <c r="BT63" i="11"/>
  <c r="BS63" i="11"/>
  <c r="BT62" i="11"/>
  <c r="BS62" i="11"/>
  <c r="BU62" i="11" s="1"/>
  <c r="BT61" i="11"/>
  <c r="BS61" i="11"/>
  <c r="BU61" i="11" s="1"/>
  <c r="BT60" i="11"/>
  <c r="BS60" i="11"/>
  <c r="BU60" i="11" s="1"/>
  <c r="BT59" i="11"/>
  <c r="BS59" i="11"/>
  <c r="BU59" i="11" s="1"/>
  <c r="BU58" i="11"/>
  <c r="BT58" i="11"/>
  <c r="BS58" i="11"/>
  <c r="BT57" i="11"/>
  <c r="BS57" i="11"/>
  <c r="BU57" i="11" s="1"/>
  <c r="BT56" i="11"/>
  <c r="BS56" i="11"/>
  <c r="BU56" i="11" s="1"/>
  <c r="BU55" i="11"/>
  <c r="BT55" i="11"/>
  <c r="BS55" i="11"/>
  <c r="BU54" i="11"/>
  <c r="BT54" i="11"/>
  <c r="BS54" i="11"/>
  <c r="BT53" i="11"/>
  <c r="BS53" i="11"/>
  <c r="BU53" i="11" s="1"/>
  <c r="BT52" i="11"/>
  <c r="BS52" i="11"/>
  <c r="BU52" i="11" s="1"/>
  <c r="BT51" i="11"/>
  <c r="BS51" i="11"/>
  <c r="BU51" i="11" s="1"/>
  <c r="BT50" i="11"/>
  <c r="BS50" i="11"/>
  <c r="BU50" i="11" s="1"/>
  <c r="BT49" i="11"/>
  <c r="BS49" i="11"/>
  <c r="BU49" i="11" s="1"/>
  <c r="BT48" i="11"/>
  <c r="BS48" i="11"/>
  <c r="BU48" i="11" s="1"/>
  <c r="BT47" i="11"/>
  <c r="BS47" i="11"/>
  <c r="BU47" i="11" s="1"/>
  <c r="BU46" i="11"/>
  <c r="BT46" i="11"/>
  <c r="BS46" i="11"/>
  <c r="BU45" i="11"/>
  <c r="BT45" i="11"/>
  <c r="BS45" i="11"/>
  <c r="BT44" i="11"/>
  <c r="BS44" i="11"/>
  <c r="BU44" i="11" s="1"/>
  <c r="BT43" i="11"/>
  <c r="BS43" i="11"/>
  <c r="BU43" i="11" s="1"/>
  <c r="BT42" i="11"/>
  <c r="BS42" i="11"/>
  <c r="BU42" i="11" s="1"/>
  <c r="BT41" i="11"/>
  <c r="BS41" i="11"/>
  <c r="BU41" i="11" s="1"/>
  <c r="BT40" i="11"/>
  <c r="BS40" i="11"/>
  <c r="BU40" i="11" s="1"/>
  <c r="BT39" i="11"/>
  <c r="BS39" i="11"/>
  <c r="BU39" i="11" s="1"/>
  <c r="BU38" i="11"/>
  <c r="BT38" i="11"/>
  <c r="BS38" i="11"/>
  <c r="BT37" i="11"/>
  <c r="BS37" i="11"/>
  <c r="BU37" i="11" s="1"/>
  <c r="BT36" i="11"/>
  <c r="BS36" i="11"/>
  <c r="BU36" i="11" s="1"/>
  <c r="BT35" i="11"/>
  <c r="BS35" i="11"/>
  <c r="BU35" i="11" s="1"/>
  <c r="BT34" i="11"/>
  <c r="BS34" i="11"/>
  <c r="BU34" i="11" s="1"/>
  <c r="BT33" i="11"/>
  <c r="BS33" i="11"/>
  <c r="BU33" i="11" s="1"/>
  <c r="BT32" i="11"/>
  <c r="BS32" i="11"/>
  <c r="BU32" i="11" s="1"/>
  <c r="BT31" i="11"/>
  <c r="BS31" i="11"/>
  <c r="BU31" i="11" s="1"/>
  <c r="BT30" i="11"/>
  <c r="BS30" i="11"/>
  <c r="BU30" i="11" s="1"/>
  <c r="BT29" i="11"/>
  <c r="BS29" i="11"/>
  <c r="BU29" i="11" s="1"/>
  <c r="BT28" i="11"/>
  <c r="BS28" i="11"/>
  <c r="BU28" i="11" s="1"/>
  <c r="BT27" i="11"/>
  <c r="BS27" i="11"/>
  <c r="BU27" i="11" s="1"/>
  <c r="BT26" i="11"/>
  <c r="BS26" i="11"/>
  <c r="BU26" i="11" s="1"/>
  <c r="BT25" i="11"/>
  <c r="BS25" i="11"/>
  <c r="BU25" i="11" s="1"/>
  <c r="BU24" i="11"/>
  <c r="BT24" i="11"/>
  <c r="BS24" i="11"/>
  <c r="BT23" i="11"/>
  <c r="BS23" i="11"/>
  <c r="BU23" i="11" s="1"/>
  <c r="BT22" i="11"/>
  <c r="BS22" i="11"/>
  <c r="BU22" i="11" s="1"/>
  <c r="BT21" i="11"/>
  <c r="BS21" i="11"/>
  <c r="BU21" i="11" s="1"/>
  <c r="BT20" i="11"/>
  <c r="BS20" i="11"/>
  <c r="BU20" i="11" s="1"/>
  <c r="BT19" i="11"/>
  <c r="BS19" i="11"/>
  <c r="BU19" i="11" s="1"/>
  <c r="BT18" i="11"/>
  <c r="BS18" i="11"/>
  <c r="BU18" i="11" s="1"/>
  <c r="BT17" i="11"/>
  <c r="BS17" i="11"/>
  <c r="BU17" i="11" s="1"/>
  <c r="BT16" i="11"/>
  <c r="BS16" i="11"/>
  <c r="BU16" i="11" s="1"/>
  <c r="BT15" i="11"/>
  <c r="BS15" i="11"/>
  <c r="BU15" i="11" s="1"/>
  <c r="BT14" i="11"/>
  <c r="BS14" i="11"/>
  <c r="BU14" i="11" s="1"/>
  <c r="BT13" i="11"/>
  <c r="BS13" i="11"/>
  <c r="BU13" i="11" s="1"/>
  <c r="BT12" i="11"/>
  <c r="BS12" i="11"/>
  <c r="BU12" i="11" s="1"/>
  <c r="BU11" i="11"/>
  <c r="BT11" i="11"/>
  <c r="BS11" i="11"/>
  <c r="BT10" i="11"/>
  <c r="BS10" i="11"/>
  <c r="BU10" i="11" s="1"/>
  <c r="BT9" i="11"/>
  <c r="BS9" i="11"/>
  <c r="BU9" i="11" s="1"/>
  <c r="BT8" i="11"/>
  <c r="BS8" i="11"/>
  <c r="BU8" i="11" s="1"/>
  <c r="BT7" i="11"/>
  <c r="BS7" i="11"/>
  <c r="BU7" i="11" s="1"/>
  <c r="BU6" i="11"/>
  <c r="BT6" i="11"/>
  <c r="BS6" i="11"/>
  <c r="BT5" i="11"/>
  <c r="BS5" i="11"/>
  <c r="BU5" i="11" s="1"/>
  <c r="BT4" i="11"/>
  <c r="BS4" i="11"/>
  <c r="BU4" i="11" s="1"/>
  <c r="BT3" i="11"/>
  <c r="BS3" i="11"/>
  <c r="BU161" i="10"/>
  <c r="BU162" i="10"/>
  <c r="BU169" i="10"/>
  <c r="BU170" i="10"/>
  <c r="BU177" i="10"/>
  <c r="BU178" i="10"/>
  <c r="BU185" i="10"/>
  <c r="BU186" i="10"/>
  <c r="BS4" i="10"/>
  <c r="BS5" i="10"/>
  <c r="BS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S28" i="10"/>
  <c r="BS29" i="10"/>
  <c r="BS30" i="10"/>
  <c r="BS31" i="10"/>
  <c r="BS32" i="10"/>
  <c r="BS33" i="10"/>
  <c r="BS34" i="10"/>
  <c r="BS35" i="10"/>
  <c r="BS36" i="10"/>
  <c r="BS37" i="10"/>
  <c r="BS38" i="10"/>
  <c r="BS39" i="10"/>
  <c r="BS40" i="10"/>
  <c r="BS41" i="10"/>
  <c r="BS42" i="10"/>
  <c r="BS43" i="10"/>
  <c r="BS44" i="10"/>
  <c r="BS45" i="10"/>
  <c r="BS46" i="10"/>
  <c r="BS47" i="10"/>
  <c r="BS48" i="10"/>
  <c r="BS49" i="10"/>
  <c r="BS50" i="10"/>
  <c r="BS51" i="10"/>
  <c r="BS52" i="10"/>
  <c r="BS53" i="10"/>
  <c r="BS54" i="10"/>
  <c r="BS55" i="10"/>
  <c r="BS56" i="10"/>
  <c r="BS57" i="10"/>
  <c r="BS58" i="10"/>
  <c r="BS59" i="10"/>
  <c r="BS60" i="10"/>
  <c r="BS61" i="10"/>
  <c r="BS62" i="10"/>
  <c r="BS63" i="10"/>
  <c r="BS64" i="10"/>
  <c r="BS65" i="10"/>
  <c r="BS66" i="10"/>
  <c r="BS67" i="10"/>
  <c r="BS68" i="10"/>
  <c r="BS69" i="10"/>
  <c r="BS70" i="10"/>
  <c r="BS71" i="10"/>
  <c r="BS72" i="10"/>
  <c r="BS73" i="10"/>
  <c r="BS74" i="10"/>
  <c r="BS75" i="10"/>
  <c r="BS76" i="10"/>
  <c r="BS77" i="10"/>
  <c r="BS78" i="10"/>
  <c r="BS79" i="10"/>
  <c r="BS80" i="10"/>
  <c r="BS81" i="10"/>
  <c r="BS82" i="10"/>
  <c r="BS83" i="10"/>
  <c r="BS84" i="10"/>
  <c r="BS85" i="10"/>
  <c r="BS86" i="10"/>
  <c r="BS87" i="10"/>
  <c r="BS88" i="10"/>
  <c r="BS89" i="10"/>
  <c r="BS90" i="10"/>
  <c r="BS91" i="10"/>
  <c r="BS92" i="10"/>
  <c r="BS93" i="10"/>
  <c r="BS94" i="10"/>
  <c r="BS95" i="10"/>
  <c r="BS96" i="10"/>
  <c r="BS97" i="10"/>
  <c r="BS98" i="10"/>
  <c r="BS99" i="10"/>
  <c r="BS100" i="10"/>
  <c r="BS101" i="10"/>
  <c r="BS102" i="10"/>
  <c r="BS103" i="10"/>
  <c r="BS104" i="10"/>
  <c r="BS105" i="10"/>
  <c r="BS106" i="10"/>
  <c r="BS107" i="10"/>
  <c r="BS108" i="10"/>
  <c r="BS109" i="10"/>
  <c r="BS110" i="10"/>
  <c r="BS111" i="10"/>
  <c r="BS112" i="10"/>
  <c r="BS158" i="10"/>
  <c r="BU158" i="10" s="1"/>
  <c r="BS159" i="10"/>
  <c r="BU159" i="10" s="1"/>
  <c r="BS160" i="10"/>
  <c r="BU160" i="10" s="1"/>
  <c r="BS161" i="10"/>
  <c r="BS162" i="10"/>
  <c r="BS163" i="10"/>
  <c r="BU163" i="10" s="1"/>
  <c r="BS164" i="10"/>
  <c r="BU164" i="10" s="1"/>
  <c r="BS165" i="10"/>
  <c r="BU165" i="10" s="1"/>
  <c r="BS166" i="10"/>
  <c r="BU166" i="10" s="1"/>
  <c r="BS167" i="10"/>
  <c r="BU167" i="10" s="1"/>
  <c r="BS168" i="10"/>
  <c r="BU168" i="10" s="1"/>
  <c r="BS169" i="10"/>
  <c r="BS170" i="10"/>
  <c r="BS171" i="10"/>
  <c r="BU171" i="10" s="1"/>
  <c r="BS172" i="10"/>
  <c r="BU172" i="10" s="1"/>
  <c r="BS173" i="10"/>
  <c r="BU173" i="10" s="1"/>
  <c r="BS174" i="10"/>
  <c r="BU174" i="10" s="1"/>
  <c r="BS175" i="10"/>
  <c r="BU175" i="10" s="1"/>
  <c r="BS176" i="10"/>
  <c r="BU176" i="10" s="1"/>
  <c r="BS177" i="10"/>
  <c r="BS178" i="10"/>
  <c r="BS179" i="10"/>
  <c r="BU179" i="10" s="1"/>
  <c r="BS180" i="10"/>
  <c r="BU180" i="10" s="1"/>
  <c r="BS181" i="10"/>
  <c r="BU181" i="10" s="1"/>
  <c r="BS182" i="10"/>
  <c r="BU182" i="10" s="1"/>
  <c r="BS183" i="10"/>
  <c r="BU183" i="10" s="1"/>
  <c r="BS184" i="10"/>
  <c r="BU184" i="10" s="1"/>
  <c r="BS185" i="10"/>
  <c r="BS186" i="10"/>
  <c r="BS187" i="10"/>
  <c r="BU187" i="10" s="1"/>
  <c r="BS188" i="10"/>
  <c r="BS189" i="10"/>
  <c r="BS190" i="10"/>
  <c r="BS191" i="10"/>
  <c r="BS192" i="10"/>
  <c r="BS193" i="10"/>
  <c r="BS194" i="10"/>
  <c r="BS195" i="10"/>
  <c r="BS196" i="10"/>
  <c r="BS197" i="10"/>
  <c r="BS198" i="10"/>
  <c r="BS199" i="10"/>
  <c r="BS200" i="10"/>
  <c r="BS201" i="10"/>
  <c r="BS202" i="10"/>
  <c r="BS203" i="10"/>
  <c r="BS204" i="10"/>
  <c r="BS205" i="10"/>
  <c r="BS206" i="10"/>
  <c r="BS207" i="10"/>
  <c r="BS208" i="10"/>
  <c r="BS209" i="10"/>
  <c r="BS210" i="10"/>
  <c r="BS211" i="10"/>
  <c r="BS212" i="10"/>
  <c r="BS213" i="10"/>
  <c r="BS214" i="10"/>
  <c r="BS215" i="10"/>
  <c r="BS216" i="10"/>
  <c r="BS217" i="10"/>
  <c r="BS218" i="10"/>
  <c r="BS219" i="10"/>
  <c r="BS220" i="10"/>
  <c r="BS221" i="10"/>
  <c r="BS222" i="10"/>
  <c r="BS223" i="10"/>
  <c r="BS224" i="10"/>
  <c r="BS225" i="10"/>
  <c r="BS226" i="10"/>
  <c r="BS227" i="10"/>
  <c r="BS228" i="10"/>
  <c r="BS229" i="10"/>
  <c r="BS230" i="10"/>
  <c r="BS231" i="10"/>
  <c r="BS232" i="10"/>
  <c r="BS233" i="10"/>
  <c r="BS234" i="10"/>
  <c r="BS235" i="10"/>
  <c r="BS236" i="10"/>
  <c r="BS237" i="10"/>
  <c r="BS238" i="10"/>
  <c r="BS239" i="10"/>
  <c r="BS240" i="10"/>
  <c r="BS241" i="10"/>
  <c r="BS242" i="10"/>
  <c r="BS243" i="10"/>
  <c r="BS244" i="10"/>
  <c r="BS245" i="10"/>
  <c r="BS246" i="10"/>
  <c r="BS247" i="10"/>
  <c r="BS248" i="10"/>
  <c r="BS249" i="10"/>
  <c r="BS250" i="10"/>
  <c r="BS251" i="10"/>
  <c r="BS252" i="10"/>
  <c r="BS253" i="10"/>
  <c r="BS254" i="10"/>
  <c r="BS255" i="10"/>
  <c r="BS256" i="10"/>
  <c r="BS257" i="10"/>
  <c r="BS258" i="10"/>
  <c r="BS259" i="10"/>
  <c r="BS260" i="10"/>
  <c r="BS261" i="10"/>
  <c r="BS262" i="10"/>
  <c r="BS263" i="10"/>
  <c r="BS264" i="10"/>
  <c r="BS265" i="10"/>
  <c r="BS266" i="10"/>
  <c r="BS267" i="10"/>
  <c r="BS268" i="10"/>
  <c r="BS269" i="10"/>
  <c r="BS270" i="10"/>
  <c r="BS271" i="10"/>
  <c r="BS272" i="10"/>
  <c r="BS273" i="10"/>
  <c r="BS274" i="10"/>
  <c r="BS275" i="10"/>
  <c r="BS276" i="10"/>
  <c r="BS277" i="10"/>
  <c r="BS278" i="10"/>
  <c r="BS279" i="10"/>
  <c r="BS280" i="10"/>
  <c r="BS281" i="10"/>
  <c r="BS282" i="10"/>
  <c r="BS283" i="10"/>
  <c r="BS284" i="10"/>
  <c r="BS285" i="10"/>
  <c r="BS286" i="10"/>
  <c r="BS287" i="10"/>
  <c r="BS288" i="10"/>
  <c r="BS289" i="10"/>
  <c r="BS290" i="10"/>
  <c r="BS291" i="10"/>
  <c r="BS292" i="10"/>
  <c r="BS293" i="10"/>
  <c r="BS294" i="10"/>
  <c r="BS295" i="10"/>
  <c r="BS296" i="10"/>
  <c r="BS297" i="10"/>
  <c r="BS298" i="10"/>
  <c r="BS299" i="10"/>
  <c r="BS300" i="10"/>
  <c r="BS301" i="10"/>
  <c r="BS302" i="10"/>
  <c r="BS303" i="10"/>
  <c r="BS304" i="10"/>
  <c r="BS305" i="10"/>
  <c r="BS306" i="10"/>
  <c r="BS307" i="10"/>
  <c r="BS308" i="10"/>
  <c r="BS309" i="10"/>
  <c r="BS310" i="10"/>
  <c r="BS311" i="10"/>
  <c r="BS312" i="10"/>
  <c r="BS313" i="10"/>
  <c r="BS314" i="10"/>
  <c r="BS315" i="10"/>
  <c r="BS316" i="10"/>
  <c r="BS317" i="10"/>
  <c r="BS318" i="10"/>
  <c r="BS319" i="10"/>
  <c r="BS320" i="10"/>
  <c r="BS321" i="10"/>
  <c r="BS322" i="10"/>
  <c r="BS323" i="10"/>
  <c r="BS324" i="10"/>
  <c r="BS325" i="10"/>
  <c r="BS326" i="10"/>
  <c r="BS327" i="10"/>
  <c r="BS328" i="10"/>
  <c r="BS329" i="10"/>
  <c r="BS330" i="10"/>
  <c r="BS331" i="10"/>
  <c r="BS332" i="10"/>
  <c r="BS333" i="10"/>
  <c r="BS334" i="10"/>
  <c r="BS335" i="10"/>
  <c r="BS336" i="10"/>
  <c r="BS337" i="10"/>
  <c r="BS338" i="10"/>
  <c r="BS339" i="10"/>
  <c r="BS340" i="10"/>
  <c r="BS341" i="10"/>
  <c r="BS342" i="10"/>
  <c r="BS343" i="10"/>
  <c r="BS344" i="10"/>
  <c r="BS345" i="10"/>
  <c r="BS346" i="10"/>
  <c r="BS347" i="10"/>
  <c r="BS348" i="10"/>
  <c r="BS349" i="10"/>
  <c r="BS350" i="10"/>
  <c r="BS351" i="10"/>
  <c r="BS352" i="10"/>
  <c r="BS353" i="10"/>
  <c r="BS354" i="10"/>
  <c r="BS355" i="10"/>
  <c r="BS356" i="10"/>
  <c r="BS357" i="10"/>
  <c r="BS358" i="10"/>
  <c r="BS359" i="10"/>
  <c r="BS360" i="10"/>
  <c r="BS361" i="10"/>
  <c r="BS362" i="10"/>
  <c r="BS363" i="10"/>
  <c r="BS364" i="10"/>
  <c r="BS365" i="10"/>
  <c r="BS366" i="10"/>
  <c r="BS367" i="10"/>
  <c r="BS368" i="10"/>
  <c r="BS369" i="10"/>
  <c r="BS370" i="10"/>
  <c r="BS371" i="10"/>
  <c r="BS372" i="10"/>
  <c r="BS373" i="10"/>
  <c r="BS374" i="10"/>
  <c r="BS375" i="10"/>
  <c r="BS376" i="10"/>
  <c r="BS377" i="10"/>
  <c r="BS378" i="10"/>
  <c r="BS379" i="10"/>
  <c r="BS380" i="10"/>
  <c r="BS381" i="10"/>
  <c r="BS382" i="10"/>
  <c r="BS383" i="10"/>
  <c r="BS384" i="10"/>
  <c r="BS385" i="10"/>
  <c r="BS386" i="10"/>
  <c r="BS387" i="10"/>
  <c r="BS388" i="10"/>
  <c r="BS389" i="10"/>
  <c r="BS390" i="10"/>
  <c r="BS391" i="10"/>
  <c r="BS392" i="10"/>
  <c r="BS393" i="10"/>
  <c r="BS394" i="10"/>
  <c r="BS395" i="10"/>
  <c r="BS396" i="10"/>
  <c r="BS397" i="10"/>
  <c r="BS398" i="10"/>
  <c r="BS399" i="10"/>
  <c r="BS400" i="10"/>
  <c r="BS401" i="10"/>
  <c r="BS402" i="10"/>
  <c r="BS403" i="10"/>
  <c r="BS404" i="10"/>
  <c r="BS405" i="10"/>
  <c r="BS406" i="10"/>
  <c r="BS407" i="10"/>
  <c r="BS408" i="10"/>
  <c r="BS409" i="10"/>
  <c r="BS410" i="10"/>
  <c r="BS411" i="10"/>
  <c r="BS412" i="10"/>
  <c r="BS413" i="10"/>
  <c r="BS414" i="10"/>
  <c r="BS415" i="10"/>
  <c r="BS416" i="10"/>
  <c r="BS417" i="10"/>
  <c r="BS418" i="10"/>
  <c r="BS419" i="10"/>
  <c r="BS420" i="10"/>
  <c r="BS421" i="10"/>
  <c r="BS422" i="10"/>
  <c r="BS423" i="10"/>
  <c r="BS424" i="10"/>
  <c r="BS425" i="10"/>
  <c r="BS426" i="10"/>
  <c r="BS427" i="10"/>
  <c r="BS428" i="10"/>
  <c r="BS429" i="10"/>
  <c r="BS430" i="10"/>
  <c r="BS431" i="10"/>
  <c r="BS432" i="10"/>
  <c r="BS433" i="10"/>
  <c r="BS434" i="10"/>
  <c r="BS435" i="10"/>
  <c r="BS436" i="10"/>
  <c r="BS437" i="10"/>
  <c r="BS438" i="10"/>
  <c r="BS439" i="10"/>
  <c r="BS440" i="10"/>
  <c r="BS441" i="10"/>
  <c r="BS442" i="10"/>
  <c r="BS443" i="10"/>
  <c r="BS444" i="10"/>
  <c r="BS445" i="10"/>
  <c r="BS446" i="10"/>
  <c r="BS447" i="10"/>
  <c r="BS448" i="10"/>
  <c r="BS449" i="10"/>
  <c r="BS450" i="10"/>
  <c r="BS451" i="10"/>
  <c r="BS452" i="10"/>
  <c r="BS453" i="10"/>
  <c r="BS454" i="10"/>
  <c r="BS455" i="10"/>
  <c r="BS456" i="10"/>
  <c r="BS457" i="10"/>
  <c r="BS458" i="10"/>
  <c r="BS459" i="10"/>
  <c r="BS460" i="10"/>
  <c r="BS461" i="10"/>
  <c r="BS462" i="10"/>
  <c r="BS463" i="10"/>
  <c r="BS464" i="10"/>
  <c r="BS465" i="10"/>
  <c r="BS466" i="10"/>
  <c r="BS467" i="10"/>
  <c r="BS468" i="10"/>
  <c r="BS469" i="10"/>
  <c r="BS470" i="10"/>
  <c r="BS471" i="10"/>
  <c r="BS472" i="10"/>
  <c r="BS473" i="10"/>
  <c r="BS474" i="10"/>
  <c r="BS475" i="10"/>
  <c r="BS476" i="10"/>
  <c r="BS477" i="10"/>
  <c r="BS478" i="10"/>
  <c r="BS479" i="10"/>
  <c r="BS480" i="10"/>
  <c r="BS481" i="10"/>
  <c r="BS482" i="10"/>
  <c r="BS483" i="10"/>
  <c r="BS484" i="10"/>
  <c r="BS485" i="10"/>
  <c r="BS486" i="10"/>
  <c r="BS487" i="10"/>
  <c r="BS488" i="10"/>
  <c r="BS489" i="10"/>
  <c r="BS490" i="10"/>
  <c r="BS491" i="10"/>
  <c r="BS492" i="10"/>
  <c r="BS493" i="10"/>
  <c r="BS494" i="10"/>
  <c r="BS495" i="10"/>
  <c r="BS496" i="10"/>
  <c r="BS497" i="10"/>
  <c r="BS498" i="10"/>
  <c r="BS499" i="10"/>
  <c r="BS500" i="10"/>
  <c r="BS501" i="10"/>
  <c r="BS502" i="10"/>
  <c r="BS503" i="10"/>
  <c r="BS504" i="10"/>
  <c r="BS505" i="10"/>
  <c r="BS506" i="10"/>
  <c r="BS507" i="10"/>
  <c r="BS508" i="10"/>
  <c r="BS509" i="10"/>
  <c r="BS510" i="10"/>
  <c r="BS511" i="10"/>
  <c r="BS512" i="10"/>
  <c r="BS513" i="10"/>
  <c r="BS514" i="10"/>
  <c r="BS515" i="10"/>
  <c r="BS516" i="10"/>
  <c r="BS517" i="10"/>
  <c r="BS518" i="10"/>
  <c r="BS519" i="10"/>
  <c r="BS520" i="10"/>
  <c r="BS521" i="10"/>
  <c r="BS522" i="10"/>
  <c r="BS523" i="10"/>
  <c r="BS524" i="10"/>
  <c r="BS525" i="10"/>
  <c r="BS526" i="10"/>
  <c r="BS527" i="10"/>
  <c r="BS528" i="10"/>
  <c r="BS529" i="10"/>
  <c r="BS530" i="10"/>
  <c r="BS531" i="10"/>
  <c r="BS532" i="10"/>
  <c r="BS533" i="10"/>
  <c r="BS534" i="10"/>
  <c r="BS535" i="10"/>
  <c r="BS536" i="10"/>
  <c r="BS537" i="10"/>
  <c r="BS538" i="10"/>
  <c r="BS539" i="10"/>
  <c r="BS540" i="10"/>
  <c r="BS541" i="10"/>
  <c r="BS542" i="10"/>
  <c r="BS543" i="10"/>
  <c r="BS544" i="10"/>
  <c r="BS545" i="10"/>
  <c r="BS546" i="10"/>
  <c r="BS547" i="10"/>
  <c r="BS548" i="10"/>
  <c r="BS549" i="10"/>
  <c r="BS550" i="10"/>
  <c r="BS551" i="10"/>
  <c r="BS552" i="10"/>
  <c r="BS553" i="10"/>
  <c r="BS554" i="10"/>
  <c r="BS555" i="10"/>
  <c r="BS556" i="10"/>
  <c r="BS557" i="10"/>
  <c r="BS558" i="10"/>
  <c r="BS559" i="10"/>
  <c r="BS560" i="10"/>
  <c r="BS561" i="10"/>
  <c r="BS562" i="10"/>
  <c r="BS3" i="10"/>
  <c r="BT4" i="10"/>
  <c r="BT5" i="10"/>
  <c r="BT6" i="10"/>
  <c r="BT7" i="10"/>
  <c r="BT8" i="10"/>
  <c r="BT9" i="10"/>
  <c r="BT10" i="10"/>
  <c r="BT11" i="10"/>
  <c r="BT12" i="10"/>
  <c r="BT13" i="10"/>
  <c r="BT14" i="10"/>
  <c r="BT15" i="10"/>
  <c r="BT16" i="10"/>
  <c r="BT17" i="10"/>
  <c r="BT18" i="10"/>
  <c r="BT19" i="10"/>
  <c r="BT20" i="10"/>
  <c r="BT21" i="10"/>
  <c r="BT22" i="10"/>
  <c r="BT23" i="10"/>
  <c r="BT24" i="10"/>
  <c r="BT25" i="10"/>
  <c r="BT26" i="10"/>
  <c r="BT27" i="10"/>
  <c r="BT28" i="10"/>
  <c r="BT29" i="10"/>
  <c r="BT30" i="10"/>
  <c r="BT31" i="10"/>
  <c r="BT32" i="10"/>
  <c r="BT33" i="10"/>
  <c r="BT34" i="10"/>
  <c r="BT35" i="10"/>
  <c r="BT36" i="10"/>
  <c r="BT37" i="10"/>
  <c r="BT38" i="10"/>
  <c r="BT39" i="10"/>
  <c r="BT40" i="10"/>
  <c r="BT41" i="10"/>
  <c r="BT42" i="10"/>
  <c r="BT43" i="10"/>
  <c r="BT44" i="10"/>
  <c r="BT45" i="10"/>
  <c r="BT46" i="10"/>
  <c r="BT47" i="10"/>
  <c r="BT48" i="10"/>
  <c r="BT49" i="10"/>
  <c r="BT50" i="10"/>
  <c r="BT51" i="10"/>
  <c r="BT52" i="10"/>
  <c r="BT53" i="10"/>
  <c r="BT54" i="10"/>
  <c r="BT55" i="10"/>
  <c r="BT56" i="10"/>
  <c r="BT57" i="10"/>
  <c r="BT58" i="10"/>
  <c r="BT59" i="10"/>
  <c r="BT60" i="10"/>
  <c r="BT61" i="10"/>
  <c r="BT62" i="10"/>
  <c r="BT63" i="10"/>
  <c r="BT64" i="10"/>
  <c r="BT65" i="10"/>
  <c r="BT66" i="10"/>
  <c r="BT67" i="10"/>
  <c r="BT68" i="10"/>
  <c r="BT69" i="10"/>
  <c r="BT70" i="10"/>
  <c r="BT71" i="10"/>
  <c r="BT72" i="10"/>
  <c r="BT73" i="10"/>
  <c r="BT74" i="10"/>
  <c r="BT75" i="10"/>
  <c r="BT76" i="10"/>
  <c r="BT77" i="10"/>
  <c r="BT78" i="10"/>
  <c r="BT79" i="10"/>
  <c r="BT80" i="10"/>
  <c r="BT81" i="10"/>
  <c r="BT82" i="10"/>
  <c r="BT83" i="10"/>
  <c r="BT84" i="10"/>
  <c r="BT85" i="10"/>
  <c r="BT86" i="10"/>
  <c r="BT87" i="10"/>
  <c r="BT88" i="10"/>
  <c r="BT89" i="10"/>
  <c r="BT90" i="10"/>
  <c r="BT91" i="10"/>
  <c r="BT92" i="10"/>
  <c r="BT93" i="10"/>
  <c r="BT94" i="10"/>
  <c r="BT95" i="10"/>
  <c r="BT96" i="10"/>
  <c r="BT97" i="10"/>
  <c r="BT98" i="10"/>
  <c r="BT99" i="10"/>
  <c r="BT100" i="10"/>
  <c r="BT101" i="10"/>
  <c r="BT102" i="10"/>
  <c r="BT103" i="10"/>
  <c r="BT104" i="10"/>
  <c r="BT105" i="10"/>
  <c r="BT106" i="10"/>
  <c r="BT107" i="10"/>
  <c r="BT108" i="10"/>
  <c r="BT109" i="10"/>
  <c r="BT110" i="10"/>
  <c r="BT111" i="10"/>
  <c r="BT112" i="10"/>
  <c r="BT158" i="10"/>
  <c r="BT159" i="10"/>
  <c r="BT160" i="10"/>
  <c r="BT161" i="10"/>
  <c r="BT162" i="10"/>
  <c r="BT163" i="10"/>
  <c r="BT164" i="10"/>
  <c r="BT165" i="10"/>
  <c r="BT166" i="10"/>
  <c r="BT167" i="10"/>
  <c r="BT168" i="10"/>
  <c r="BT169" i="10"/>
  <c r="BT170" i="10"/>
  <c r="BT171" i="10"/>
  <c r="BT172" i="10"/>
  <c r="BT173" i="10"/>
  <c r="BT174" i="10"/>
  <c r="BT175" i="10"/>
  <c r="BT176" i="10"/>
  <c r="BT177" i="10"/>
  <c r="BT178" i="10"/>
  <c r="BT179" i="10"/>
  <c r="BT180" i="10"/>
  <c r="BT181" i="10"/>
  <c r="BT182" i="10"/>
  <c r="BT183" i="10"/>
  <c r="BT184" i="10"/>
  <c r="BT185" i="10"/>
  <c r="BT186" i="10"/>
  <c r="BT187" i="10"/>
  <c r="BT188" i="10"/>
  <c r="BT189" i="10"/>
  <c r="BT190" i="10"/>
  <c r="BT191" i="10"/>
  <c r="BT192" i="10"/>
  <c r="BT193" i="10"/>
  <c r="BT194" i="10"/>
  <c r="BT195" i="10"/>
  <c r="BT196" i="10"/>
  <c r="BT197" i="10"/>
  <c r="BT198" i="10"/>
  <c r="BT199" i="10"/>
  <c r="BT200" i="10"/>
  <c r="BT201" i="10"/>
  <c r="BT202" i="10"/>
  <c r="BT203" i="10"/>
  <c r="BT204" i="10"/>
  <c r="BT205" i="10"/>
  <c r="BT206" i="10"/>
  <c r="BT207" i="10"/>
  <c r="BT208" i="10"/>
  <c r="BT209" i="10"/>
  <c r="BT210" i="10"/>
  <c r="BT211" i="10"/>
  <c r="BT212" i="10"/>
  <c r="BT213" i="10"/>
  <c r="BT214" i="10"/>
  <c r="BT215" i="10"/>
  <c r="BT216" i="10"/>
  <c r="BT217" i="10"/>
  <c r="BT218" i="10"/>
  <c r="BT219" i="10"/>
  <c r="BT220" i="10"/>
  <c r="BT221" i="10"/>
  <c r="BT222" i="10"/>
  <c r="BT223" i="10"/>
  <c r="BT224" i="10"/>
  <c r="BT225" i="10"/>
  <c r="BT226" i="10"/>
  <c r="BT227" i="10"/>
  <c r="BT228" i="10"/>
  <c r="BT229" i="10"/>
  <c r="BT230" i="10"/>
  <c r="BT231" i="10"/>
  <c r="BT232" i="10"/>
  <c r="BT233" i="10"/>
  <c r="BT234" i="10"/>
  <c r="BT235" i="10"/>
  <c r="BT236" i="10"/>
  <c r="BT237" i="10"/>
  <c r="BT238" i="10"/>
  <c r="BT239" i="10"/>
  <c r="BT240" i="10"/>
  <c r="BT241" i="10"/>
  <c r="BT242" i="10"/>
  <c r="BT243" i="10"/>
  <c r="BT244" i="10"/>
  <c r="BT245" i="10"/>
  <c r="BT246" i="10"/>
  <c r="BT247" i="10"/>
  <c r="BT248" i="10"/>
  <c r="BT249" i="10"/>
  <c r="BT250" i="10"/>
  <c r="BT251" i="10"/>
  <c r="BT252" i="10"/>
  <c r="BT253" i="10"/>
  <c r="BT254" i="10"/>
  <c r="BT255" i="10"/>
  <c r="BT256" i="10"/>
  <c r="BT257" i="10"/>
  <c r="BT258" i="10"/>
  <c r="BT259" i="10"/>
  <c r="BT260" i="10"/>
  <c r="BT261" i="10"/>
  <c r="BT262" i="10"/>
  <c r="BT263" i="10"/>
  <c r="BT264" i="10"/>
  <c r="BT265" i="10"/>
  <c r="BT266" i="10"/>
  <c r="BT267" i="10"/>
  <c r="BT268" i="10"/>
  <c r="BT269" i="10"/>
  <c r="BT270" i="10"/>
  <c r="BT271" i="10"/>
  <c r="BT272" i="10"/>
  <c r="BT273" i="10"/>
  <c r="BT274" i="10"/>
  <c r="BT275" i="10"/>
  <c r="BT276" i="10"/>
  <c r="BT277" i="10"/>
  <c r="BT278" i="10"/>
  <c r="BT279" i="10"/>
  <c r="BT280" i="10"/>
  <c r="BT281" i="10"/>
  <c r="BT282" i="10"/>
  <c r="BT283" i="10"/>
  <c r="BT284" i="10"/>
  <c r="BT285" i="10"/>
  <c r="BT286" i="10"/>
  <c r="BT287" i="10"/>
  <c r="BT288" i="10"/>
  <c r="BT289" i="10"/>
  <c r="BT290" i="10"/>
  <c r="BT291" i="10"/>
  <c r="BT292" i="10"/>
  <c r="BT293" i="10"/>
  <c r="BT294" i="10"/>
  <c r="BT295" i="10"/>
  <c r="BT296" i="10"/>
  <c r="BT297" i="10"/>
  <c r="BT298" i="10"/>
  <c r="BT299" i="10"/>
  <c r="BT300" i="10"/>
  <c r="BT301" i="10"/>
  <c r="BT302" i="10"/>
  <c r="BT303" i="10"/>
  <c r="BT304" i="10"/>
  <c r="BT305" i="10"/>
  <c r="BT306" i="10"/>
  <c r="BT307" i="10"/>
  <c r="BT308" i="10"/>
  <c r="BT309" i="10"/>
  <c r="BT310" i="10"/>
  <c r="BT311" i="10"/>
  <c r="BT312" i="10"/>
  <c r="BT313" i="10"/>
  <c r="BT314" i="10"/>
  <c r="BT315" i="10"/>
  <c r="BT316" i="10"/>
  <c r="BT317" i="10"/>
  <c r="BT318" i="10"/>
  <c r="BT319" i="10"/>
  <c r="BT320" i="10"/>
  <c r="BT321" i="10"/>
  <c r="BT322" i="10"/>
  <c r="BT323" i="10"/>
  <c r="BT324" i="10"/>
  <c r="BT325" i="10"/>
  <c r="BT326" i="10"/>
  <c r="BT327" i="10"/>
  <c r="BT328" i="10"/>
  <c r="BT329" i="10"/>
  <c r="BT330" i="10"/>
  <c r="BT331" i="10"/>
  <c r="BT332" i="10"/>
  <c r="BT333" i="10"/>
  <c r="BT334" i="10"/>
  <c r="BT335" i="10"/>
  <c r="BT336" i="10"/>
  <c r="BT337" i="10"/>
  <c r="BT338" i="10"/>
  <c r="BT339" i="10"/>
  <c r="BT340" i="10"/>
  <c r="BT341" i="10"/>
  <c r="BT342" i="10"/>
  <c r="BT343" i="10"/>
  <c r="BT344" i="10"/>
  <c r="BT345" i="10"/>
  <c r="BT346" i="10"/>
  <c r="BT347" i="10"/>
  <c r="BT348" i="10"/>
  <c r="BT349" i="10"/>
  <c r="BT350" i="10"/>
  <c r="BT351" i="10"/>
  <c r="BT352" i="10"/>
  <c r="BT353" i="10"/>
  <c r="BT354" i="10"/>
  <c r="BT355" i="10"/>
  <c r="BT356" i="10"/>
  <c r="BT357" i="10"/>
  <c r="BT358" i="10"/>
  <c r="BT359" i="10"/>
  <c r="BT360" i="10"/>
  <c r="BT361" i="10"/>
  <c r="BT362" i="10"/>
  <c r="BT363" i="10"/>
  <c r="BT364" i="10"/>
  <c r="BT365" i="10"/>
  <c r="BT366" i="10"/>
  <c r="BT367" i="10"/>
  <c r="BT368" i="10"/>
  <c r="BT369" i="10"/>
  <c r="BT370" i="10"/>
  <c r="BT371" i="10"/>
  <c r="BT372" i="10"/>
  <c r="BT373" i="10"/>
  <c r="BT374" i="10"/>
  <c r="BT375" i="10"/>
  <c r="BT376" i="10"/>
  <c r="BT377" i="10"/>
  <c r="BT378" i="10"/>
  <c r="BT379" i="10"/>
  <c r="BT380" i="10"/>
  <c r="BT381" i="10"/>
  <c r="BT382" i="10"/>
  <c r="BT383" i="10"/>
  <c r="BT384" i="10"/>
  <c r="BT385" i="10"/>
  <c r="BT386" i="10"/>
  <c r="BT387" i="10"/>
  <c r="BT388" i="10"/>
  <c r="BT389" i="10"/>
  <c r="BT390" i="10"/>
  <c r="BT391" i="10"/>
  <c r="BT392" i="10"/>
  <c r="BT393" i="10"/>
  <c r="BT394" i="10"/>
  <c r="BT395" i="10"/>
  <c r="BT396" i="10"/>
  <c r="BT397" i="10"/>
  <c r="BT398" i="10"/>
  <c r="BT399" i="10"/>
  <c r="BT400" i="10"/>
  <c r="BT401" i="10"/>
  <c r="BT402" i="10"/>
  <c r="BT403" i="10"/>
  <c r="BT404" i="10"/>
  <c r="BT405" i="10"/>
  <c r="BT406" i="10"/>
  <c r="BT407" i="10"/>
  <c r="BT408" i="10"/>
  <c r="BT409" i="10"/>
  <c r="BT410" i="10"/>
  <c r="BT411" i="10"/>
  <c r="BT412" i="10"/>
  <c r="BT413" i="10"/>
  <c r="BT414" i="10"/>
  <c r="BT415" i="10"/>
  <c r="BT416" i="10"/>
  <c r="BT417" i="10"/>
  <c r="BT418" i="10"/>
  <c r="BT419" i="10"/>
  <c r="BT420" i="10"/>
  <c r="BT421" i="10"/>
  <c r="BT422" i="10"/>
  <c r="BT423" i="10"/>
  <c r="BT424" i="10"/>
  <c r="BT425" i="10"/>
  <c r="BT426" i="10"/>
  <c r="BT427" i="10"/>
  <c r="BT428" i="10"/>
  <c r="BT429" i="10"/>
  <c r="BT430" i="10"/>
  <c r="BT431" i="10"/>
  <c r="BT432" i="10"/>
  <c r="BT433" i="10"/>
  <c r="BT434" i="10"/>
  <c r="BT435" i="10"/>
  <c r="BT436" i="10"/>
  <c r="BT437" i="10"/>
  <c r="BT438" i="10"/>
  <c r="BT439" i="10"/>
  <c r="BT440" i="10"/>
  <c r="BT441" i="10"/>
  <c r="BT442" i="10"/>
  <c r="BT443" i="10"/>
  <c r="BT444" i="10"/>
  <c r="BT445" i="10"/>
  <c r="BT446" i="10"/>
  <c r="BT447" i="10"/>
  <c r="BT448" i="10"/>
  <c r="BT449" i="10"/>
  <c r="BT450" i="10"/>
  <c r="BT451" i="10"/>
  <c r="BT452" i="10"/>
  <c r="BT453" i="10"/>
  <c r="BT454" i="10"/>
  <c r="BT455" i="10"/>
  <c r="BT456" i="10"/>
  <c r="BT457" i="10"/>
  <c r="BT458" i="10"/>
  <c r="BT459" i="10"/>
  <c r="BT460" i="10"/>
  <c r="BT461" i="10"/>
  <c r="BT462" i="10"/>
  <c r="BT463" i="10"/>
  <c r="BT464" i="10"/>
  <c r="BT465" i="10"/>
  <c r="BT466" i="10"/>
  <c r="BT467" i="10"/>
  <c r="BT468" i="10"/>
  <c r="BT469" i="10"/>
  <c r="BT470" i="10"/>
  <c r="BT471" i="10"/>
  <c r="BT472" i="10"/>
  <c r="BT473" i="10"/>
  <c r="BT474" i="10"/>
  <c r="BT475" i="10"/>
  <c r="BT476" i="10"/>
  <c r="BT477" i="10"/>
  <c r="BT478" i="10"/>
  <c r="BT479" i="10"/>
  <c r="BT480" i="10"/>
  <c r="BT481" i="10"/>
  <c r="BT482" i="10"/>
  <c r="BT483" i="10"/>
  <c r="BT484" i="10"/>
  <c r="BT485" i="10"/>
  <c r="BT486" i="10"/>
  <c r="BT487" i="10"/>
  <c r="BT488" i="10"/>
  <c r="BT489" i="10"/>
  <c r="BT490" i="10"/>
  <c r="BT491" i="10"/>
  <c r="BT492" i="10"/>
  <c r="BT493" i="10"/>
  <c r="BT494" i="10"/>
  <c r="BT495" i="10"/>
  <c r="BT496" i="10"/>
  <c r="BT497" i="10"/>
  <c r="BT498" i="10"/>
  <c r="BT499" i="10"/>
  <c r="BT500" i="10"/>
  <c r="BT501" i="10"/>
  <c r="BT502" i="10"/>
  <c r="BT503" i="10"/>
  <c r="BT504" i="10"/>
  <c r="BT505" i="10"/>
  <c r="BT506" i="10"/>
  <c r="BT507" i="10"/>
  <c r="BT508" i="10"/>
  <c r="BT509" i="10"/>
  <c r="BT510" i="10"/>
  <c r="BT511" i="10"/>
  <c r="BT512" i="10"/>
  <c r="BT513" i="10"/>
  <c r="BT514" i="10"/>
  <c r="BT515" i="10"/>
  <c r="BT516" i="10"/>
  <c r="BT517" i="10"/>
  <c r="BT518" i="10"/>
  <c r="BT519" i="10"/>
  <c r="BT520" i="10"/>
  <c r="BT521" i="10"/>
  <c r="BT522" i="10"/>
  <c r="BT523" i="10"/>
  <c r="BT524" i="10"/>
  <c r="BT525" i="10"/>
  <c r="BT526" i="10"/>
  <c r="BT527" i="10"/>
  <c r="BT528" i="10"/>
  <c r="BT529" i="10"/>
  <c r="BT530" i="10"/>
  <c r="BT531" i="10"/>
  <c r="BT532" i="10"/>
  <c r="BT533" i="10"/>
  <c r="BT534" i="10"/>
  <c r="BT535" i="10"/>
  <c r="BT536" i="10"/>
  <c r="BT537" i="10"/>
  <c r="BT538" i="10"/>
  <c r="BT539" i="10"/>
  <c r="BT540" i="10"/>
  <c r="BT541" i="10"/>
  <c r="BT542" i="10"/>
  <c r="BT543" i="10"/>
  <c r="BT544" i="10"/>
  <c r="BT545" i="10"/>
  <c r="BT546" i="10"/>
  <c r="BT547" i="10"/>
  <c r="BT548" i="10"/>
  <c r="BT549" i="10"/>
  <c r="BT550" i="10"/>
  <c r="BT551" i="10"/>
  <c r="BT552" i="10"/>
  <c r="BT553" i="10"/>
  <c r="BT554" i="10"/>
  <c r="BT555" i="10"/>
  <c r="BT556" i="10"/>
  <c r="BT557" i="10"/>
  <c r="BT558" i="10"/>
  <c r="BT559" i="10"/>
  <c r="BT560" i="10"/>
  <c r="BT561" i="10"/>
  <c r="BT562" i="10"/>
  <c r="BT3" i="10"/>
  <c r="B112" i="27" l="1"/>
  <c r="AU130" i="27"/>
  <c r="BP5" i="14"/>
  <c r="AL63" i="14" s="1"/>
  <c r="BU3" i="14"/>
  <c r="BP5" i="7"/>
  <c r="AL63" i="7" s="1"/>
  <c r="BP4" i="7"/>
  <c r="AL62" i="7" s="1"/>
  <c r="BP3" i="7"/>
  <c r="AL61" i="7" s="1"/>
  <c r="BU3" i="8"/>
  <c r="BP5" i="8"/>
  <c r="AL63" i="8" s="1"/>
  <c r="BP4" i="8"/>
  <c r="AL62" i="8" s="1"/>
  <c r="BP3" i="8"/>
  <c r="AL61" i="8" s="1"/>
  <c r="BU3" i="7"/>
  <c r="AL63" i="11"/>
  <c r="AL62" i="11"/>
  <c r="AL61" i="11"/>
  <c r="BU3" i="11"/>
  <c r="BU3" i="3"/>
  <c r="BP4" i="3"/>
  <c r="AL62" i="3" s="1"/>
  <c r="BP3" i="3"/>
  <c r="AL61" i="3" s="1"/>
  <c r="BP5" i="3"/>
  <c r="AL63" i="3" s="1"/>
  <c r="L237" i="24"/>
  <c r="BP4" i="14"/>
  <c r="AL62" i="14" s="1"/>
  <c r="BZ3" i="14"/>
  <c r="CA3" i="14" s="1"/>
  <c r="BP3" i="14"/>
  <c r="AL61" i="14" s="1"/>
  <c r="BU4" i="14"/>
  <c r="BP5" i="9"/>
  <c r="BP4" i="9"/>
  <c r="AL62" i="9" s="1"/>
  <c r="BU5" i="9"/>
  <c r="BP3" i="9"/>
  <c r="AL61" i="9" s="1"/>
  <c r="BZ41" i="9"/>
  <c r="CA41" i="9" s="1"/>
  <c r="B113" i="27" l="1"/>
  <c r="AU131" i="27"/>
  <c r="BV84" i="7"/>
  <c r="BW84" i="7" s="1"/>
  <c r="BZ42" i="9"/>
  <c r="CA42" i="9" s="1"/>
  <c r="AL63" i="9"/>
  <c r="BZ31" i="9"/>
  <c r="CA31" i="9" s="1"/>
  <c r="BV87" i="7"/>
  <c r="BW87" i="7" s="1"/>
  <c r="BZ85" i="9"/>
  <c r="CA85" i="9" s="1"/>
  <c r="BV83" i="7"/>
  <c r="BW83" i="7" s="1"/>
  <c r="BV89" i="7"/>
  <c r="BW89" i="7" s="1"/>
  <c r="BV81" i="7"/>
  <c r="BW81" i="7" s="1"/>
  <c r="BZ65" i="9"/>
  <c r="CA65" i="9" s="1"/>
  <c r="BV88" i="7"/>
  <c r="BW88" i="7" s="1"/>
  <c r="BV80" i="7"/>
  <c r="BW80" i="7" s="1"/>
  <c r="BV90" i="7"/>
  <c r="BW90" i="7" s="1"/>
  <c r="BV86" i="7"/>
  <c r="BW86" i="7" s="1"/>
  <c r="BV82" i="7"/>
  <c r="BW82" i="7" s="1"/>
  <c r="BV85" i="7"/>
  <c r="BW85" i="7" s="1"/>
  <c r="L238" i="24"/>
  <c r="BV27" i="14"/>
  <c r="BW27" i="14" s="1"/>
  <c r="BV29" i="14"/>
  <c r="BW29" i="14" s="1"/>
  <c r="BV16" i="14"/>
  <c r="BW16" i="14" s="1"/>
  <c r="BV9" i="14"/>
  <c r="BW9" i="14" s="1"/>
  <c r="BV13" i="14"/>
  <c r="BW13" i="14" s="1"/>
  <c r="BV30" i="14"/>
  <c r="BW30" i="14" s="1"/>
  <c r="BV14" i="14"/>
  <c r="BW14" i="14" s="1"/>
  <c r="BV25" i="14"/>
  <c r="BW25" i="14" s="1"/>
  <c r="BV26" i="14"/>
  <c r="BW26" i="14" s="1"/>
  <c r="BV17" i="14"/>
  <c r="BW17" i="14" s="1"/>
  <c r="BV23" i="14"/>
  <c r="BW23" i="14" s="1"/>
  <c r="BV5" i="14"/>
  <c r="BW5" i="14" s="1"/>
  <c r="BV11" i="14"/>
  <c r="BW11" i="14" s="1"/>
  <c r="BV28" i="14"/>
  <c r="BV4" i="14"/>
  <c r="BV10" i="14"/>
  <c r="BV32" i="14"/>
  <c r="BV7" i="14"/>
  <c r="BV12" i="14"/>
  <c r="BV8" i="14"/>
  <c r="BV19" i="14"/>
  <c r="BV3" i="14"/>
  <c r="BV21" i="14"/>
  <c r="BV6" i="14"/>
  <c r="BV24" i="14"/>
  <c r="BV18" i="14"/>
  <c r="BV31" i="14"/>
  <c r="BV22" i="14"/>
  <c r="BV15" i="14"/>
  <c r="BV20" i="14"/>
  <c r="BV90" i="9"/>
  <c r="BZ96" i="9"/>
  <c r="CA96" i="9" s="1"/>
  <c r="BZ80" i="9"/>
  <c r="CA80" i="9" s="1"/>
  <c r="BZ45" i="9"/>
  <c r="CA45" i="9" s="1"/>
  <c r="BZ100" i="9"/>
  <c r="CA100" i="9" s="1"/>
  <c r="BZ89" i="9"/>
  <c r="CA89" i="9" s="1"/>
  <c r="BZ73" i="9"/>
  <c r="CA73" i="9" s="1"/>
  <c r="BZ72" i="9"/>
  <c r="CA72" i="9" s="1"/>
  <c r="BZ61" i="9"/>
  <c r="CA61" i="9" s="1"/>
  <c r="BZ21" i="9"/>
  <c r="CA21" i="9" s="1"/>
  <c r="BZ8" i="9"/>
  <c r="CA8" i="9" s="1"/>
  <c r="BZ47" i="9"/>
  <c r="CA47" i="9" s="1"/>
  <c r="BZ32" i="9"/>
  <c r="CA32" i="9" s="1"/>
  <c r="BZ104" i="9"/>
  <c r="CA104" i="9" s="1"/>
  <c r="BZ40" i="9"/>
  <c r="CA40" i="9" s="1"/>
  <c r="BZ48" i="9"/>
  <c r="CA48" i="9" s="1"/>
  <c r="BZ5" i="9"/>
  <c r="CA5" i="9" s="1"/>
  <c r="BZ84" i="9"/>
  <c r="CA84" i="9" s="1"/>
  <c r="BZ29" i="9"/>
  <c r="CA29" i="9" s="1"/>
  <c r="BZ57" i="9"/>
  <c r="CA57" i="9" s="1"/>
  <c r="BZ66" i="9"/>
  <c r="CA66" i="9" s="1"/>
  <c r="BZ90" i="9"/>
  <c r="CA90" i="9" s="1"/>
  <c r="BZ53" i="9"/>
  <c r="CA53" i="9" s="1"/>
  <c r="BZ55" i="9"/>
  <c r="CA55" i="9" s="1"/>
  <c r="BZ93" i="9"/>
  <c r="CA93" i="9" s="1"/>
  <c r="BZ71" i="9"/>
  <c r="CA71" i="9" s="1"/>
  <c r="BW90" i="9"/>
  <c r="BV100" i="9"/>
  <c r="BV57" i="9"/>
  <c r="BV10" i="9"/>
  <c r="BV83" i="9"/>
  <c r="BV59" i="9"/>
  <c r="BV92" i="9"/>
  <c r="BV44" i="9"/>
  <c r="BV102" i="9"/>
  <c r="BV54" i="9"/>
  <c r="BV50" i="9"/>
  <c r="BV87" i="9"/>
  <c r="BV63" i="9"/>
  <c r="BV103" i="9"/>
  <c r="BV55" i="9"/>
  <c r="BV48" i="9"/>
  <c r="BV62" i="9"/>
  <c r="BV56" i="9"/>
  <c r="BV104" i="9"/>
  <c r="BV70" i="9"/>
  <c r="BV38" i="9"/>
  <c r="BV47" i="9"/>
  <c r="BV13" i="9"/>
  <c r="BV72" i="9"/>
  <c r="BV40" i="9"/>
  <c r="BV46" i="9"/>
  <c r="BV74" i="9"/>
  <c r="BV31" i="9"/>
  <c r="BV98" i="9"/>
  <c r="BV30" i="9"/>
  <c r="BV42" i="9"/>
  <c r="BV3" i="9"/>
  <c r="BV78" i="9"/>
  <c r="BV7" i="9"/>
  <c r="BV80" i="9"/>
  <c r="BV24" i="9"/>
  <c r="BV5" i="9"/>
  <c r="BV77" i="9"/>
  <c r="BV25" i="9"/>
  <c r="BZ103" i="9"/>
  <c r="CA103" i="9" s="1"/>
  <c r="BZ95" i="9"/>
  <c r="CA95" i="9" s="1"/>
  <c r="BZ87" i="9"/>
  <c r="CA87" i="9" s="1"/>
  <c r="BZ79" i="9"/>
  <c r="CA79" i="9" s="1"/>
  <c r="BZ99" i="9"/>
  <c r="CA99" i="9" s="1"/>
  <c r="BZ82" i="9"/>
  <c r="CA82" i="9" s="1"/>
  <c r="BZ76" i="9"/>
  <c r="CA76" i="9" s="1"/>
  <c r="BZ44" i="9"/>
  <c r="CA44" i="9" s="1"/>
  <c r="BZ27" i="9"/>
  <c r="CA27" i="9" s="1"/>
  <c r="BZ70" i="9"/>
  <c r="CA70" i="9" s="1"/>
  <c r="BZ51" i="9"/>
  <c r="CA51" i="9" s="1"/>
  <c r="BZ38" i="9"/>
  <c r="CA38" i="9" s="1"/>
  <c r="BZ33" i="9"/>
  <c r="CA33" i="9" s="1"/>
  <c r="BZ59" i="9"/>
  <c r="CA59" i="9" s="1"/>
  <c r="BZ94" i="9"/>
  <c r="CA94" i="9" s="1"/>
  <c r="BZ83" i="9"/>
  <c r="CA83" i="9" s="1"/>
  <c r="BZ30" i="9"/>
  <c r="CA30" i="9" s="1"/>
  <c r="BZ13" i="9"/>
  <c r="CA13" i="9" s="1"/>
  <c r="BZ46" i="9"/>
  <c r="CA46" i="9" s="1"/>
  <c r="BZ78" i="9"/>
  <c r="CA78" i="9" s="1"/>
  <c r="BZ17" i="9"/>
  <c r="CA17" i="9" s="1"/>
  <c r="BZ12" i="9"/>
  <c r="CA12" i="9" s="1"/>
  <c r="BZ7" i="9"/>
  <c r="CA7" i="9" s="1"/>
  <c r="BZ102" i="9"/>
  <c r="CA102" i="9" s="1"/>
  <c r="BZ67" i="9"/>
  <c r="CA67" i="9" s="1"/>
  <c r="BZ91" i="9"/>
  <c r="CA91" i="9" s="1"/>
  <c r="BZ92" i="9"/>
  <c r="CA92" i="9" s="1"/>
  <c r="BZ75" i="9"/>
  <c r="CA75" i="9" s="1"/>
  <c r="BZ43" i="9"/>
  <c r="CA43" i="9" s="1"/>
  <c r="BZ16" i="9"/>
  <c r="CA16" i="9" s="1"/>
  <c r="BZ68" i="9"/>
  <c r="CA68" i="9" s="1"/>
  <c r="BZ50" i="9"/>
  <c r="CA50" i="9" s="1"/>
  <c r="BZ36" i="9"/>
  <c r="CA36" i="9" s="1"/>
  <c r="BZ10" i="9"/>
  <c r="CA10" i="9" s="1"/>
  <c r="BZ62" i="9"/>
  <c r="CA62" i="9" s="1"/>
  <c r="BZ25" i="9"/>
  <c r="CA25" i="9" s="1"/>
  <c r="BZ23" i="9"/>
  <c r="CA23" i="9" s="1"/>
  <c r="BZ11" i="9"/>
  <c r="CA11" i="9" s="1"/>
  <c r="BZ3" i="9"/>
  <c r="CA3" i="9" s="1"/>
  <c r="BZ24" i="9"/>
  <c r="CA24" i="9" s="1"/>
  <c r="BZ6" i="9"/>
  <c r="CA6" i="9" s="1"/>
  <c r="BZ26" i="9"/>
  <c r="CA26" i="9" s="1"/>
  <c r="BZ86" i="9"/>
  <c r="CA86" i="9" s="1"/>
  <c r="BZ54" i="9"/>
  <c r="CA54" i="9" s="1"/>
  <c r="BZ35" i="9"/>
  <c r="CA35" i="9" s="1"/>
  <c r="BZ22" i="9"/>
  <c r="CA22" i="9" s="1"/>
  <c r="BZ98" i="9"/>
  <c r="CA98" i="9" s="1"/>
  <c r="BV52" i="9"/>
  <c r="BZ64" i="9"/>
  <c r="CA64" i="9" s="1"/>
  <c r="BV6" i="9"/>
  <c r="BV26" i="9"/>
  <c r="BV9" i="9"/>
  <c r="BV91" i="9"/>
  <c r="BV79" i="9"/>
  <c r="BV43" i="9"/>
  <c r="BV67" i="9"/>
  <c r="BV4" i="9"/>
  <c r="BZ63" i="9"/>
  <c r="CA63" i="9" s="1"/>
  <c r="BZ52" i="9"/>
  <c r="CA52" i="9" s="1"/>
  <c r="BV35" i="9"/>
  <c r="BV82" i="9"/>
  <c r="BV64" i="9"/>
  <c r="BV21" i="9"/>
  <c r="BZ101" i="9"/>
  <c r="CA101" i="9" s="1"/>
  <c r="BZ81" i="9"/>
  <c r="CA81" i="9" s="1"/>
  <c r="BZ14" i="9"/>
  <c r="CA14" i="9" s="1"/>
  <c r="BZ4" i="9"/>
  <c r="CA4" i="9" s="1"/>
  <c r="BV95" i="9"/>
  <c r="BV58" i="9"/>
  <c r="BV22" i="9"/>
  <c r="BV27" i="9"/>
  <c r="BV85" i="9"/>
  <c r="BV36" i="9"/>
  <c r="BZ37" i="9"/>
  <c r="CA37" i="9" s="1"/>
  <c r="BV41" i="9"/>
  <c r="BV99" i="9"/>
  <c r="BV17" i="9"/>
  <c r="BZ77" i="9"/>
  <c r="CA77" i="9" s="1"/>
  <c r="BZ34" i="9"/>
  <c r="CA34" i="9" s="1"/>
  <c r="BZ60" i="9"/>
  <c r="CA60" i="9" s="1"/>
  <c r="BV20" i="9"/>
  <c r="BZ20" i="9"/>
  <c r="CA20" i="9" s="1"/>
  <c r="BZ74" i="9"/>
  <c r="CA74" i="9" s="1"/>
  <c r="BZ28" i="9"/>
  <c r="CA28" i="9" s="1"/>
  <c r="BV34" i="9"/>
  <c r="BV29" i="9"/>
  <c r="BV66" i="9"/>
  <c r="BV69" i="9"/>
  <c r="BV73" i="9"/>
  <c r="BV89" i="9"/>
  <c r="BV101" i="9"/>
  <c r="BV68" i="9"/>
  <c r="BZ56" i="9"/>
  <c r="CA56" i="9" s="1"/>
  <c r="BZ39" i="9"/>
  <c r="CA39" i="9" s="1"/>
  <c r="BV88" i="9"/>
  <c r="BZ49" i="9"/>
  <c r="CA49" i="9" s="1"/>
  <c r="BV71" i="9"/>
  <c r="BV75" i="9"/>
  <c r="BV33" i="9"/>
  <c r="BV97" i="9"/>
  <c r="BV51" i="9"/>
  <c r="BV96" i="9"/>
  <c r="BV49" i="9"/>
  <c r="BV18" i="9"/>
  <c r="BV23" i="9"/>
  <c r="BV53" i="9"/>
  <c r="BV76" i="9"/>
  <c r="BV61" i="9"/>
  <c r="BV93" i="9"/>
  <c r="BZ97" i="9"/>
  <c r="CA97" i="9" s="1"/>
  <c r="BZ18" i="9"/>
  <c r="CA18" i="9" s="1"/>
  <c r="BV37" i="9"/>
  <c r="BV32" i="9"/>
  <c r="BV65" i="9"/>
  <c r="BV84" i="9"/>
  <c r="BV45" i="9"/>
  <c r="BZ19" i="9"/>
  <c r="CA19" i="9" s="1"/>
  <c r="BV39" i="9"/>
  <c r="BV8" i="9"/>
  <c r="BV94" i="9"/>
  <c r="BZ69" i="9"/>
  <c r="CA69" i="9" s="1"/>
  <c r="BV28" i="9"/>
  <c r="BV12" i="9"/>
  <c r="BZ58" i="9"/>
  <c r="CA58" i="9" s="1"/>
  <c r="BV11" i="9"/>
  <c r="BZ88" i="9"/>
  <c r="CA88" i="9" s="1"/>
  <c r="BV60" i="9"/>
  <c r="BV15" i="9"/>
  <c r="BV81" i="9"/>
  <c r="BV16" i="9"/>
  <c r="BZ9" i="9"/>
  <c r="CA9" i="9" s="1"/>
  <c r="BV86" i="9"/>
  <c r="BZ15" i="9"/>
  <c r="CA15" i="9" s="1"/>
  <c r="BV19" i="9"/>
  <c r="BV14" i="9"/>
  <c r="C6" i="27" l="1"/>
  <c r="D6" i="27" s="1"/>
  <c r="C5" i="27"/>
  <c r="D5" i="27" s="1"/>
  <c r="C7" i="27"/>
  <c r="D7" i="27" s="1"/>
  <c r="C8" i="27"/>
  <c r="D8" i="27" s="1"/>
  <c r="C9" i="27"/>
  <c r="D9" i="27" s="1"/>
  <c r="C10" i="27"/>
  <c r="D10" i="27" s="1"/>
  <c r="C11" i="27"/>
  <c r="D11" i="27" s="1"/>
  <c r="C12" i="27"/>
  <c r="D12" i="27" s="1"/>
  <c r="C13" i="27"/>
  <c r="D13" i="27" s="1"/>
  <c r="C14" i="27"/>
  <c r="D14" i="27" s="1"/>
  <c r="C15" i="27"/>
  <c r="D15" i="27" s="1"/>
  <c r="C16" i="27"/>
  <c r="D16" i="27" s="1"/>
  <c r="C17" i="27"/>
  <c r="D17" i="27" s="1"/>
  <c r="C18" i="27"/>
  <c r="D18" i="27" s="1"/>
  <c r="C19" i="27"/>
  <c r="D19" i="27" s="1"/>
  <c r="C20" i="27"/>
  <c r="D20" i="27" s="1"/>
  <c r="C21" i="27"/>
  <c r="D21" i="27" s="1"/>
  <c r="C22" i="27"/>
  <c r="D22" i="27" s="1"/>
  <c r="C23" i="27"/>
  <c r="D23" i="27" s="1"/>
  <c r="C24" i="27"/>
  <c r="D24" i="27" s="1"/>
  <c r="C25" i="27"/>
  <c r="D25" i="27" s="1"/>
  <c r="C26" i="27"/>
  <c r="D26" i="27" s="1"/>
  <c r="C27" i="27"/>
  <c r="D27" i="27" s="1"/>
  <c r="C28" i="27"/>
  <c r="D28" i="27" s="1"/>
  <c r="C29" i="27"/>
  <c r="D29" i="27" s="1"/>
  <c r="C30" i="27"/>
  <c r="D30" i="27" s="1"/>
  <c r="C31" i="27"/>
  <c r="D31" i="27" s="1"/>
  <c r="C32" i="27"/>
  <c r="D32" i="27" s="1"/>
  <c r="C33" i="27"/>
  <c r="D33" i="27" s="1"/>
  <c r="C34" i="27"/>
  <c r="D34" i="27" s="1"/>
  <c r="C35" i="27"/>
  <c r="D35" i="27" s="1"/>
  <c r="C36" i="27"/>
  <c r="D36" i="27" s="1"/>
  <c r="C37" i="27"/>
  <c r="D37" i="27" s="1"/>
  <c r="C38" i="27"/>
  <c r="D38" i="27" s="1"/>
  <c r="C39" i="27"/>
  <c r="D39" i="27" s="1"/>
  <c r="C40" i="27"/>
  <c r="D40" i="27" s="1"/>
  <c r="C41" i="27"/>
  <c r="D41" i="27" s="1"/>
  <c r="C42" i="27"/>
  <c r="D42" i="27" s="1"/>
  <c r="C43" i="27"/>
  <c r="D43" i="27" s="1"/>
  <c r="C44" i="27"/>
  <c r="D44" i="27" s="1"/>
  <c r="C45" i="27"/>
  <c r="D45" i="27" s="1"/>
  <c r="C46" i="27"/>
  <c r="D46" i="27" s="1"/>
  <c r="C47" i="27"/>
  <c r="D47" i="27" s="1"/>
  <c r="C48" i="27"/>
  <c r="D48" i="27" s="1"/>
  <c r="C49" i="27"/>
  <c r="D49" i="27" s="1"/>
  <c r="C50" i="27"/>
  <c r="D50" i="27" s="1"/>
  <c r="C51" i="27"/>
  <c r="D51" i="27" s="1"/>
  <c r="C52" i="27"/>
  <c r="D52" i="27" s="1"/>
  <c r="C53" i="27"/>
  <c r="D53" i="27" s="1"/>
  <c r="C54" i="27"/>
  <c r="D54" i="27" s="1"/>
  <c r="C55" i="27"/>
  <c r="D55" i="27" s="1"/>
  <c r="C56" i="27"/>
  <c r="D56" i="27" s="1"/>
  <c r="C57" i="27"/>
  <c r="D57" i="27" s="1"/>
  <c r="C58" i="27"/>
  <c r="D58" i="27" s="1"/>
  <c r="C59" i="27"/>
  <c r="D59" i="27" s="1"/>
  <c r="C60" i="27"/>
  <c r="D60" i="27" s="1"/>
  <c r="C61" i="27"/>
  <c r="D61" i="27" s="1"/>
  <c r="C62" i="27"/>
  <c r="D62" i="27" s="1"/>
  <c r="C63" i="27"/>
  <c r="D63" i="27" s="1"/>
  <c r="C64" i="27"/>
  <c r="D64" i="27" s="1"/>
  <c r="C65" i="27"/>
  <c r="D65" i="27" s="1"/>
  <c r="C66" i="27"/>
  <c r="D66" i="27" s="1"/>
  <c r="C67" i="27"/>
  <c r="D67" i="27" s="1"/>
  <c r="C68" i="27"/>
  <c r="D68" i="27" s="1"/>
  <c r="C69" i="27"/>
  <c r="D69" i="27" s="1"/>
  <c r="C70" i="27"/>
  <c r="D70" i="27" s="1"/>
  <c r="C71" i="27"/>
  <c r="D71" i="27" s="1"/>
  <c r="C72" i="27"/>
  <c r="D72" i="27" s="1"/>
  <c r="C73" i="27"/>
  <c r="D73" i="27" s="1"/>
  <c r="C74" i="27"/>
  <c r="D74" i="27" s="1"/>
  <c r="C75" i="27"/>
  <c r="D75" i="27" s="1"/>
  <c r="C76" i="27"/>
  <c r="D76" i="27" s="1"/>
  <c r="C77" i="27"/>
  <c r="D77" i="27" s="1"/>
  <c r="C78" i="27"/>
  <c r="D78" i="27" s="1"/>
  <c r="C79" i="27"/>
  <c r="D79" i="27" s="1"/>
  <c r="C80" i="27"/>
  <c r="D80" i="27" s="1"/>
  <c r="C81" i="27"/>
  <c r="D81" i="27" s="1"/>
  <c r="C82" i="27"/>
  <c r="D82" i="27" s="1"/>
  <c r="C83" i="27"/>
  <c r="D83" i="27" s="1"/>
  <c r="C84" i="27"/>
  <c r="D84" i="27" s="1"/>
  <c r="C85" i="27"/>
  <c r="D85" i="27" s="1"/>
  <c r="C86" i="27"/>
  <c r="D86" i="27" s="1"/>
  <c r="C87" i="27"/>
  <c r="D87" i="27" s="1"/>
  <c r="C88" i="27"/>
  <c r="D88" i="27" s="1"/>
  <c r="C89" i="27"/>
  <c r="D89" i="27" s="1"/>
  <c r="C90" i="27"/>
  <c r="D90" i="27" s="1"/>
  <c r="C91" i="27"/>
  <c r="D91" i="27" s="1"/>
  <c r="C92" i="27"/>
  <c r="D92" i="27" s="1"/>
  <c r="C93" i="27"/>
  <c r="D93" i="27" s="1"/>
  <c r="C94" i="27"/>
  <c r="D94" i="27" s="1"/>
  <c r="C95" i="27"/>
  <c r="D95" i="27" s="1"/>
  <c r="C96" i="27"/>
  <c r="D96" i="27" s="1"/>
  <c r="C97" i="27"/>
  <c r="D97" i="27" s="1"/>
  <c r="C98" i="27"/>
  <c r="D98" i="27" s="1"/>
  <c r="C99" i="27"/>
  <c r="D99" i="27" s="1"/>
  <c r="C100" i="27"/>
  <c r="D100" i="27" s="1"/>
  <c r="C101" i="27"/>
  <c r="D101" i="27" s="1"/>
  <c r="C102" i="27"/>
  <c r="D102" i="27" s="1"/>
  <c r="C103" i="27"/>
  <c r="D103" i="27" s="1"/>
  <c r="C104" i="27"/>
  <c r="D104" i="27" s="1"/>
  <c r="Q5" i="27"/>
  <c r="R15" i="27"/>
  <c r="Q7" i="27"/>
  <c r="Q6" i="27"/>
  <c r="R25" i="27"/>
  <c r="Q16" i="27"/>
  <c r="Q13" i="27"/>
  <c r="Q19" i="27"/>
  <c r="R23" i="27"/>
  <c r="Q21" i="27"/>
  <c r="Q15" i="27"/>
  <c r="R9" i="27"/>
  <c r="Q26" i="27"/>
  <c r="C4" i="27"/>
  <c r="D4" i="27" s="1"/>
  <c r="R10" i="27"/>
  <c r="R4" i="27"/>
  <c r="R11" i="27"/>
  <c r="R6" i="27"/>
  <c r="Q23" i="27"/>
  <c r="Q27" i="27"/>
  <c r="Q17" i="27"/>
  <c r="Q12" i="27"/>
  <c r="R14" i="27"/>
  <c r="C105" i="27"/>
  <c r="D105" i="27" s="1"/>
  <c r="R17" i="27"/>
  <c r="Q3" i="27"/>
  <c r="Q10" i="27"/>
  <c r="R19" i="27"/>
  <c r="R27" i="27"/>
  <c r="R18" i="27"/>
  <c r="R16" i="27"/>
  <c r="Q14" i="27"/>
  <c r="R13" i="27"/>
  <c r="Q18" i="27"/>
  <c r="Q11" i="27"/>
  <c r="Q4" i="27"/>
  <c r="R20" i="27"/>
  <c r="R24" i="27"/>
  <c r="Q9" i="27"/>
  <c r="R21" i="27"/>
  <c r="R3" i="27"/>
  <c r="Q20" i="27"/>
  <c r="R7" i="27"/>
  <c r="Q22" i="27"/>
  <c r="R22" i="27"/>
  <c r="R12" i="27"/>
  <c r="R8" i="27"/>
  <c r="Q24" i="27"/>
  <c r="C3" i="27"/>
  <c r="D3" i="27" s="1"/>
  <c r="R5" i="27"/>
  <c r="R26" i="27"/>
  <c r="Q8" i="27"/>
  <c r="Q25" i="27"/>
  <c r="C106" i="27"/>
  <c r="D106" i="27" s="1"/>
  <c r="C107" i="27"/>
  <c r="D107" i="27" s="1"/>
  <c r="C108" i="27"/>
  <c r="D108" i="27" s="1"/>
  <c r="C109" i="27"/>
  <c r="D109" i="27" s="1"/>
  <c r="C110" i="27"/>
  <c r="D110" i="27" s="1"/>
  <c r="C111" i="27"/>
  <c r="D111" i="27" s="1"/>
  <c r="B114" i="27"/>
  <c r="C113" i="27"/>
  <c r="D113" i="27" s="1"/>
  <c r="AU132" i="27"/>
  <c r="C112" i="27"/>
  <c r="D112" i="27" s="1"/>
  <c r="L239" i="24"/>
  <c r="BW28" i="14"/>
  <c r="BW3" i="14"/>
  <c r="BW12" i="14"/>
  <c r="BW32" i="14"/>
  <c r="BW31" i="14"/>
  <c r="BW7" i="14"/>
  <c r="BW4" i="14"/>
  <c r="BW21" i="14"/>
  <c r="BW19" i="14"/>
  <c r="BW10" i="14"/>
  <c r="BW20" i="14"/>
  <c r="BW6" i="14"/>
  <c r="BW8" i="14"/>
  <c r="BW15" i="14"/>
  <c r="BW18" i="14"/>
  <c r="BW24" i="14"/>
  <c r="BW22" i="14"/>
  <c r="BW11" i="9"/>
  <c r="BW39" i="9"/>
  <c r="BW49" i="9"/>
  <c r="BW66" i="9"/>
  <c r="BW35" i="9"/>
  <c r="BW25" i="9"/>
  <c r="BW62" i="9"/>
  <c r="BW16" i="9"/>
  <c r="BW84" i="9"/>
  <c r="BW61" i="9"/>
  <c r="BW97" i="9"/>
  <c r="BW68" i="9"/>
  <c r="BW29" i="9"/>
  <c r="BW27" i="9"/>
  <c r="BW21" i="9"/>
  <c r="BW4" i="9"/>
  <c r="BW5" i="9"/>
  <c r="BW98" i="9"/>
  <c r="BW47" i="9"/>
  <c r="BW103" i="9"/>
  <c r="BW88" i="9"/>
  <c r="BW20" i="9"/>
  <c r="BW9" i="9"/>
  <c r="BW3" i="9"/>
  <c r="BW81" i="9"/>
  <c r="BW28" i="9"/>
  <c r="BW65" i="9"/>
  <c r="BW76" i="9"/>
  <c r="BW33" i="9"/>
  <c r="BW101" i="9"/>
  <c r="BW34" i="9"/>
  <c r="BW22" i="9"/>
  <c r="BW64" i="9"/>
  <c r="BW67" i="9"/>
  <c r="BW52" i="9"/>
  <c r="BW24" i="9"/>
  <c r="BW38" i="9"/>
  <c r="BW63" i="9"/>
  <c r="BW59" i="9"/>
  <c r="BW15" i="9"/>
  <c r="BW32" i="9"/>
  <c r="BW53" i="9"/>
  <c r="BW89" i="9"/>
  <c r="BW17" i="9"/>
  <c r="BW58" i="9"/>
  <c r="BW43" i="9"/>
  <c r="BW31" i="9"/>
  <c r="BW83" i="9"/>
  <c r="BW14" i="9"/>
  <c r="BW60" i="9"/>
  <c r="BW94" i="9"/>
  <c r="BW37" i="9"/>
  <c r="BW23" i="9"/>
  <c r="BW71" i="9"/>
  <c r="BW73" i="9"/>
  <c r="BW99" i="9"/>
  <c r="BW95" i="9"/>
  <c r="BW79" i="9"/>
  <c r="BW7" i="9"/>
  <c r="BW74" i="9"/>
  <c r="BW104" i="9"/>
  <c r="BW50" i="9"/>
  <c r="BW10" i="9"/>
  <c r="BW75" i="9"/>
  <c r="BW80" i="9"/>
  <c r="BW70" i="9"/>
  <c r="BW87" i="9"/>
  <c r="BW19" i="9"/>
  <c r="BW8" i="9"/>
  <c r="BW18" i="9"/>
  <c r="BW69" i="9"/>
  <c r="BW41" i="9"/>
  <c r="BW82" i="9"/>
  <c r="BW91" i="9"/>
  <c r="BW78" i="9"/>
  <c r="BW46" i="9"/>
  <c r="BW56" i="9"/>
  <c r="BW54" i="9"/>
  <c r="BW57" i="9"/>
  <c r="BW100" i="9"/>
  <c r="BW102" i="9"/>
  <c r="BW86" i="9"/>
  <c r="BW96" i="9"/>
  <c r="BW36" i="9"/>
  <c r="BW26" i="9"/>
  <c r="BW77" i="9"/>
  <c r="BW42" i="9"/>
  <c r="BW72" i="9"/>
  <c r="BW48" i="9"/>
  <c r="BW44" i="9"/>
  <c r="BW40" i="9"/>
  <c r="BW12" i="9"/>
  <c r="BW45" i="9"/>
  <c r="BW93" i="9"/>
  <c r="BW51" i="9"/>
  <c r="BW85" i="9"/>
  <c r="BW6" i="9"/>
  <c r="BW30" i="9"/>
  <c r="BW13" i="9"/>
  <c r="BW55" i="9"/>
  <c r="BW92" i="9"/>
  <c r="E100" i="27" l="1"/>
  <c r="F100" i="27"/>
  <c r="E60" i="27"/>
  <c r="F60" i="27"/>
  <c r="E52" i="27"/>
  <c r="F52" i="27"/>
  <c r="E44" i="27"/>
  <c r="F44" i="27"/>
  <c r="E36" i="27"/>
  <c r="F36" i="27"/>
  <c r="E28" i="27"/>
  <c r="F28" i="27"/>
  <c r="E20" i="27"/>
  <c r="F20" i="27"/>
  <c r="E12" i="27"/>
  <c r="F12" i="27"/>
  <c r="F111" i="27"/>
  <c r="E111" i="27"/>
  <c r="E99" i="27"/>
  <c r="F99" i="27"/>
  <c r="E91" i="27"/>
  <c r="F91" i="27"/>
  <c r="E83" i="27"/>
  <c r="F83" i="27"/>
  <c r="E75" i="27"/>
  <c r="F75" i="27"/>
  <c r="E67" i="27"/>
  <c r="F67" i="27"/>
  <c r="E59" i="27"/>
  <c r="F59" i="27"/>
  <c r="E51" i="27"/>
  <c r="F51" i="27"/>
  <c r="E43" i="27"/>
  <c r="F43" i="27"/>
  <c r="E35" i="27"/>
  <c r="F35" i="27"/>
  <c r="E27" i="27"/>
  <c r="F27" i="27"/>
  <c r="E19" i="27"/>
  <c r="F19" i="27"/>
  <c r="E11" i="27"/>
  <c r="F11" i="27"/>
  <c r="E84" i="27"/>
  <c r="F84" i="27"/>
  <c r="E98" i="27"/>
  <c r="F98" i="27"/>
  <c r="E66" i="27"/>
  <c r="F66" i="27"/>
  <c r="E10" i="27"/>
  <c r="F10" i="27"/>
  <c r="E112" i="27"/>
  <c r="F112" i="27"/>
  <c r="E109" i="27"/>
  <c r="F109" i="27"/>
  <c r="F3" i="27"/>
  <c r="E3" i="27"/>
  <c r="F97" i="27"/>
  <c r="E97" i="27"/>
  <c r="F89" i="27"/>
  <c r="E89" i="27"/>
  <c r="F81" i="27"/>
  <c r="E81" i="27"/>
  <c r="F73" i="27"/>
  <c r="E73" i="27"/>
  <c r="F65" i="27"/>
  <c r="E65" i="27"/>
  <c r="F57" i="27"/>
  <c r="E57" i="27"/>
  <c r="F49" i="27"/>
  <c r="E49" i="27"/>
  <c r="F41" i="27"/>
  <c r="E41" i="27"/>
  <c r="F33" i="27"/>
  <c r="E33" i="27"/>
  <c r="F25" i="27"/>
  <c r="E25" i="27"/>
  <c r="F17" i="27"/>
  <c r="E17" i="27"/>
  <c r="F9" i="27"/>
  <c r="E9" i="27"/>
  <c r="E76" i="27"/>
  <c r="F76" i="27"/>
  <c r="E90" i="27"/>
  <c r="F90" i="27"/>
  <c r="E58" i="27"/>
  <c r="F58" i="27"/>
  <c r="E18" i="27"/>
  <c r="F18" i="27"/>
  <c r="E108" i="27"/>
  <c r="F108" i="27"/>
  <c r="F105" i="27"/>
  <c r="E105" i="27"/>
  <c r="E104" i="27"/>
  <c r="F104" i="27"/>
  <c r="E96" i="27"/>
  <c r="F96" i="27"/>
  <c r="E88" i="27"/>
  <c r="F88" i="27"/>
  <c r="E80" i="27"/>
  <c r="F80" i="27"/>
  <c r="E72" i="27"/>
  <c r="F72" i="27"/>
  <c r="E64" i="27"/>
  <c r="F64" i="27"/>
  <c r="E56" i="27"/>
  <c r="F56" i="27"/>
  <c r="E48" i="27"/>
  <c r="F48" i="27"/>
  <c r="E40" i="27"/>
  <c r="F40" i="27"/>
  <c r="E32" i="27"/>
  <c r="F32" i="27"/>
  <c r="E24" i="27"/>
  <c r="F24" i="27"/>
  <c r="E16" i="27"/>
  <c r="F16" i="27"/>
  <c r="E8" i="27"/>
  <c r="F8" i="27"/>
  <c r="E68" i="27"/>
  <c r="F68" i="27"/>
  <c r="AL65" i="27"/>
  <c r="E107" i="27"/>
  <c r="F107" i="27"/>
  <c r="F103" i="27"/>
  <c r="E103" i="27"/>
  <c r="F95" i="27"/>
  <c r="E95" i="27"/>
  <c r="F87" i="27"/>
  <c r="E87" i="27"/>
  <c r="F79" i="27"/>
  <c r="E79" i="27"/>
  <c r="F71" i="27"/>
  <c r="E71" i="27"/>
  <c r="F63" i="27"/>
  <c r="E63" i="27"/>
  <c r="F55" i="27"/>
  <c r="E55" i="27"/>
  <c r="F47" i="27"/>
  <c r="E47" i="27"/>
  <c r="F39" i="27"/>
  <c r="E39" i="27"/>
  <c r="F31" i="27"/>
  <c r="E31" i="27"/>
  <c r="F23" i="27"/>
  <c r="E23" i="27"/>
  <c r="F15" i="27"/>
  <c r="E15" i="27"/>
  <c r="F7" i="27"/>
  <c r="E7" i="27"/>
  <c r="C114" i="27"/>
  <c r="D114" i="27" s="1"/>
  <c r="B115" i="27"/>
  <c r="AU133" i="27"/>
  <c r="E110" i="27"/>
  <c r="F110" i="27"/>
  <c r="E82" i="27"/>
  <c r="F82" i="27"/>
  <c r="E50" i="27"/>
  <c r="F50" i="27"/>
  <c r="E42" i="27"/>
  <c r="F42" i="27"/>
  <c r="E34" i="27"/>
  <c r="F34" i="27"/>
  <c r="E106" i="27"/>
  <c r="F106" i="27"/>
  <c r="F4" i="27"/>
  <c r="E4" i="27"/>
  <c r="E102" i="27"/>
  <c r="F102" i="27"/>
  <c r="E94" i="27"/>
  <c r="F94" i="27"/>
  <c r="E86" i="27"/>
  <c r="F86" i="27"/>
  <c r="E78" i="27"/>
  <c r="F78" i="27"/>
  <c r="E70" i="27"/>
  <c r="F70" i="27"/>
  <c r="E62" i="27"/>
  <c r="F62" i="27"/>
  <c r="E54" i="27"/>
  <c r="F54" i="27"/>
  <c r="E46" i="27"/>
  <c r="F46" i="27"/>
  <c r="E38" i="27"/>
  <c r="F38" i="27"/>
  <c r="E30" i="27"/>
  <c r="F30" i="27"/>
  <c r="E22" i="27"/>
  <c r="F22" i="27"/>
  <c r="E14" i="27"/>
  <c r="F14" i="27"/>
  <c r="E5" i="27"/>
  <c r="F5" i="27"/>
  <c r="E92" i="27"/>
  <c r="F92" i="27"/>
  <c r="E74" i="27"/>
  <c r="F74" i="27"/>
  <c r="E26" i="27"/>
  <c r="F26" i="27"/>
  <c r="F113" i="27"/>
  <c r="E113" i="27"/>
  <c r="E101" i="27"/>
  <c r="F101" i="27"/>
  <c r="E93" i="27"/>
  <c r="F93" i="27"/>
  <c r="E85" i="27"/>
  <c r="F85" i="27"/>
  <c r="E77" i="27"/>
  <c r="F77" i="27"/>
  <c r="E69" i="27"/>
  <c r="F69" i="27"/>
  <c r="E61" i="27"/>
  <c r="F61" i="27"/>
  <c r="E53" i="27"/>
  <c r="F53" i="27"/>
  <c r="E45" i="27"/>
  <c r="F45" i="27"/>
  <c r="E37" i="27"/>
  <c r="F37" i="27"/>
  <c r="E29" i="27"/>
  <c r="F29" i="27"/>
  <c r="E21" i="27"/>
  <c r="F21" i="27"/>
  <c r="E13" i="27"/>
  <c r="F13" i="27"/>
  <c r="E6" i="27"/>
  <c r="F6" i="27"/>
  <c r="L240" i="24"/>
  <c r="BX3" i="14"/>
  <c r="BY3" i="14" s="1"/>
  <c r="BX75" i="9"/>
  <c r="BY75" i="9" s="1"/>
  <c r="BX67" i="9"/>
  <c r="BY67" i="9" s="1"/>
  <c r="BX59" i="9"/>
  <c r="BY59" i="9" s="1"/>
  <c r="BX51" i="9"/>
  <c r="BY51" i="9" s="1"/>
  <c r="BX43" i="9"/>
  <c r="BY43" i="9" s="1"/>
  <c r="BX35" i="9"/>
  <c r="BY35" i="9" s="1"/>
  <c r="BX92" i="9"/>
  <c r="BY92" i="9" s="1"/>
  <c r="BX86" i="9"/>
  <c r="BY86" i="9" s="1"/>
  <c r="BX68" i="9"/>
  <c r="BY68" i="9" s="1"/>
  <c r="BX62" i="9"/>
  <c r="BY62" i="9" s="1"/>
  <c r="BX61" i="9"/>
  <c r="BY61" i="9" s="1"/>
  <c r="BX36" i="9"/>
  <c r="BY36" i="9" s="1"/>
  <c r="BX22" i="9"/>
  <c r="BY22" i="9" s="1"/>
  <c r="BX94" i="9"/>
  <c r="BY94" i="9" s="1"/>
  <c r="BX30" i="9"/>
  <c r="BY30" i="9" s="1"/>
  <c r="BX80" i="9"/>
  <c r="BY80" i="9" s="1"/>
  <c r="BX26" i="9"/>
  <c r="BY26" i="9" s="1"/>
  <c r="BX25" i="9"/>
  <c r="BY25" i="9" s="1"/>
  <c r="BX24" i="9"/>
  <c r="BY24" i="9" s="1"/>
  <c r="BX93" i="9"/>
  <c r="BY93" i="9" s="1"/>
  <c r="BX70" i="9"/>
  <c r="BY70" i="9" s="1"/>
  <c r="BX69" i="9"/>
  <c r="BY69" i="9" s="1"/>
  <c r="BX38" i="9"/>
  <c r="BY38" i="9" s="1"/>
  <c r="BX37" i="9"/>
  <c r="BY37" i="9" s="1"/>
  <c r="BX27" i="9"/>
  <c r="BY27" i="9" s="1"/>
  <c r="BX29" i="9"/>
  <c r="BY29" i="9" s="1"/>
  <c r="BX77" i="9"/>
  <c r="BY77" i="9" s="1"/>
  <c r="BX46" i="9"/>
  <c r="BY46" i="9" s="1"/>
  <c r="BX45" i="9"/>
  <c r="BY45" i="9" s="1"/>
  <c r="BX101" i="9"/>
  <c r="BY101" i="9" s="1"/>
  <c r="BX78" i="9"/>
  <c r="BY78" i="9" s="1"/>
  <c r="BX85" i="9"/>
  <c r="BY85" i="9" s="1"/>
  <c r="BX72" i="9"/>
  <c r="BY72" i="9" s="1"/>
  <c r="BX13" i="9"/>
  <c r="BY13" i="9" s="1"/>
  <c r="BX102" i="9"/>
  <c r="BY102" i="9" s="1"/>
  <c r="BX60" i="9"/>
  <c r="BY60" i="9" s="1"/>
  <c r="BX40" i="9"/>
  <c r="BY40" i="9" s="1"/>
  <c r="BX7" i="9"/>
  <c r="BY7" i="9" s="1"/>
  <c r="BX3" i="9"/>
  <c r="BY3" i="9" s="1"/>
  <c r="BX32" i="9"/>
  <c r="BY32" i="9" s="1"/>
  <c r="BX53" i="9"/>
  <c r="BY53" i="9" s="1"/>
  <c r="BX17" i="9"/>
  <c r="BY17" i="9" s="1"/>
  <c r="BX11" i="9"/>
  <c r="BY11" i="9" s="1"/>
  <c r="BX12" i="9"/>
  <c r="BY12" i="9" s="1"/>
  <c r="BX96" i="9"/>
  <c r="BY96" i="9" s="1"/>
  <c r="BX54" i="9"/>
  <c r="BY54" i="9" s="1"/>
  <c r="BX64" i="9"/>
  <c r="BY64" i="9" s="1"/>
  <c r="BX90" i="9"/>
  <c r="BY90" i="9" s="1"/>
  <c r="BX87" i="9"/>
  <c r="BY87" i="9" s="1"/>
  <c r="BX89" i="9"/>
  <c r="BY89" i="9" s="1"/>
  <c r="BX50" i="9"/>
  <c r="BY50" i="9" s="1"/>
  <c r="BX48" i="9"/>
  <c r="BY48" i="9" s="1"/>
  <c r="BX39" i="9"/>
  <c r="BY39" i="9" s="1"/>
  <c r="BX23" i="9"/>
  <c r="BY23" i="9" s="1"/>
  <c r="BX84" i="9"/>
  <c r="BY84" i="9" s="1"/>
  <c r="BX6" i="9"/>
  <c r="BY6" i="9" s="1"/>
  <c r="BX16" i="9"/>
  <c r="BY16" i="9" s="1"/>
  <c r="BX44" i="9"/>
  <c r="BY44" i="9" s="1"/>
  <c r="BX65" i="9"/>
  <c r="BY65" i="9" s="1"/>
  <c r="BX98" i="9"/>
  <c r="BY98" i="9" s="1"/>
  <c r="BX47" i="9"/>
  <c r="BY47" i="9" s="1"/>
  <c r="BX15" i="9"/>
  <c r="BY15" i="9" s="1"/>
  <c r="BX74" i="9"/>
  <c r="BY74" i="9" s="1"/>
  <c r="BX9" i="9"/>
  <c r="BY9" i="9" s="1"/>
  <c r="BX34" i="9"/>
  <c r="BY34" i="9" s="1"/>
  <c r="BX88" i="9"/>
  <c r="BY88" i="9" s="1"/>
  <c r="BX8" i="9"/>
  <c r="BY8" i="9" s="1"/>
  <c r="BX33" i="9"/>
  <c r="BY33" i="9" s="1"/>
  <c r="BX79" i="9"/>
  <c r="BY79" i="9" s="1"/>
  <c r="BX55" i="9"/>
  <c r="BY55" i="9" s="1"/>
  <c r="BX28" i="9"/>
  <c r="BY28" i="9" s="1"/>
  <c r="BX5" i="9"/>
  <c r="BY5" i="9" s="1"/>
  <c r="BX4" i="9"/>
  <c r="BY4" i="9" s="1"/>
  <c r="BX19" i="9"/>
  <c r="BY19" i="9" s="1"/>
  <c r="BX76" i="9"/>
  <c r="BY76" i="9" s="1"/>
  <c r="BX97" i="9"/>
  <c r="BY97" i="9" s="1"/>
  <c r="BX14" i="9"/>
  <c r="BY14" i="9" s="1"/>
  <c r="BX73" i="9"/>
  <c r="BY73" i="9" s="1"/>
  <c r="BX99" i="9"/>
  <c r="BY99" i="9" s="1"/>
  <c r="BX58" i="9"/>
  <c r="BY58" i="9" s="1"/>
  <c r="BX63" i="9"/>
  <c r="BY63" i="9" s="1"/>
  <c r="BX66" i="9"/>
  <c r="BY66" i="9" s="1"/>
  <c r="BX49" i="9"/>
  <c r="BY49" i="9" s="1"/>
  <c r="BX42" i="9"/>
  <c r="BY42" i="9" s="1"/>
  <c r="BX18" i="9"/>
  <c r="BY18" i="9" s="1"/>
  <c r="BX103" i="9"/>
  <c r="BY103" i="9" s="1"/>
  <c r="BX82" i="9"/>
  <c r="BY82" i="9" s="1"/>
  <c r="BX104" i="9"/>
  <c r="BY104" i="9" s="1"/>
  <c r="BX21" i="9"/>
  <c r="BY21" i="9" s="1"/>
  <c r="BX57" i="9"/>
  <c r="BY57" i="9" s="1"/>
  <c r="BX71" i="9"/>
  <c r="BY71" i="9" s="1"/>
  <c r="BX20" i="9"/>
  <c r="BY20" i="9" s="1"/>
  <c r="BX56" i="9"/>
  <c r="BY56" i="9" s="1"/>
  <c r="BX81" i="9"/>
  <c r="BY81" i="9" s="1"/>
  <c r="BX100" i="9"/>
  <c r="BY100" i="9" s="1"/>
  <c r="BX52" i="9"/>
  <c r="BY52" i="9" s="1"/>
  <c r="BX83" i="9"/>
  <c r="BY83" i="9" s="1"/>
  <c r="BX41" i="9"/>
  <c r="BY41" i="9" s="1"/>
  <c r="BX31" i="9"/>
  <c r="BY31" i="9" s="1"/>
  <c r="BX91" i="9"/>
  <c r="BY91" i="9" s="1"/>
  <c r="BX10" i="9"/>
  <c r="BY10" i="9" s="1"/>
  <c r="BX95" i="9"/>
  <c r="BY95" i="9" s="1"/>
  <c r="B116" i="27" l="1"/>
  <c r="C115" i="27"/>
  <c r="D115" i="27" s="1"/>
  <c r="AU134" i="27"/>
  <c r="E114" i="27"/>
  <c r="F114" i="27"/>
  <c r="L241" i="24"/>
  <c r="BP8" i="9"/>
  <c r="E115" i="27" l="1"/>
  <c r="F115" i="27"/>
  <c r="B117" i="27"/>
  <c r="C116" i="27"/>
  <c r="D116" i="27" s="1"/>
  <c r="AU135" i="27"/>
  <c r="BP9" i="9"/>
  <c r="BP15" i="9" s="1"/>
  <c r="AL65" i="9"/>
  <c r="L242" i="24"/>
  <c r="AL66" i="27" l="1"/>
  <c r="AK69" i="27" s="1"/>
  <c r="E116" i="27"/>
  <c r="F116" i="27"/>
  <c r="C117" i="27"/>
  <c r="D117" i="27" s="1"/>
  <c r="B118" i="27"/>
  <c r="AU136" i="27"/>
  <c r="BP18" i="9"/>
  <c r="BP17" i="9"/>
  <c r="BP16" i="9"/>
  <c r="BP10" i="9" s="1"/>
  <c r="L243" i="24"/>
  <c r="AL78" i="11"/>
  <c r="AL77" i="11"/>
  <c r="AL76" i="11"/>
  <c r="BM2" i="11"/>
  <c r="BM3" i="11" s="1"/>
  <c r="BM4" i="11" s="1"/>
  <c r="BM5" i="11" s="1"/>
  <c r="BM6" i="11" s="1"/>
  <c r="BM7" i="11" s="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AL14" i="11"/>
  <c r="AK14" i="11"/>
  <c r="BM2" i="10"/>
  <c r="BM3" i="10" s="1"/>
  <c r="BM4" i="10" s="1"/>
  <c r="BM5" i="10" s="1"/>
  <c r="BM6" i="10" s="1"/>
  <c r="BM7" i="10" s="1"/>
  <c r="BM8" i="10" s="1"/>
  <c r="BM9" i="10" s="1"/>
  <c r="BM10" i="10" s="1"/>
  <c r="BM11" i="10" s="1"/>
  <c r="BM12" i="10" s="1"/>
  <c r="BM13" i="10" s="1"/>
  <c r="BM14" i="10" s="1"/>
  <c r="BM15" i="10" s="1"/>
  <c r="BM16" i="10" s="1"/>
  <c r="BM17" i="10" s="1"/>
  <c r="BM18" i="10" s="1"/>
  <c r="AL14" i="10"/>
  <c r="AK14" i="10"/>
  <c r="AL78" i="10"/>
  <c r="AL77" i="10"/>
  <c r="AL76" i="10"/>
  <c r="BM2" i="9"/>
  <c r="BM3" i="9" s="1"/>
  <c r="BM4" i="9" s="1"/>
  <c r="BM5" i="9" s="1"/>
  <c r="BM6" i="9" s="1"/>
  <c r="BM7" i="9" s="1"/>
  <c r="BM8" i="9" s="1"/>
  <c r="BM9" i="9" s="1"/>
  <c r="BM10" i="9" s="1"/>
  <c r="BM11" i="9" s="1"/>
  <c r="BM12" i="9" s="1"/>
  <c r="BM13" i="9" s="1"/>
  <c r="BM14" i="9" s="1"/>
  <c r="BM15" i="9" s="1"/>
  <c r="BM16" i="9" s="1"/>
  <c r="BM17" i="9" s="1"/>
  <c r="BM18" i="9" s="1"/>
  <c r="AL14" i="9"/>
  <c r="AK14" i="9"/>
  <c r="BM2" i="8"/>
  <c r="BM3" i="8" s="1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AL14" i="8"/>
  <c r="AK14" i="8"/>
  <c r="BM3" i="7"/>
  <c r="BM4" i="7" s="1"/>
  <c r="BM5" i="7" s="1"/>
  <c r="BM6" i="7" s="1"/>
  <c r="BM7" i="7" s="1"/>
  <c r="BM8" i="7" s="1"/>
  <c r="BM9" i="7" s="1"/>
  <c r="BM10" i="7" s="1"/>
  <c r="BM11" i="7" s="1"/>
  <c r="BM12" i="7" s="1"/>
  <c r="BM13" i="7" s="1"/>
  <c r="BM14" i="7" s="1"/>
  <c r="BM15" i="7" s="1"/>
  <c r="BM16" i="7" s="1"/>
  <c r="BM17" i="7" s="1"/>
  <c r="BM18" i="7" s="1"/>
  <c r="BM2" i="7"/>
  <c r="AL14" i="7"/>
  <c r="AK14" i="7"/>
  <c r="BM2" i="3"/>
  <c r="BM3" i="3" s="1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AL14" i="3"/>
  <c r="AK14" i="3"/>
  <c r="B102" i="24"/>
  <c r="C102" i="24"/>
  <c r="D102" i="24"/>
  <c r="E102" i="24"/>
  <c r="F102" i="24"/>
  <c r="B103" i="24"/>
  <c r="C103" i="24"/>
  <c r="D103" i="24"/>
  <c r="E103" i="24"/>
  <c r="F103" i="24"/>
  <c r="B104" i="24"/>
  <c r="C104" i="24"/>
  <c r="D104" i="24"/>
  <c r="E104" i="24"/>
  <c r="F104" i="24"/>
  <c r="B105" i="24"/>
  <c r="C105" i="24"/>
  <c r="D105" i="24"/>
  <c r="E105" i="24"/>
  <c r="F105" i="24"/>
  <c r="B106" i="24"/>
  <c r="C106" i="24"/>
  <c r="D106" i="24"/>
  <c r="E106" i="24"/>
  <c r="F106" i="24"/>
  <c r="B107" i="24"/>
  <c r="C107" i="24"/>
  <c r="D107" i="24"/>
  <c r="E107" i="24"/>
  <c r="F107" i="24"/>
  <c r="B108" i="24"/>
  <c r="C108" i="24"/>
  <c r="D108" i="24"/>
  <c r="E108" i="24"/>
  <c r="F108" i="24"/>
  <c r="B109" i="24"/>
  <c r="C109" i="24"/>
  <c r="D109" i="24"/>
  <c r="E109" i="24"/>
  <c r="F109" i="24"/>
  <c r="B110" i="24"/>
  <c r="C110" i="24"/>
  <c r="D110" i="24"/>
  <c r="E110" i="24"/>
  <c r="F110" i="24"/>
  <c r="B111" i="24"/>
  <c r="C111" i="24"/>
  <c r="D111" i="24"/>
  <c r="E111" i="24"/>
  <c r="F111" i="24"/>
  <c r="B112" i="24"/>
  <c r="C112" i="24"/>
  <c r="D112" i="24"/>
  <c r="E112" i="24"/>
  <c r="F112" i="24"/>
  <c r="B113" i="24"/>
  <c r="C113" i="24"/>
  <c r="D113" i="24"/>
  <c r="E113" i="24"/>
  <c r="F113" i="24"/>
  <c r="B114" i="24"/>
  <c r="C114" i="24"/>
  <c r="D114" i="24"/>
  <c r="E114" i="24"/>
  <c r="F114" i="24"/>
  <c r="B115" i="24"/>
  <c r="C115" i="24"/>
  <c r="D115" i="24"/>
  <c r="E115" i="24"/>
  <c r="F115" i="24"/>
  <c r="B116" i="24"/>
  <c r="C116" i="24"/>
  <c r="D116" i="24"/>
  <c r="E116" i="24"/>
  <c r="F116" i="24"/>
  <c r="B117" i="24"/>
  <c r="C117" i="24"/>
  <c r="D117" i="24"/>
  <c r="E117" i="24"/>
  <c r="F117" i="24"/>
  <c r="B118" i="24"/>
  <c r="C118" i="24"/>
  <c r="D118" i="24"/>
  <c r="E118" i="24"/>
  <c r="F118" i="24"/>
  <c r="B119" i="24"/>
  <c r="C119" i="24"/>
  <c r="D119" i="24"/>
  <c r="E119" i="24"/>
  <c r="F119" i="24"/>
  <c r="B120" i="24"/>
  <c r="C120" i="24"/>
  <c r="D120" i="24"/>
  <c r="E120" i="24"/>
  <c r="F120" i="24"/>
  <c r="B121" i="24"/>
  <c r="C121" i="24"/>
  <c r="D121" i="24"/>
  <c r="E121" i="24"/>
  <c r="F121" i="24"/>
  <c r="B122" i="24"/>
  <c r="C122" i="24"/>
  <c r="D122" i="24"/>
  <c r="E122" i="24"/>
  <c r="F122" i="24"/>
  <c r="B123" i="24"/>
  <c r="C123" i="24"/>
  <c r="D123" i="24"/>
  <c r="E123" i="24"/>
  <c r="F123" i="24"/>
  <c r="B124" i="24"/>
  <c r="C124" i="24"/>
  <c r="D124" i="24"/>
  <c r="E124" i="24"/>
  <c r="F124" i="24"/>
  <c r="B125" i="24"/>
  <c r="C125" i="24"/>
  <c r="D125" i="24"/>
  <c r="E125" i="24"/>
  <c r="F125" i="24"/>
  <c r="B126" i="24"/>
  <c r="C126" i="24"/>
  <c r="D126" i="24"/>
  <c r="E126" i="24"/>
  <c r="F126" i="24"/>
  <c r="B127" i="24"/>
  <c r="C127" i="24"/>
  <c r="D127" i="24"/>
  <c r="E127" i="24"/>
  <c r="F127" i="24"/>
  <c r="B128" i="24"/>
  <c r="C128" i="24"/>
  <c r="D128" i="24"/>
  <c r="E128" i="24"/>
  <c r="F128" i="24"/>
  <c r="B129" i="24"/>
  <c r="C129" i="24"/>
  <c r="D129" i="24"/>
  <c r="E129" i="24"/>
  <c r="F129" i="24"/>
  <c r="B130" i="24"/>
  <c r="C130" i="24"/>
  <c r="D130" i="24"/>
  <c r="E130" i="24"/>
  <c r="F130" i="24"/>
  <c r="B131" i="24"/>
  <c r="C131" i="24"/>
  <c r="D131" i="24"/>
  <c r="E131" i="24"/>
  <c r="F131" i="24"/>
  <c r="B132" i="24"/>
  <c r="C132" i="24"/>
  <c r="D132" i="24"/>
  <c r="E132" i="24"/>
  <c r="F132" i="24"/>
  <c r="B133" i="24"/>
  <c r="C133" i="24"/>
  <c r="D133" i="24"/>
  <c r="E133" i="24"/>
  <c r="F133" i="24"/>
  <c r="B134" i="24"/>
  <c r="C134" i="24"/>
  <c r="D134" i="24"/>
  <c r="E134" i="24"/>
  <c r="F134" i="24"/>
  <c r="B135" i="24"/>
  <c r="C135" i="24"/>
  <c r="D135" i="24"/>
  <c r="E135" i="24"/>
  <c r="F135" i="24"/>
  <c r="B136" i="24"/>
  <c r="C136" i="24"/>
  <c r="D136" i="24"/>
  <c r="E136" i="24"/>
  <c r="F136" i="24"/>
  <c r="B137" i="24"/>
  <c r="C137" i="24"/>
  <c r="D137" i="24"/>
  <c r="E137" i="24"/>
  <c r="F137" i="24"/>
  <c r="B138" i="24"/>
  <c r="C138" i="24"/>
  <c r="D138" i="24"/>
  <c r="E138" i="24"/>
  <c r="F138" i="24"/>
  <c r="B139" i="24"/>
  <c r="C139" i="24"/>
  <c r="D139" i="24"/>
  <c r="E139" i="24"/>
  <c r="F139" i="24"/>
  <c r="B140" i="24"/>
  <c r="C140" i="24"/>
  <c r="D140" i="24"/>
  <c r="E140" i="24"/>
  <c r="F140" i="24"/>
  <c r="B141" i="24"/>
  <c r="C141" i="24"/>
  <c r="D141" i="24"/>
  <c r="E141" i="24"/>
  <c r="F141" i="24"/>
  <c r="B142" i="24"/>
  <c r="C142" i="24"/>
  <c r="D142" i="24"/>
  <c r="E142" i="24"/>
  <c r="F142" i="24"/>
  <c r="B143" i="24"/>
  <c r="C143" i="24"/>
  <c r="D143" i="24"/>
  <c r="E143" i="24"/>
  <c r="F143" i="24"/>
  <c r="B144" i="24"/>
  <c r="C144" i="24"/>
  <c r="D144" i="24"/>
  <c r="E144" i="24"/>
  <c r="F144" i="24"/>
  <c r="B145" i="24"/>
  <c r="C145" i="24"/>
  <c r="D145" i="24"/>
  <c r="E145" i="24"/>
  <c r="F145" i="24"/>
  <c r="B146" i="24"/>
  <c r="C146" i="24"/>
  <c r="D146" i="24"/>
  <c r="E146" i="24"/>
  <c r="F146" i="24"/>
  <c r="B147" i="24"/>
  <c r="C147" i="24"/>
  <c r="D147" i="24"/>
  <c r="E147" i="24"/>
  <c r="F147" i="24"/>
  <c r="B148" i="24"/>
  <c r="C148" i="24"/>
  <c r="D148" i="24"/>
  <c r="E148" i="24"/>
  <c r="F148" i="24"/>
  <c r="B149" i="24"/>
  <c r="C149" i="24"/>
  <c r="D149" i="24"/>
  <c r="E149" i="24"/>
  <c r="F149" i="24"/>
  <c r="B150" i="24"/>
  <c r="C150" i="24"/>
  <c r="D150" i="24"/>
  <c r="E150" i="24"/>
  <c r="F150" i="24"/>
  <c r="B151" i="24"/>
  <c r="C151" i="24"/>
  <c r="D151" i="24"/>
  <c r="E151" i="24"/>
  <c r="F151" i="24"/>
  <c r="B152" i="24"/>
  <c r="C152" i="24"/>
  <c r="D152" i="24"/>
  <c r="E152" i="24"/>
  <c r="F152" i="24"/>
  <c r="B153" i="24"/>
  <c r="C153" i="24"/>
  <c r="D153" i="24"/>
  <c r="E153" i="24"/>
  <c r="F153" i="24"/>
  <c r="B154" i="24"/>
  <c r="C154" i="24"/>
  <c r="D154" i="24"/>
  <c r="E154" i="24"/>
  <c r="F154" i="24"/>
  <c r="B155" i="24"/>
  <c r="C155" i="24"/>
  <c r="D155" i="24"/>
  <c r="E155" i="24"/>
  <c r="F155" i="24"/>
  <c r="B156" i="24"/>
  <c r="C156" i="24"/>
  <c r="D156" i="24"/>
  <c r="E156" i="24"/>
  <c r="F156" i="24"/>
  <c r="B157" i="24"/>
  <c r="C157" i="24"/>
  <c r="D157" i="24"/>
  <c r="E157" i="24"/>
  <c r="F157" i="24"/>
  <c r="B158" i="24"/>
  <c r="C158" i="24"/>
  <c r="D158" i="24"/>
  <c r="E158" i="24"/>
  <c r="F158" i="24"/>
  <c r="B159" i="24"/>
  <c r="C159" i="24"/>
  <c r="D159" i="24"/>
  <c r="E159" i="24"/>
  <c r="F159" i="24"/>
  <c r="B160" i="24"/>
  <c r="C160" i="24"/>
  <c r="D160" i="24"/>
  <c r="E160" i="24"/>
  <c r="F160" i="24"/>
  <c r="B161" i="24"/>
  <c r="C161" i="24"/>
  <c r="D161" i="24"/>
  <c r="E161" i="24"/>
  <c r="F161" i="24"/>
  <c r="B162" i="24"/>
  <c r="C162" i="24"/>
  <c r="D162" i="24"/>
  <c r="E162" i="24"/>
  <c r="F162" i="24"/>
  <c r="B163" i="24"/>
  <c r="C163" i="24"/>
  <c r="D163" i="24"/>
  <c r="E163" i="24"/>
  <c r="F163" i="24"/>
  <c r="B164" i="24"/>
  <c r="C164" i="24"/>
  <c r="D164" i="24"/>
  <c r="E164" i="24"/>
  <c r="F164" i="24"/>
  <c r="B165" i="24"/>
  <c r="C165" i="24"/>
  <c r="D165" i="24"/>
  <c r="E165" i="24"/>
  <c r="F165" i="24"/>
  <c r="B166" i="24"/>
  <c r="C166" i="24"/>
  <c r="D166" i="24"/>
  <c r="E166" i="24"/>
  <c r="F166" i="24"/>
  <c r="B167" i="24"/>
  <c r="C167" i="24"/>
  <c r="D167" i="24"/>
  <c r="E167" i="24"/>
  <c r="F167" i="24"/>
  <c r="B168" i="24"/>
  <c r="C168" i="24"/>
  <c r="D168" i="24"/>
  <c r="E168" i="24"/>
  <c r="F168" i="24"/>
  <c r="B169" i="24"/>
  <c r="C169" i="24"/>
  <c r="D169" i="24"/>
  <c r="E169" i="24"/>
  <c r="F169" i="24"/>
  <c r="B170" i="24"/>
  <c r="C170" i="24"/>
  <c r="D170" i="24"/>
  <c r="E170" i="24"/>
  <c r="F170" i="24"/>
  <c r="B171" i="24"/>
  <c r="C171" i="24"/>
  <c r="D171" i="24"/>
  <c r="E171" i="24"/>
  <c r="F171" i="24"/>
  <c r="B172" i="24"/>
  <c r="C172" i="24"/>
  <c r="D172" i="24"/>
  <c r="E172" i="24"/>
  <c r="F172" i="24"/>
  <c r="B173" i="24"/>
  <c r="C173" i="24"/>
  <c r="D173" i="24"/>
  <c r="E173" i="24"/>
  <c r="F173" i="24"/>
  <c r="B174" i="24"/>
  <c r="C174" i="24"/>
  <c r="D174" i="24"/>
  <c r="E174" i="24"/>
  <c r="F174" i="24"/>
  <c r="B175" i="24"/>
  <c r="C175" i="24"/>
  <c r="D175" i="24"/>
  <c r="E175" i="24"/>
  <c r="F175" i="24"/>
  <c r="B176" i="24"/>
  <c r="C176" i="24"/>
  <c r="D176" i="24"/>
  <c r="E176" i="24"/>
  <c r="F176" i="24"/>
  <c r="B177" i="24"/>
  <c r="C177" i="24"/>
  <c r="D177" i="24"/>
  <c r="E177" i="24"/>
  <c r="F177" i="24"/>
  <c r="B178" i="24"/>
  <c r="C178" i="24"/>
  <c r="D178" i="24"/>
  <c r="E178" i="24"/>
  <c r="F178" i="24"/>
  <c r="B179" i="24"/>
  <c r="C179" i="24"/>
  <c r="D179" i="24"/>
  <c r="E179" i="24"/>
  <c r="F179" i="24"/>
  <c r="B180" i="24"/>
  <c r="C180" i="24"/>
  <c r="D180" i="24"/>
  <c r="E180" i="24"/>
  <c r="F180" i="24"/>
  <c r="B181" i="24"/>
  <c r="C181" i="24"/>
  <c r="D181" i="24"/>
  <c r="E181" i="24"/>
  <c r="F181" i="24"/>
  <c r="B182" i="24"/>
  <c r="C182" i="24"/>
  <c r="D182" i="24"/>
  <c r="E182" i="24"/>
  <c r="F182" i="24"/>
  <c r="B183" i="24"/>
  <c r="C183" i="24"/>
  <c r="D183" i="24"/>
  <c r="E183" i="24"/>
  <c r="F183" i="24"/>
  <c r="B184" i="24"/>
  <c r="C184" i="24"/>
  <c r="D184" i="24"/>
  <c r="E184" i="24"/>
  <c r="F184" i="24"/>
  <c r="B185" i="24"/>
  <c r="C185" i="24"/>
  <c r="D185" i="24"/>
  <c r="E185" i="24"/>
  <c r="F185" i="24"/>
  <c r="B186" i="24"/>
  <c r="C186" i="24"/>
  <c r="D186" i="24"/>
  <c r="E186" i="24"/>
  <c r="F186" i="24"/>
  <c r="B187" i="24"/>
  <c r="C187" i="24"/>
  <c r="D187" i="24"/>
  <c r="E187" i="24"/>
  <c r="F187" i="24"/>
  <c r="B188" i="24"/>
  <c r="C188" i="24"/>
  <c r="D188" i="24"/>
  <c r="E188" i="24"/>
  <c r="F188" i="24"/>
  <c r="B189" i="24"/>
  <c r="C189" i="24"/>
  <c r="D189" i="24"/>
  <c r="E189" i="24"/>
  <c r="F189" i="24"/>
  <c r="B190" i="24"/>
  <c r="C190" i="24"/>
  <c r="D190" i="24"/>
  <c r="E190" i="24"/>
  <c r="F190" i="24"/>
  <c r="B191" i="24"/>
  <c r="C191" i="24"/>
  <c r="D191" i="24"/>
  <c r="E191" i="24"/>
  <c r="F191" i="24"/>
  <c r="B192" i="24"/>
  <c r="C192" i="24"/>
  <c r="D192" i="24"/>
  <c r="E192" i="24"/>
  <c r="F192" i="24"/>
  <c r="B193" i="24"/>
  <c r="C193" i="24"/>
  <c r="D193" i="24"/>
  <c r="E193" i="24"/>
  <c r="F193" i="24"/>
  <c r="B194" i="24"/>
  <c r="C194" i="24"/>
  <c r="D194" i="24"/>
  <c r="E194" i="24"/>
  <c r="F194" i="24"/>
  <c r="B195" i="24"/>
  <c r="C195" i="24"/>
  <c r="D195" i="24"/>
  <c r="E195" i="24"/>
  <c r="F195" i="24"/>
  <c r="B196" i="24"/>
  <c r="C196" i="24"/>
  <c r="D196" i="24"/>
  <c r="E196" i="24"/>
  <c r="F196" i="24"/>
  <c r="B197" i="24"/>
  <c r="C197" i="24"/>
  <c r="D197" i="24"/>
  <c r="E197" i="24"/>
  <c r="F197" i="24"/>
  <c r="B198" i="24"/>
  <c r="C198" i="24"/>
  <c r="D198" i="24"/>
  <c r="E198" i="24"/>
  <c r="F198" i="24"/>
  <c r="B199" i="24"/>
  <c r="BT199" i="24" s="1"/>
  <c r="C199" i="24"/>
  <c r="D199" i="24"/>
  <c r="E199" i="24"/>
  <c r="F199" i="24"/>
  <c r="B200" i="24"/>
  <c r="BT200" i="24" s="1"/>
  <c r="C200" i="24"/>
  <c r="D200" i="24"/>
  <c r="E200" i="24"/>
  <c r="F200" i="24"/>
  <c r="B201" i="24"/>
  <c r="BT201" i="24" s="1"/>
  <c r="C201" i="24"/>
  <c r="D201" i="24"/>
  <c r="E201" i="24"/>
  <c r="F201" i="24"/>
  <c r="B202" i="24"/>
  <c r="BT202" i="24" s="1"/>
  <c r="C202" i="24"/>
  <c r="D202" i="24"/>
  <c r="E202" i="24"/>
  <c r="F202" i="24"/>
  <c r="B203" i="24"/>
  <c r="BT203" i="24" s="1"/>
  <c r="C203" i="24"/>
  <c r="D203" i="24"/>
  <c r="E203" i="24"/>
  <c r="F203" i="24"/>
  <c r="B204" i="24"/>
  <c r="BT204" i="24" s="1"/>
  <c r="C204" i="24"/>
  <c r="D204" i="24"/>
  <c r="E204" i="24"/>
  <c r="F204" i="24"/>
  <c r="B205" i="24"/>
  <c r="BT205" i="24" s="1"/>
  <c r="C205" i="24"/>
  <c r="D205" i="24"/>
  <c r="E205" i="24"/>
  <c r="F205" i="24"/>
  <c r="B206" i="24"/>
  <c r="BT206" i="24" s="1"/>
  <c r="C206" i="24"/>
  <c r="D206" i="24"/>
  <c r="E206" i="24"/>
  <c r="F206" i="24"/>
  <c r="B207" i="24"/>
  <c r="BT207" i="24" s="1"/>
  <c r="C207" i="24"/>
  <c r="D207" i="24"/>
  <c r="E207" i="24"/>
  <c r="F207" i="24"/>
  <c r="B208" i="24"/>
  <c r="BT208" i="24" s="1"/>
  <c r="C208" i="24"/>
  <c r="D208" i="24"/>
  <c r="E208" i="24"/>
  <c r="F208" i="24"/>
  <c r="B209" i="24"/>
  <c r="BT209" i="24" s="1"/>
  <c r="C209" i="24"/>
  <c r="D209" i="24"/>
  <c r="E209" i="24"/>
  <c r="F209" i="24"/>
  <c r="B210" i="24"/>
  <c r="BT210" i="24" s="1"/>
  <c r="C210" i="24"/>
  <c r="D210" i="24"/>
  <c r="E210" i="24"/>
  <c r="F210" i="24"/>
  <c r="B211" i="24"/>
  <c r="BT211" i="24" s="1"/>
  <c r="C211" i="24"/>
  <c r="D211" i="24"/>
  <c r="E211" i="24"/>
  <c r="F211" i="24"/>
  <c r="B212" i="24"/>
  <c r="BT212" i="24" s="1"/>
  <c r="C212" i="24"/>
  <c r="D212" i="24"/>
  <c r="E212" i="24"/>
  <c r="F212" i="24"/>
  <c r="B213" i="24"/>
  <c r="BT213" i="24" s="1"/>
  <c r="C213" i="24"/>
  <c r="D213" i="24"/>
  <c r="E213" i="24"/>
  <c r="F213" i="24"/>
  <c r="B214" i="24"/>
  <c r="BT214" i="24" s="1"/>
  <c r="C214" i="24"/>
  <c r="D214" i="24"/>
  <c r="E214" i="24"/>
  <c r="F214" i="24"/>
  <c r="B215" i="24"/>
  <c r="BT215" i="24" s="1"/>
  <c r="C215" i="24"/>
  <c r="D215" i="24"/>
  <c r="E215" i="24"/>
  <c r="F215" i="24"/>
  <c r="B216" i="24"/>
  <c r="BT216" i="24" s="1"/>
  <c r="C216" i="24"/>
  <c r="D216" i="24"/>
  <c r="E216" i="24"/>
  <c r="F216" i="24"/>
  <c r="B217" i="24"/>
  <c r="BT217" i="24" s="1"/>
  <c r="C217" i="24"/>
  <c r="D217" i="24"/>
  <c r="E217" i="24"/>
  <c r="F217" i="24"/>
  <c r="B218" i="24"/>
  <c r="BT218" i="24" s="1"/>
  <c r="C218" i="24"/>
  <c r="D218" i="24"/>
  <c r="E218" i="24"/>
  <c r="F218" i="24"/>
  <c r="B219" i="24"/>
  <c r="BT219" i="24" s="1"/>
  <c r="C219" i="24"/>
  <c r="D219" i="24"/>
  <c r="E219" i="24"/>
  <c r="F219" i="24"/>
  <c r="B220" i="24"/>
  <c r="BT220" i="24" s="1"/>
  <c r="C220" i="24"/>
  <c r="D220" i="24"/>
  <c r="E220" i="24"/>
  <c r="F220" i="24"/>
  <c r="B119" i="27" l="1"/>
  <c r="C118" i="27"/>
  <c r="D118" i="27" s="1"/>
  <c r="AU137" i="27"/>
  <c r="E117" i="27"/>
  <c r="F117" i="27"/>
  <c r="BT129" i="24"/>
  <c r="AU148" i="24"/>
  <c r="BT121" i="24"/>
  <c r="AU140" i="24"/>
  <c r="BT113" i="24"/>
  <c r="AU132" i="24"/>
  <c r="BT196" i="24"/>
  <c r="AU215" i="24"/>
  <c r="BT188" i="24"/>
  <c r="AU207" i="24"/>
  <c r="BT180" i="24"/>
  <c r="AU199" i="24"/>
  <c r="BT172" i="24"/>
  <c r="AU191" i="24"/>
  <c r="BT164" i="24"/>
  <c r="AU183" i="24"/>
  <c r="BT156" i="24"/>
  <c r="AU175" i="24"/>
  <c r="BT148" i="24"/>
  <c r="AU167" i="24"/>
  <c r="BT140" i="24"/>
  <c r="AU159" i="24"/>
  <c r="BT132" i="24"/>
  <c r="AU151" i="24"/>
  <c r="BT124" i="24"/>
  <c r="AU143" i="24"/>
  <c r="BT116" i="24"/>
  <c r="AU135" i="24"/>
  <c r="BT108" i="24"/>
  <c r="AU127" i="24"/>
  <c r="BT191" i="24"/>
  <c r="AU210" i="24"/>
  <c r="BT183" i="24"/>
  <c r="AU202" i="24"/>
  <c r="BT175" i="24"/>
  <c r="AU194" i="24"/>
  <c r="BT167" i="24"/>
  <c r="AU186" i="24"/>
  <c r="BT159" i="24"/>
  <c r="AU178" i="24"/>
  <c r="BT151" i="24"/>
  <c r="AU170" i="24"/>
  <c r="BT143" i="24"/>
  <c r="AU162" i="24"/>
  <c r="BT135" i="24"/>
  <c r="AU154" i="24"/>
  <c r="BT127" i="24"/>
  <c r="AU146" i="24"/>
  <c r="BT119" i="24"/>
  <c r="AU138" i="24"/>
  <c r="BT111" i="24"/>
  <c r="AU130" i="24"/>
  <c r="BT103" i="24"/>
  <c r="AU122" i="24"/>
  <c r="BT194" i="24"/>
  <c r="AU213" i="24"/>
  <c r="BT186" i="24"/>
  <c r="AU205" i="24"/>
  <c r="BT178" i="24"/>
  <c r="AU197" i="24"/>
  <c r="BT170" i="24"/>
  <c r="AU189" i="24"/>
  <c r="BT162" i="24"/>
  <c r="AU181" i="24"/>
  <c r="BT154" i="24"/>
  <c r="AU173" i="24"/>
  <c r="BT146" i="24"/>
  <c r="AU165" i="24"/>
  <c r="BT138" i="24"/>
  <c r="AU157" i="24"/>
  <c r="BT130" i="24"/>
  <c r="AU149" i="24"/>
  <c r="BT122" i="24"/>
  <c r="AU141" i="24"/>
  <c r="BT114" i="24"/>
  <c r="AU133" i="24"/>
  <c r="BT106" i="24"/>
  <c r="AU125" i="24"/>
  <c r="BT177" i="24"/>
  <c r="AU196" i="24"/>
  <c r="BT197" i="24"/>
  <c r="AU216" i="24"/>
  <c r="BT189" i="24"/>
  <c r="AU208" i="24"/>
  <c r="BT181" i="24"/>
  <c r="AU200" i="24"/>
  <c r="BT173" i="24"/>
  <c r="AU192" i="24"/>
  <c r="BT165" i="24"/>
  <c r="AU184" i="24"/>
  <c r="BT157" i="24"/>
  <c r="AU176" i="24"/>
  <c r="BT149" i="24"/>
  <c r="AU168" i="24"/>
  <c r="BT141" i="24"/>
  <c r="AU160" i="24"/>
  <c r="BT133" i="24"/>
  <c r="AU152" i="24"/>
  <c r="BT125" i="24"/>
  <c r="AU144" i="24"/>
  <c r="BT117" i="24"/>
  <c r="AU136" i="24"/>
  <c r="BT109" i="24"/>
  <c r="AU128" i="24"/>
  <c r="BT105" i="24"/>
  <c r="AU124" i="24"/>
  <c r="BT192" i="24"/>
  <c r="AU211" i="24"/>
  <c r="BT184" i="24"/>
  <c r="AU203" i="24"/>
  <c r="BT176" i="24"/>
  <c r="AU195" i="24"/>
  <c r="BT168" i="24"/>
  <c r="AU187" i="24"/>
  <c r="BT160" i="24"/>
  <c r="AU179" i="24"/>
  <c r="BT152" i="24"/>
  <c r="AU171" i="24"/>
  <c r="BT144" i="24"/>
  <c r="AU163" i="24"/>
  <c r="BT136" i="24"/>
  <c r="AU155" i="24"/>
  <c r="BT128" i="24"/>
  <c r="AU147" i="24"/>
  <c r="BT120" i="24"/>
  <c r="AU139" i="24"/>
  <c r="BT112" i="24"/>
  <c r="AU131" i="24"/>
  <c r="BT104" i="24"/>
  <c r="AU123" i="24"/>
  <c r="BO21" i="9"/>
  <c r="AL66" i="9"/>
  <c r="AK69" i="9" s="1"/>
  <c r="BT185" i="24"/>
  <c r="AU204" i="24"/>
  <c r="BT161" i="24"/>
  <c r="AU180" i="24"/>
  <c r="BT153" i="24"/>
  <c r="AU172" i="24"/>
  <c r="BT145" i="24"/>
  <c r="AU164" i="24"/>
  <c r="BT137" i="24"/>
  <c r="AU156" i="24"/>
  <c r="BT195" i="24"/>
  <c r="AU214" i="24"/>
  <c r="BT187" i="24"/>
  <c r="AU206" i="24"/>
  <c r="BT179" i="24"/>
  <c r="AU198" i="24"/>
  <c r="BT171" i="24"/>
  <c r="AU190" i="24"/>
  <c r="BT163" i="24"/>
  <c r="AU182" i="24"/>
  <c r="BT155" i="24"/>
  <c r="AU174" i="24"/>
  <c r="BT147" i="24"/>
  <c r="AU166" i="24"/>
  <c r="BT139" i="24"/>
  <c r="AU158" i="24"/>
  <c r="BT131" i="24"/>
  <c r="AU150" i="24"/>
  <c r="BT123" i="24"/>
  <c r="AU142" i="24"/>
  <c r="BT115" i="24"/>
  <c r="AU134" i="24"/>
  <c r="BT107" i="24"/>
  <c r="AU126" i="24"/>
  <c r="BT193" i="24"/>
  <c r="AU212" i="24"/>
  <c r="BT169" i="24"/>
  <c r="AU188" i="24"/>
  <c r="BT198" i="24"/>
  <c r="AU217" i="24"/>
  <c r="BT190" i="24"/>
  <c r="AU209" i="24"/>
  <c r="BT182" i="24"/>
  <c r="AU201" i="24"/>
  <c r="BT174" i="24"/>
  <c r="AU193" i="24"/>
  <c r="BT166" i="24"/>
  <c r="AU185" i="24"/>
  <c r="BT158" i="24"/>
  <c r="AU177" i="24"/>
  <c r="BT150" i="24"/>
  <c r="AU169" i="24"/>
  <c r="BT142" i="24"/>
  <c r="AU161" i="24"/>
  <c r="BT134" i="24"/>
  <c r="AU153" i="24"/>
  <c r="BT126" i="24"/>
  <c r="AU145" i="24"/>
  <c r="BT118" i="24"/>
  <c r="AU137" i="24"/>
  <c r="BT110" i="24"/>
  <c r="AU129" i="24"/>
  <c r="BT102" i="24"/>
  <c r="AU121" i="24"/>
  <c r="L244" i="24"/>
  <c r="P27" i="11"/>
  <c r="P5" i="10"/>
  <c r="P3" i="10"/>
  <c r="P27" i="10"/>
  <c r="P27" i="9"/>
  <c r="P27" i="8"/>
  <c r="P3" i="7"/>
  <c r="AV15" i="27" l="1"/>
  <c r="AV14" i="27"/>
  <c r="E118" i="27"/>
  <c r="F118" i="27"/>
  <c r="C119" i="27"/>
  <c r="D119" i="27" s="1"/>
  <c r="B120" i="27"/>
  <c r="P16" i="10"/>
  <c r="P25" i="10"/>
  <c r="P7" i="10"/>
  <c r="P6" i="10"/>
  <c r="P8" i="10"/>
  <c r="P15" i="10"/>
  <c r="L245" i="24"/>
  <c r="P6" i="9"/>
  <c r="P7" i="9"/>
  <c r="P8" i="9"/>
  <c r="P17" i="9"/>
  <c r="P3" i="9"/>
  <c r="P23" i="9"/>
  <c r="P17" i="10"/>
  <c r="P20" i="10"/>
  <c r="P9" i="10"/>
  <c r="P21" i="10"/>
  <c r="P12" i="10"/>
  <c r="P22" i="10"/>
  <c r="P13" i="10"/>
  <c r="P23" i="10"/>
  <c r="P4" i="10"/>
  <c r="P14" i="10"/>
  <c r="P24" i="10"/>
  <c r="P22" i="9"/>
  <c r="P24" i="9"/>
  <c r="P9" i="9"/>
  <c r="P25" i="9"/>
  <c r="P14" i="9"/>
  <c r="P15" i="9"/>
  <c r="P16" i="9"/>
  <c r="P18" i="11"/>
  <c r="P11" i="11"/>
  <c r="P19" i="11"/>
  <c r="P4" i="11"/>
  <c r="P20" i="11"/>
  <c r="P13" i="11"/>
  <c r="P6" i="11"/>
  <c r="P14" i="11"/>
  <c r="P22" i="11"/>
  <c r="P7" i="11"/>
  <c r="P15" i="11"/>
  <c r="P23" i="11"/>
  <c r="P10" i="11"/>
  <c r="P26" i="11"/>
  <c r="P3" i="11"/>
  <c r="P12" i="11"/>
  <c r="P5" i="11"/>
  <c r="P21" i="11"/>
  <c r="P8" i="11"/>
  <c r="P16" i="11"/>
  <c r="P24" i="11"/>
  <c r="P9" i="11"/>
  <c r="P17" i="11"/>
  <c r="P25" i="11"/>
  <c r="P10" i="10"/>
  <c r="P18" i="10"/>
  <c r="P26" i="10"/>
  <c r="P11" i="10"/>
  <c r="P19" i="10"/>
  <c r="P10" i="9"/>
  <c r="P18" i="9"/>
  <c r="P26" i="9"/>
  <c r="P11" i="9"/>
  <c r="P19" i="9"/>
  <c r="P4" i="9"/>
  <c r="P12" i="9"/>
  <c r="P20" i="9"/>
  <c r="P5" i="9"/>
  <c r="P13" i="9"/>
  <c r="P21" i="9"/>
  <c r="P16" i="8"/>
  <c r="P24" i="8"/>
  <c r="P8" i="8"/>
  <c r="P9" i="8"/>
  <c r="P17" i="8"/>
  <c r="P25" i="8"/>
  <c r="P10" i="8"/>
  <c r="P3" i="8"/>
  <c r="P11" i="8"/>
  <c r="P19" i="8"/>
  <c r="P4" i="8"/>
  <c r="P12" i="8"/>
  <c r="P20" i="8"/>
  <c r="P26" i="8"/>
  <c r="P5" i="8"/>
  <c r="P13" i="8"/>
  <c r="P21" i="8"/>
  <c r="P6" i="8"/>
  <c r="P14" i="8"/>
  <c r="P22" i="8"/>
  <c r="P18" i="8"/>
  <c r="P7" i="8"/>
  <c r="P15" i="8"/>
  <c r="P23" i="8"/>
  <c r="P4" i="7"/>
  <c r="P6" i="7"/>
  <c r="P5" i="7"/>
  <c r="P4" i="3"/>
  <c r="P3" i="3"/>
  <c r="C120" i="27" l="1"/>
  <c r="D120" i="27" s="1"/>
  <c r="B121" i="27"/>
  <c r="AZ7" i="27"/>
  <c r="AZ4" i="27"/>
  <c r="F119" i="27"/>
  <c r="E119" i="27"/>
  <c r="AZ13" i="27"/>
  <c r="AZ16" i="27"/>
  <c r="L246" i="24"/>
  <c r="P7" i="7"/>
  <c r="P5" i="3"/>
  <c r="B122" i="27" l="1"/>
  <c r="C121" i="27"/>
  <c r="D121" i="27" s="1"/>
  <c r="E120" i="27"/>
  <c r="F120" i="27"/>
  <c r="L247" i="24"/>
  <c r="P8" i="7"/>
  <c r="P6" i="3"/>
  <c r="F121" i="27" l="1"/>
  <c r="E121" i="27"/>
  <c r="C122" i="27"/>
  <c r="D122" i="27" s="1"/>
  <c r="B123" i="27"/>
  <c r="L248" i="24"/>
  <c r="P9" i="7"/>
  <c r="P7" i="3"/>
  <c r="B124" i="27" l="1"/>
  <c r="C123" i="27"/>
  <c r="D123" i="27" s="1"/>
  <c r="E122" i="27"/>
  <c r="F122" i="27"/>
  <c r="L249" i="24"/>
  <c r="P10" i="7"/>
  <c r="P8" i="3"/>
  <c r="E123" i="27" l="1"/>
  <c r="F123" i="27"/>
  <c r="B125" i="27"/>
  <c r="C124" i="27"/>
  <c r="D124" i="27" s="1"/>
  <c r="L250" i="24"/>
  <c r="P11" i="7"/>
  <c r="P9" i="3"/>
  <c r="E124" i="27" l="1"/>
  <c r="F124" i="27"/>
  <c r="C125" i="27"/>
  <c r="D125" i="27" s="1"/>
  <c r="B126" i="27"/>
  <c r="L251" i="24"/>
  <c r="P12" i="7"/>
  <c r="P10" i="3"/>
  <c r="B127" i="27" l="1"/>
  <c r="C126" i="27"/>
  <c r="D126" i="27" s="1"/>
  <c r="E125" i="27"/>
  <c r="F125" i="27"/>
  <c r="L252" i="24"/>
  <c r="P13" i="7"/>
  <c r="P11" i="3"/>
  <c r="E126" i="27" l="1"/>
  <c r="F126" i="27"/>
  <c r="C127" i="27"/>
  <c r="D127" i="27" s="1"/>
  <c r="B128" i="27"/>
  <c r="L253" i="24"/>
  <c r="P14" i="7"/>
  <c r="P12" i="3"/>
  <c r="C128" i="27" l="1"/>
  <c r="D128" i="27" s="1"/>
  <c r="B129" i="27"/>
  <c r="F127" i="27"/>
  <c r="E127" i="27"/>
  <c r="L254" i="24"/>
  <c r="P15" i="7"/>
  <c r="P13" i="3"/>
  <c r="B130" i="27" l="1"/>
  <c r="C129" i="27"/>
  <c r="D129" i="27" s="1"/>
  <c r="E128" i="27"/>
  <c r="F128" i="27"/>
  <c r="L255" i="24"/>
  <c r="P16" i="7"/>
  <c r="P14" i="3"/>
  <c r="F129" i="27" l="1"/>
  <c r="E129" i="27"/>
  <c r="C130" i="27"/>
  <c r="D130" i="27" s="1"/>
  <c r="B131" i="27"/>
  <c r="P17" i="7"/>
  <c r="P15" i="3"/>
  <c r="E130" i="27" l="1"/>
  <c r="F130" i="27"/>
  <c r="B132" i="27"/>
  <c r="C131" i="27"/>
  <c r="D131" i="27" s="1"/>
  <c r="P18" i="7"/>
  <c r="P16" i="3"/>
  <c r="E131" i="27" l="1"/>
  <c r="F131" i="27"/>
  <c r="B133" i="27"/>
  <c r="C132" i="27"/>
  <c r="D132" i="27" s="1"/>
  <c r="P19" i="7"/>
  <c r="P17" i="3"/>
  <c r="E132" i="27" l="1"/>
  <c r="F132" i="27"/>
  <c r="C133" i="27"/>
  <c r="D133" i="27" s="1"/>
  <c r="B134" i="27"/>
  <c r="P20" i="7"/>
  <c r="P18" i="3"/>
  <c r="B135" i="27" l="1"/>
  <c r="C134" i="27"/>
  <c r="D134" i="27" s="1"/>
  <c r="E133" i="27"/>
  <c r="F133" i="27"/>
  <c r="P21" i="7"/>
  <c r="P19" i="3"/>
  <c r="E134" i="27" l="1"/>
  <c r="F134" i="27"/>
  <c r="C135" i="27"/>
  <c r="D135" i="27" s="1"/>
  <c r="B136" i="27"/>
  <c r="P22" i="7"/>
  <c r="P20" i="3"/>
  <c r="C136" i="27" l="1"/>
  <c r="D136" i="27" s="1"/>
  <c r="B137" i="27"/>
  <c r="F135" i="27"/>
  <c r="E135" i="27"/>
  <c r="P23" i="7"/>
  <c r="P21" i="3"/>
  <c r="B138" i="27" l="1"/>
  <c r="C137" i="27"/>
  <c r="D137" i="27" s="1"/>
  <c r="E136" i="27"/>
  <c r="F136" i="27"/>
  <c r="P24" i="7"/>
  <c r="P22" i="3"/>
  <c r="F137" i="27" l="1"/>
  <c r="E137" i="27"/>
  <c r="C138" i="27"/>
  <c r="D138" i="27" s="1"/>
  <c r="B139" i="27"/>
  <c r="P25" i="7"/>
  <c r="P23" i="3"/>
  <c r="B140" i="27" l="1"/>
  <c r="C139" i="27"/>
  <c r="D139" i="27" s="1"/>
  <c r="E138" i="27"/>
  <c r="F138" i="27"/>
  <c r="P27" i="7"/>
  <c r="P26" i="7"/>
  <c r="P24" i="3"/>
  <c r="E139" i="27" l="1"/>
  <c r="F139" i="27"/>
  <c r="C140" i="27"/>
  <c r="D140" i="27" s="1"/>
  <c r="B141" i="27"/>
  <c r="P25" i="3"/>
  <c r="B142" i="27" l="1"/>
  <c r="C141" i="27"/>
  <c r="D141" i="27" s="1"/>
  <c r="E140" i="27"/>
  <c r="F140" i="27"/>
  <c r="P27" i="3"/>
  <c r="P26" i="3"/>
  <c r="E141" i="27" l="1"/>
  <c r="F141" i="27"/>
  <c r="B143" i="27"/>
  <c r="C142" i="27"/>
  <c r="D142" i="27" s="1"/>
  <c r="G26" i="16"/>
  <c r="G27" i="16"/>
  <c r="B26" i="16"/>
  <c r="B27" i="16"/>
  <c r="B28" i="16"/>
  <c r="B29" i="16"/>
  <c r="B30" i="16"/>
  <c r="B31" i="16"/>
  <c r="B32" i="16"/>
  <c r="E27" i="16"/>
  <c r="J27" i="16" s="1"/>
  <c r="O27" i="16" s="1"/>
  <c r="T27" i="16" s="1"/>
  <c r="Y27" i="16" s="1"/>
  <c r="O17" i="24"/>
  <c r="O16" i="24"/>
  <c r="O15" i="24"/>
  <c r="O14" i="24"/>
  <c r="O13" i="24"/>
  <c r="O12" i="24"/>
  <c r="O11" i="24"/>
  <c r="O10" i="24"/>
  <c r="O9" i="24"/>
  <c r="O8" i="24"/>
  <c r="O7" i="24"/>
  <c r="O6" i="24"/>
  <c r="C143" i="27" l="1"/>
  <c r="D143" i="27" s="1"/>
  <c r="B144" i="27"/>
  <c r="E142" i="27"/>
  <c r="F142" i="27"/>
  <c r="S3" i="24"/>
  <c r="BP3" i="24"/>
  <c r="BP5" i="24"/>
  <c r="BP4" i="24"/>
  <c r="AV120" i="24"/>
  <c r="AV119" i="24"/>
  <c r="AV118" i="24"/>
  <c r="AV117" i="24"/>
  <c r="AV116" i="24"/>
  <c r="AV115" i="24"/>
  <c r="AV114" i="24"/>
  <c r="AV113" i="24"/>
  <c r="AV112" i="24"/>
  <c r="AV111" i="24"/>
  <c r="AV110" i="24"/>
  <c r="AV109" i="24"/>
  <c r="AV108" i="24"/>
  <c r="AV107" i="24"/>
  <c r="AV106" i="24"/>
  <c r="AL78" i="24"/>
  <c r="AV105" i="24"/>
  <c r="AL77" i="24"/>
  <c r="AV104" i="24"/>
  <c r="AL76" i="24"/>
  <c r="AV103" i="24"/>
  <c r="AV102" i="24"/>
  <c r="AV101" i="24"/>
  <c r="AV100" i="24"/>
  <c r="AV99" i="24"/>
  <c r="AV98" i="24"/>
  <c r="AV97" i="24"/>
  <c r="AL97" i="24"/>
  <c r="AV96" i="24"/>
  <c r="AL96" i="24"/>
  <c r="AV95" i="24"/>
  <c r="AL95" i="24"/>
  <c r="AV94" i="24"/>
  <c r="AL94" i="24"/>
  <c r="AV93" i="24"/>
  <c r="AL93" i="24"/>
  <c r="AV92" i="24"/>
  <c r="AV91" i="24"/>
  <c r="AV90" i="24"/>
  <c r="AV89" i="24"/>
  <c r="AV88" i="24"/>
  <c r="AV87" i="24"/>
  <c r="AV86" i="24"/>
  <c r="AV85" i="24"/>
  <c r="AV84" i="24"/>
  <c r="AV83" i="24"/>
  <c r="AV82" i="24"/>
  <c r="AV81" i="24"/>
  <c r="AV80" i="24"/>
  <c r="AL57" i="24"/>
  <c r="AV79" i="24"/>
  <c r="AL56" i="24"/>
  <c r="AV78" i="24"/>
  <c r="AL55" i="24"/>
  <c r="AV77" i="24"/>
  <c r="AL54" i="24"/>
  <c r="AV76" i="24"/>
  <c r="AL53" i="24"/>
  <c r="AV75" i="24"/>
  <c r="AV74" i="24"/>
  <c r="AV73" i="24"/>
  <c r="AV72" i="24"/>
  <c r="AV71" i="24"/>
  <c r="AV70" i="24"/>
  <c r="AV69" i="24"/>
  <c r="AV68" i="24"/>
  <c r="AV67" i="24"/>
  <c r="AV66" i="24"/>
  <c r="AV65" i="24"/>
  <c r="AV64" i="24"/>
  <c r="AV63" i="24"/>
  <c r="AV62" i="24"/>
  <c r="AV61" i="24"/>
  <c r="AV60" i="24"/>
  <c r="AV59" i="24"/>
  <c r="AV58" i="24"/>
  <c r="AV57" i="24"/>
  <c r="AV56" i="24"/>
  <c r="AV55" i="24"/>
  <c r="AV54" i="24"/>
  <c r="AV53" i="24"/>
  <c r="AV52" i="24"/>
  <c r="AV51" i="24"/>
  <c r="AV50" i="24"/>
  <c r="AV49" i="24"/>
  <c r="AV48" i="24"/>
  <c r="AV47" i="24"/>
  <c r="AV46" i="24"/>
  <c r="AV45" i="24"/>
  <c r="AV44" i="24"/>
  <c r="AV43" i="24"/>
  <c r="AV42" i="24"/>
  <c r="AV41" i="24"/>
  <c r="AV40" i="24"/>
  <c r="BL39" i="24"/>
  <c r="AV39" i="24"/>
  <c r="BL38" i="24"/>
  <c r="AV38" i="24"/>
  <c r="AV37" i="24"/>
  <c r="AV36" i="24"/>
  <c r="AV35" i="24"/>
  <c r="AV34" i="24"/>
  <c r="BL33" i="24"/>
  <c r="AV33" i="24"/>
  <c r="BL32" i="24"/>
  <c r="AV32" i="24"/>
  <c r="AV31" i="24"/>
  <c r="AV30" i="24"/>
  <c r="BL29" i="24"/>
  <c r="AV29" i="24"/>
  <c r="BL28" i="24"/>
  <c r="AV28" i="24"/>
  <c r="AV27" i="24"/>
  <c r="BL26" i="24"/>
  <c r="AV26" i="24"/>
  <c r="BL25" i="24"/>
  <c r="AY25" i="24"/>
  <c r="AV25" i="24"/>
  <c r="AV24" i="24"/>
  <c r="BM23" i="24"/>
  <c r="BM29" i="24" s="1"/>
  <c r="BM39" i="24" s="1"/>
  <c r="BL23" i="24"/>
  <c r="AY23" i="24"/>
  <c r="AV23" i="24"/>
  <c r="BL22" i="24"/>
  <c r="AY22" i="24"/>
  <c r="AV22" i="24"/>
  <c r="AU22" i="24"/>
  <c r="AY20" i="24"/>
  <c r="AY19" i="24"/>
  <c r="AY17" i="24"/>
  <c r="AY16" i="24"/>
  <c r="AY15" i="24"/>
  <c r="AY14" i="24"/>
  <c r="AL14" i="24"/>
  <c r="AK14" i="24"/>
  <c r="AY13" i="24"/>
  <c r="AY12" i="24"/>
  <c r="AY11" i="24"/>
  <c r="AY9" i="24"/>
  <c r="AY8" i="24"/>
  <c r="AY7" i="24"/>
  <c r="AY6" i="24"/>
  <c r="AY5" i="24"/>
  <c r="AY4" i="24"/>
  <c r="B4" i="24"/>
  <c r="AY3" i="24"/>
  <c r="H3" i="24"/>
  <c r="G3" i="24"/>
  <c r="BM2" i="24"/>
  <c r="BM3" i="24" s="1"/>
  <c r="BM4" i="24" s="1"/>
  <c r="BM5" i="24" s="1"/>
  <c r="BM6" i="24" s="1"/>
  <c r="BM7" i="24" s="1"/>
  <c r="BM8" i="24" s="1"/>
  <c r="BM9" i="24" s="1"/>
  <c r="BM10" i="24" s="1"/>
  <c r="BM11" i="24" s="1"/>
  <c r="BM12" i="24" s="1"/>
  <c r="BM13" i="24" s="1"/>
  <c r="BM14" i="24" s="1"/>
  <c r="BM15" i="24" s="1"/>
  <c r="BM16" i="24" s="1"/>
  <c r="BM17" i="24" s="1"/>
  <c r="BM18" i="24" s="1"/>
  <c r="BU105" i="10"/>
  <c r="BU106" i="10"/>
  <c r="BU107" i="10"/>
  <c r="BU108" i="10"/>
  <c r="BU109" i="10"/>
  <c r="BU110" i="10"/>
  <c r="BU111" i="10"/>
  <c r="BU112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51" i="10"/>
  <c r="BU50" i="10"/>
  <c r="BU49" i="10"/>
  <c r="BU48" i="10"/>
  <c r="BU47" i="10"/>
  <c r="BU46" i="10"/>
  <c r="BU45" i="10"/>
  <c r="BU44" i="10"/>
  <c r="BU43" i="10"/>
  <c r="BU42" i="10"/>
  <c r="BU41" i="10"/>
  <c r="BU40" i="10"/>
  <c r="BU39" i="10"/>
  <c r="BU38" i="10"/>
  <c r="BU37" i="10"/>
  <c r="BU36" i="10"/>
  <c r="BU35" i="10"/>
  <c r="BU34" i="10"/>
  <c r="BU33" i="10"/>
  <c r="BU32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BU7" i="10"/>
  <c r="BU6" i="10"/>
  <c r="BU5" i="10"/>
  <c r="BU4" i="10"/>
  <c r="B145" i="27" l="1"/>
  <c r="C144" i="27"/>
  <c r="D144" i="27" s="1"/>
  <c r="E143" i="27"/>
  <c r="F143" i="27"/>
  <c r="AU23" i="24"/>
  <c r="BT4" i="24"/>
  <c r="BZ4" i="24" s="1"/>
  <c r="CA4" i="24" s="1"/>
  <c r="I205" i="24"/>
  <c r="I234" i="24"/>
  <c r="J205" i="24"/>
  <c r="K205" i="24" s="1"/>
  <c r="J234" i="24"/>
  <c r="K234" i="24" s="1"/>
  <c r="J204" i="24"/>
  <c r="K204" i="24" s="1"/>
  <c r="J235" i="24"/>
  <c r="K235" i="24" s="1"/>
  <c r="I235" i="24"/>
  <c r="I204" i="24"/>
  <c r="J206" i="24"/>
  <c r="K206" i="24" s="1"/>
  <c r="I206" i="24"/>
  <c r="I236" i="24"/>
  <c r="J236" i="24"/>
  <c r="K236" i="24" s="1"/>
  <c r="J237" i="24"/>
  <c r="K237" i="24" s="1"/>
  <c r="I237" i="24"/>
  <c r="J207" i="24"/>
  <c r="K207" i="24" s="1"/>
  <c r="I207" i="24"/>
  <c r="J238" i="24"/>
  <c r="K238" i="24" s="1"/>
  <c r="I238" i="24"/>
  <c r="I208" i="24"/>
  <c r="J208" i="24"/>
  <c r="K208" i="24" s="1"/>
  <c r="J239" i="24"/>
  <c r="K239" i="24" s="1"/>
  <c r="I239" i="24"/>
  <c r="I209" i="24"/>
  <c r="J209" i="24"/>
  <c r="K209" i="24" s="1"/>
  <c r="J240" i="24"/>
  <c r="K240" i="24" s="1"/>
  <c r="I240" i="24"/>
  <c r="I210" i="24"/>
  <c r="J210" i="24"/>
  <c r="K210" i="24" s="1"/>
  <c r="J241" i="24"/>
  <c r="K241" i="24" s="1"/>
  <c r="J211" i="24"/>
  <c r="K211" i="24" s="1"/>
  <c r="I241" i="24"/>
  <c r="I211" i="24"/>
  <c r="J242" i="24"/>
  <c r="K242" i="24" s="1"/>
  <c r="I242" i="24"/>
  <c r="I212" i="24"/>
  <c r="J212" i="24"/>
  <c r="K212" i="24" s="1"/>
  <c r="J213" i="24"/>
  <c r="K213" i="24" s="1"/>
  <c r="J243" i="24"/>
  <c r="K243" i="24" s="1"/>
  <c r="I213" i="24"/>
  <c r="I243" i="24"/>
  <c r="I244" i="24"/>
  <c r="I214" i="24"/>
  <c r="J214" i="24"/>
  <c r="K214" i="24" s="1"/>
  <c r="J244" i="24"/>
  <c r="K244" i="24" s="1"/>
  <c r="J245" i="24"/>
  <c r="K245" i="24" s="1"/>
  <c r="I245" i="24"/>
  <c r="J215" i="24"/>
  <c r="K215" i="24" s="1"/>
  <c r="I215" i="24"/>
  <c r="I246" i="24"/>
  <c r="J246" i="24"/>
  <c r="K246" i="24" s="1"/>
  <c r="I216" i="24"/>
  <c r="J216" i="24"/>
  <c r="K216" i="24" s="1"/>
  <c r="J247" i="24"/>
  <c r="K247" i="24" s="1"/>
  <c r="I247" i="24"/>
  <c r="I217" i="24"/>
  <c r="J217" i="24"/>
  <c r="K217" i="24" s="1"/>
  <c r="I248" i="24"/>
  <c r="J248" i="24"/>
  <c r="K248" i="24" s="1"/>
  <c r="J218" i="24"/>
  <c r="K218" i="24" s="1"/>
  <c r="I218" i="24"/>
  <c r="J249" i="24"/>
  <c r="K249" i="24" s="1"/>
  <c r="I249" i="24"/>
  <c r="J219" i="24"/>
  <c r="K219" i="24" s="1"/>
  <c r="I219" i="24"/>
  <c r="J250" i="24"/>
  <c r="K250" i="24" s="1"/>
  <c r="I250" i="24"/>
  <c r="I220" i="24"/>
  <c r="J220" i="24"/>
  <c r="K220" i="24" s="1"/>
  <c r="J251" i="24"/>
  <c r="K251" i="24" s="1"/>
  <c r="J221" i="24"/>
  <c r="K221" i="24" s="1"/>
  <c r="I251" i="24"/>
  <c r="I221" i="24"/>
  <c r="J252" i="24"/>
  <c r="K252" i="24" s="1"/>
  <c r="I222" i="24"/>
  <c r="I252" i="24"/>
  <c r="J222" i="24"/>
  <c r="K222" i="24" s="1"/>
  <c r="J253" i="24"/>
  <c r="K253" i="24" s="1"/>
  <c r="I253" i="24"/>
  <c r="J223" i="24"/>
  <c r="K223" i="24" s="1"/>
  <c r="I223" i="24"/>
  <c r="J254" i="24"/>
  <c r="K254" i="24" s="1"/>
  <c r="I254" i="24"/>
  <c r="I224" i="24"/>
  <c r="J224" i="24"/>
  <c r="K224" i="24" s="1"/>
  <c r="J255" i="24"/>
  <c r="K255" i="24" s="1"/>
  <c r="I255" i="24"/>
  <c r="I225" i="24"/>
  <c r="J225" i="24"/>
  <c r="K225" i="24" s="1"/>
  <c r="I226" i="24"/>
  <c r="J226" i="24"/>
  <c r="K226" i="24" s="1"/>
  <c r="J227" i="24"/>
  <c r="K227" i="24" s="1"/>
  <c r="I227" i="24"/>
  <c r="I228" i="24"/>
  <c r="J228" i="24"/>
  <c r="K228" i="24" s="1"/>
  <c r="I229" i="24"/>
  <c r="J229" i="24"/>
  <c r="K229" i="24" s="1"/>
  <c r="I230" i="24"/>
  <c r="J230" i="24"/>
  <c r="K230" i="24" s="1"/>
  <c r="I231" i="24"/>
  <c r="J231" i="24"/>
  <c r="K231" i="24" s="1"/>
  <c r="J232" i="24"/>
  <c r="K232" i="24" s="1"/>
  <c r="I232" i="24"/>
  <c r="J233" i="24"/>
  <c r="K233" i="24" s="1"/>
  <c r="I233" i="24"/>
  <c r="BV54" i="24"/>
  <c r="BW54" i="24" s="1"/>
  <c r="BV62" i="24"/>
  <c r="BW62" i="24" s="1"/>
  <c r="BV70" i="24"/>
  <c r="BW70" i="24" s="1"/>
  <c r="BV78" i="24"/>
  <c r="BW78" i="24" s="1"/>
  <c r="BV86" i="24"/>
  <c r="BW86" i="24" s="1"/>
  <c r="BV94" i="24"/>
  <c r="BW94" i="24" s="1"/>
  <c r="BV57" i="24"/>
  <c r="BW57" i="24" s="1"/>
  <c r="BV67" i="24"/>
  <c r="BW67" i="24" s="1"/>
  <c r="BV73" i="24"/>
  <c r="BW73" i="24" s="1"/>
  <c r="BV77" i="24"/>
  <c r="BW77" i="24" s="1"/>
  <c r="BV83" i="24"/>
  <c r="BW83" i="24" s="1"/>
  <c r="BV93" i="24"/>
  <c r="BW93" i="24" s="1"/>
  <c r="BV101" i="24"/>
  <c r="BW101" i="24" s="1"/>
  <c r="BV61" i="24"/>
  <c r="BW61" i="24" s="1"/>
  <c r="BV69" i="24"/>
  <c r="BW69" i="24" s="1"/>
  <c r="BV75" i="24"/>
  <c r="BW75" i="24" s="1"/>
  <c r="BV81" i="24"/>
  <c r="BW81" i="24" s="1"/>
  <c r="BV91" i="24"/>
  <c r="BW91" i="24" s="1"/>
  <c r="BV97" i="24"/>
  <c r="BW97" i="24" s="1"/>
  <c r="BV51" i="24"/>
  <c r="BW51" i="24" s="1"/>
  <c r="BV53" i="24"/>
  <c r="BW53" i="24" s="1"/>
  <c r="BV59" i="24"/>
  <c r="BW59" i="24" s="1"/>
  <c r="BV65" i="24"/>
  <c r="BW65" i="24" s="1"/>
  <c r="BV85" i="24"/>
  <c r="BW85" i="24" s="1"/>
  <c r="BV89" i="24"/>
  <c r="BW89" i="24" s="1"/>
  <c r="BV99" i="24"/>
  <c r="BW99" i="24" s="1"/>
  <c r="BV64" i="24"/>
  <c r="BW64" i="24" s="1"/>
  <c r="BV52" i="24"/>
  <c r="BW52" i="24" s="1"/>
  <c r="BV56" i="24"/>
  <c r="BW56" i="24" s="1"/>
  <c r="BV60" i="24"/>
  <c r="BW60" i="24" s="1"/>
  <c r="BV68" i="24"/>
  <c r="BW68" i="24" s="1"/>
  <c r="BV72" i="24"/>
  <c r="BW72" i="24" s="1"/>
  <c r="BV76" i="24"/>
  <c r="BW76" i="24" s="1"/>
  <c r="BV80" i="24"/>
  <c r="BW80" i="24" s="1"/>
  <c r="BV84" i="24"/>
  <c r="BW84" i="24" s="1"/>
  <c r="BV88" i="24"/>
  <c r="BW88" i="24" s="1"/>
  <c r="BV92" i="24"/>
  <c r="BW92" i="24" s="1"/>
  <c r="BV96" i="24"/>
  <c r="BW96" i="24" s="1"/>
  <c r="BV100" i="24"/>
  <c r="BW100" i="24" s="1"/>
  <c r="BV98" i="24"/>
  <c r="BW98" i="24" s="1"/>
  <c r="BV87" i="24"/>
  <c r="BW87" i="24" s="1"/>
  <c r="BV95" i="24"/>
  <c r="BW95" i="24" s="1"/>
  <c r="BV79" i="24"/>
  <c r="BW79" i="24" s="1"/>
  <c r="BV50" i="24"/>
  <c r="BW50" i="24" s="1"/>
  <c r="BV90" i="24"/>
  <c r="BW90" i="24" s="1"/>
  <c r="BV71" i="24"/>
  <c r="BW71" i="24" s="1"/>
  <c r="BV55" i="24"/>
  <c r="BW55" i="24" s="1"/>
  <c r="BV82" i="24"/>
  <c r="BW82" i="24" s="1"/>
  <c r="BV63" i="24"/>
  <c r="BW63" i="24" s="1"/>
  <c r="BV74" i="24"/>
  <c r="BW74" i="24" s="1"/>
  <c r="BV66" i="24"/>
  <c r="BW66" i="24" s="1"/>
  <c r="BV58" i="24"/>
  <c r="BW58" i="24" s="1"/>
  <c r="BV49" i="24"/>
  <c r="BW49" i="24" s="1"/>
  <c r="BZ3" i="24"/>
  <c r="CA3" i="24" s="1"/>
  <c r="BZ5" i="24"/>
  <c r="CA5" i="24" s="1"/>
  <c r="BV41" i="24"/>
  <c r="BV33" i="24"/>
  <c r="BV25" i="24"/>
  <c r="BV17" i="24"/>
  <c r="BV9" i="24"/>
  <c r="BV42" i="24"/>
  <c r="BV10" i="24"/>
  <c r="BV18" i="24"/>
  <c r="BV34" i="24"/>
  <c r="BV26" i="24"/>
  <c r="BV3" i="24"/>
  <c r="BV22" i="24"/>
  <c r="BV23" i="24"/>
  <c r="BV19" i="24"/>
  <c r="BV45" i="24"/>
  <c r="BV20" i="24"/>
  <c r="BV47" i="24"/>
  <c r="BV27" i="24"/>
  <c r="BV8" i="24"/>
  <c r="BV12" i="24"/>
  <c r="BV24" i="24"/>
  <c r="BV6" i="24"/>
  <c r="BV40" i="24"/>
  <c r="BV7" i="24"/>
  <c r="BV32" i="24"/>
  <c r="BV15" i="24"/>
  <c r="BV14" i="24"/>
  <c r="BV38" i="24"/>
  <c r="BV30" i="24"/>
  <c r="BV31" i="24"/>
  <c r="BV35" i="24"/>
  <c r="BV21" i="24"/>
  <c r="BV39" i="24"/>
  <c r="BV36" i="24"/>
  <c r="BV46" i="24"/>
  <c r="BV13" i="24"/>
  <c r="BV48" i="24"/>
  <c r="BV43" i="24"/>
  <c r="BV44" i="24"/>
  <c r="BV4" i="24"/>
  <c r="BV37" i="24"/>
  <c r="BV29" i="24"/>
  <c r="BV11" i="24"/>
  <c r="BV16" i="24"/>
  <c r="BV5" i="24"/>
  <c r="BV28" i="24"/>
  <c r="BV45" i="3"/>
  <c r="BV37" i="3"/>
  <c r="BV29" i="3"/>
  <c r="BV21" i="3"/>
  <c r="BV13" i="3"/>
  <c r="BV5" i="3"/>
  <c r="BV41" i="3"/>
  <c r="BV30" i="3"/>
  <c r="BV9" i="3"/>
  <c r="BV14" i="3"/>
  <c r="BV38" i="3"/>
  <c r="BV22" i="3"/>
  <c r="BV46" i="3"/>
  <c r="BV33" i="3"/>
  <c r="BV18" i="3"/>
  <c r="BV20" i="3"/>
  <c r="BV8" i="3"/>
  <c r="BV23" i="3"/>
  <c r="BV27" i="3"/>
  <c r="BV4" i="3"/>
  <c r="BV10" i="3"/>
  <c r="BV36" i="3"/>
  <c r="BV16" i="3"/>
  <c r="BV24" i="3"/>
  <c r="BV25" i="3"/>
  <c r="BV17" i="3"/>
  <c r="BV32" i="3"/>
  <c r="BV11" i="3"/>
  <c r="BV43" i="3"/>
  <c r="BV6" i="3"/>
  <c r="BV48" i="3"/>
  <c r="BV31" i="3"/>
  <c r="BV47" i="3"/>
  <c r="BV26" i="3"/>
  <c r="BV42" i="3"/>
  <c r="BV44" i="3"/>
  <c r="BV19" i="3"/>
  <c r="BV12" i="3"/>
  <c r="BV3" i="3"/>
  <c r="BV15" i="3"/>
  <c r="BV7" i="3"/>
  <c r="BV35" i="3"/>
  <c r="BV39" i="3"/>
  <c r="BV40" i="3"/>
  <c r="BV28" i="3"/>
  <c r="BV34" i="3"/>
  <c r="BZ3" i="3"/>
  <c r="CA3" i="3" s="1"/>
  <c r="AV8" i="24"/>
  <c r="BM33" i="24"/>
  <c r="BM26" i="24"/>
  <c r="P3" i="24"/>
  <c r="AV9" i="24"/>
  <c r="AZ11" i="24" s="1"/>
  <c r="B12" i="16" s="1"/>
  <c r="AL62" i="24"/>
  <c r="AV17" i="24"/>
  <c r="B5" i="24"/>
  <c r="BT5" i="24" s="1"/>
  <c r="AV19" i="24"/>
  <c r="B34" i="16" s="1"/>
  <c r="AF29" i="16" s="1"/>
  <c r="AV20" i="24"/>
  <c r="AV10" i="24"/>
  <c r="AV18" i="24"/>
  <c r="I3" i="24"/>
  <c r="J4" i="24"/>
  <c r="K4" i="24" s="1"/>
  <c r="I4" i="24"/>
  <c r="J3" i="24"/>
  <c r="K3" i="24" s="1"/>
  <c r="AL63" i="10"/>
  <c r="AL61" i="10"/>
  <c r="BU3" i="10"/>
  <c r="AL62" i="10"/>
  <c r="E144" i="27" l="1"/>
  <c r="F144" i="27"/>
  <c r="C145" i="27"/>
  <c r="D145" i="27" s="1"/>
  <c r="B146" i="27"/>
  <c r="BW47" i="24"/>
  <c r="BW4" i="24"/>
  <c r="BW21" i="24"/>
  <c r="BW7" i="24"/>
  <c r="BW20" i="24"/>
  <c r="BW18" i="24"/>
  <c r="BW36" i="24"/>
  <c r="BW44" i="24"/>
  <c r="BW35" i="24"/>
  <c r="BW40" i="24"/>
  <c r="BW45" i="24"/>
  <c r="BW10" i="24"/>
  <c r="BW15" i="24"/>
  <c r="BW37" i="24"/>
  <c r="BW28" i="24"/>
  <c r="BW43" i="24"/>
  <c r="BW31" i="24"/>
  <c r="BW6" i="24"/>
  <c r="BW19" i="24"/>
  <c r="BW42" i="24"/>
  <c r="BW27" i="24"/>
  <c r="BW33" i="24"/>
  <c r="BW32" i="24"/>
  <c r="BW5" i="24"/>
  <c r="BW48" i="24"/>
  <c r="BW30" i="24"/>
  <c r="BW24" i="24"/>
  <c r="BW23" i="24"/>
  <c r="BW9" i="24"/>
  <c r="BW26" i="24"/>
  <c r="BW39" i="24"/>
  <c r="BW16" i="24"/>
  <c r="BW13" i="24"/>
  <c r="BW38" i="24"/>
  <c r="BW12" i="24"/>
  <c r="BW22" i="24"/>
  <c r="BW17" i="24"/>
  <c r="BW29" i="24"/>
  <c r="BW34" i="24"/>
  <c r="BW41" i="24"/>
  <c r="BW11" i="24"/>
  <c r="BW46" i="24"/>
  <c r="BW14" i="24"/>
  <c r="BW8" i="24"/>
  <c r="BW3" i="24"/>
  <c r="BW25" i="24"/>
  <c r="BW34" i="3"/>
  <c r="BW40" i="3"/>
  <c r="BW31" i="3"/>
  <c r="BW4" i="3"/>
  <c r="BW41" i="3"/>
  <c r="BW39" i="3"/>
  <c r="BW12" i="3"/>
  <c r="BW48" i="3"/>
  <c r="BW11" i="3"/>
  <c r="BW36" i="3"/>
  <c r="BW27" i="3"/>
  <c r="BW46" i="3"/>
  <c r="BW37" i="3"/>
  <c r="BW16" i="3"/>
  <c r="BW29" i="3"/>
  <c r="BW15" i="3"/>
  <c r="BW19" i="3"/>
  <c r="BW6" i="3"/>
  <c r="BW23" i="3"/>
  <c r="BW22" i="3"/>
  <c r="BW45" i="3"/>
  <c r="BW7" i="3"/>
  <c r="BW43" i="3"/>
  <c r="BW28" i="3"/>
  <c r="BW35" i="3"/>
  <c r="BW3" i="3"/>
  <c r="BW44" i="3"/>
  <c r="BW10" i="3"/>
  <c r="BW8" i="3"/>
  <c r="BW38" i="3"/>
  <c r="BW26" i="3"/>
  <c r="BW17" i="3"/>
  <c r="BW18" i="3"/>
  <c r="BW5" i="3"/>
  <c r="BW47" i="3"/>
  <c r="BW25" i="3"/>
  <c r="BW9" i="3"/>
  <c r="BW13" i="3"/>
  <c r="BW42" i="3"/>
  <c r="BW32" i="3"/>
  <c r="BW20" i="3"/>
  <c r="BW14" i="3"/>
  <c r="BW24" i="3"/>
  <c r="BW33" i="3"/>
  <c r="BW30" i="3"/>
  <c r="BW21" i="3"/>
  <c r="BZ3" i="7"/>
  <c r="CA3" i="7" s="1"/>
  <c r="BV72" i="7"/>
  <c r="BV64" i="7"/>
  <c r="BV56" i="7"/>
  <c r="BV48" i="7"/>
  <c r="BV40" i="7"/>
  <c r="BV32" i="7"/>
  <c r="BV24" i="7"/>
  <c r="BV16" i="7"/>
  <c r="BV8" i="7"/>
  <c r="BV73" i="7"/>
  <c r="BV59" i="7"/>
  <c r="BV65" i="7"/>
  <c r="BV50" i="7"/>
  <c r="BV34" i="7"/>
  <c r="BV17" i="7"/>
  <c r="BV49" i="7"/>
  <c r="BV9" i="7"/>
  <c r="BV33" i="7"/>
  <c r="BV41" i="7"/>
  <c r="BV57" i="7"/>
  <c r="BV27" i="7"/>
  <c r="BV20" i="7"/>
  <c r="BV43" i="7"/>
  <c r="BV21" i="7"/>
  <c r="BV36" i="7"/>
  <c r="BV39" i="7"/>
  <c r="BV5" i="7"/>
  <c r="BV52" i="7"/>
  <c r="BV54" i="7"/>
  <c r="BV61" i="7"/>
  <c r="BV23" i="7"/>
  <c r="BV35" i="7"/>
  <c r="BV60" i="7"/>
  <c r="BV79" i="7"/>
  <c r="BV75" i="7"/>
  <c r="BV42" i="7"/>
  <c r="BV45" i="7"/>
  <c r="BV37" i="7"/>
  <c r="BV51" i="7"/>
  <c r="BV25" i="7"/>
  <c r="BV10" i="7"/>
  <c r="BV69" i="7"/>
  <c r="BV71" i="7"/>
  <c r="BV30" i="7"/>
  <c r="BV22" i="7"/>
  <c r="BV13" i="7"/>
  <c r="BV66" i="7"/>
  <c r="BV7" i="7"/>
  <c r="BV76" i="7"/>
  <c r="BV78" i="7"/>
  <c r="BV11" i="7"/>
  <c r="BV68" i="7"/>
  <c r="BV19" i="7"/>
  <c r="BV62" i="7"/>
  <c r="BV70" i="7"/>
  <c r="BV58" i="7"/>
  <c r="BV38" i="7"/>
  <c r="BV12" i="7"/>
  <c r="BV55" i="7"/>
  <c r="BV15" i="7"/>
  <c r="BV46" i="7"/>
  <c r="BV29" i="7"/>
  <c r="BV63" i="7"/>
  <c r="BV18" i="7"/>
  <c r="BV28" i="7"/>
  <c r="BV67" i="7"/>
  <c r="BV4" i="7"/>
  <c r="BV26" i="7"/>
  <c r="BV53" i="7"/>
  <c r="BV77" i="7"/>
  <c r="BV3" i="7"/>
  <c r="BV6" i="7"/>
  <c r="BV74" i="7"/>
  <c r="BV14" i="7"/>
  <c r="BV47" i="7"/>
  <c r="BV31" i="7"/>
  <c r="BV44" i="7"/>
  <c r="BZ53" i="8"/>
  <c r="CA53" i="8" s="1"/>
  <c r="BZ52" i="8"/>
  <c r="CA52" i="8" s="1"/>
  <c r="BZ69" i="8"/>
  <c r="CA69" i="8" s="1"/>
  <c r="BZ6" i="8"/>
  <c r="CA6" i="8" s="1"/>
  <c r="BZ28" i="8"/>
  <c r="CA28" i="8" s="1"/>
  <c r="BZ68" i="8"/>
  <c r="CA68" i="8" s="1"/>
  <c r="BZ37" i="8"/>
  <c r="CA37" i="8" s="1"/>
  <c r="BZ61" i="8"/>
  <c r="CA61" i="8" s="1"/>
  <c r="BZ60" i="8"/>
  <c r="CA60" i="8" s="1"/>
  <c r="BZ29" i="8"/>
  <c r="CA29" i="8" s="1"/>
  <c r="BZ8" i="8"/>
  <c r="CA8" i="8" s="1"/>
  <c r="BZ36" i="8"/>
  <c r="CA36" i="8" s="1"/>
  <c r="BZ7" i="8"/>
  <c r="CA7" i="8" s="1"/>
  <c r="BZ34" i="8"/>
  <c r="CA34" i="8" s="1"/>
  <c r="BZ12" i="8"/>
  <c r="CA12" i="8" s="1"/>
  <c r="BZ76" i="8"/>
  <c r="CA76" i="8" s="1"/>
  <c r="BZ20" i="8"/>
  <c r="CA20" i="8" s="1"/>
  <c r="BZ51" i="8"/>
  <c r="CA51" i="8" s="1"/>
  <c r="BZ44" i="8"/>
  <c r="CA44" i="8" s="1"/>
  <c r="BZ45" i="8"/>
  <c r="CA45" i="8" s="1"/>
  <c r="BZ27" i="8"/>
  <c r="CA27" i="8" s="1"/>
  <c r="BZ13" i="8"/>
  <c r="CA13" i="8" s="1"/>
  <c r="BZ77" i="8"/>
  <c r="CA77" i="8" s="1"/>
  <c r="BZ66" i="8"/>
  <c r="CA66" i="8" s="1"/>
  <c r="BZ21" i="8"/>
  <c r="CA21" i="8" s="1"/>
  <c r="BZ4" i="8"/>
  <c r="CA4" i="8" s="1"/>
  <c r="BZ5" i="8"/>
  <c r="CA5" i="8" s="1"/>
  <c r="BZ23" i="8"/>
  <c r="CA23" i="8" s="1"/>
  <c r="BZ71" i="8"/>
  <c r="CA71" i="8" s="1"/>
  <c r="BZ74" i="8"/>
  <c r="CA74" i="8" s="1"/>
  <c r="BZ24" i="8"/>
  <c r="CA24" i="8" s="1"/>
  <c r="BZ3" i="8"/>
  <c r="CA3" i="8" s="1"/>
  <c r="BZ22" i="8"/>
  <c r="CA22" i="8" s="1"/>
  <c r="BZ19" i="8"/>
  <c r="CA19" i="8" s="1"/>
  <c r="BZ39" i="8"/>
  <c r="CA39" i="8" s="1"/>
  <c r="BZ40" i="8"/>
  <c r="CA40" i="8" s="1"/>
  <c r="BZ49" i="8"/>
  <c r="CA49" i="8" s="1"/>
  <c r="BZ78" i="8"/>
  <c r="CA78" i="8" s="1"/>
  <c r="BZ56" i="8"/>
  <c r="CA56" i="8" s="1"/>
  <c r="BZ72" i="8"/>
  <c r="CA72" i="8" s="1"/>
  <c r="BZ59" i="8"/>
  <c r="CA59" i="8" s="1"/>
  <c r="BZ31" i="8"/>
  <c r="CA31" i="8" s="1"/>
  <c r="BZ58" i="8"/>
  <c r="CA58" i="8" s="1"/>
  <c r="BZ54" i="8"/>
  <c r="CA54" i="8" s="1"/>
  <c r="BZ9" i="8"/>
  <c r="CA9" i="8" s="1"/>
  <c r="BZ32" i="8"/>
  <c r="CA32" i="8" s="1"/>
  <c r="BZ64" i="8"/>
  <c r="CA64" i="8" s="1"/>
  <c r="BZ46" i="8"/>
  <c r="CA46" i="8" s="1"/>
  <c r="BZ63" i="8"/>
  <c r="CA63" i="8" s="1"/>
  <c r="BZ17" i="8"/>
  <c r="CA17" i="8" s="1"/>
  <c r="BZ41" i="8"/>
  <c r="CA41" i="8" s="1"/>
  <c r="BZ11" i="8"/>
  <c r="CA11" i="8" s="1"/>
  <c r="BZ75" i="8"/>
  <c r="CA75" i="8" s="1"/>
  <c r="BZ15" i="8"/>
  <c r="CA15" i="8" s="1"/>
  <c r="BZ57" i="8"/>
  <c r="CA57" i="8" s="1"/>
  <c r="BZ35" i="8"/>
  <c r="CA35" i="8" s="1"/>
  <c r="BZ70" i="8"/>
  <c r="CA70" i="8" s="1"/>
  <c r="BZ10" i="8"/>
  <c r="CA10" i="8" s="1"/>
  <c r="BZ26" i="8"/>
  <c r="CA26" i="8" s="1"/>
  <c r="BZ43" i="8"/>
  <c r="CA43" i="8" s="1"/>
  <c r="BZ79" i="8"/>
  <c r="CA79" i="8" s="1"/>
  <c r="BZ25" i="8"/>
  <c r="CA25" i="8" s="1"/>
  <c r="BZ18" i="8"/>
  <c r="CA18" i="8" s="1"/>
  <c r="BZ62" i="8"/>
  <c r="CA62" i="8" s="1"/>
  <c r="BZ65" i="8"/>
  <c r="CA65" i="8" s="1"/>
  <c r="BZ14" i="8"/>
  <c r="CA14" i="8" s="1"/>
  <c r="BZ30" i="8"/>
  <c r="CA30" i="8" s="1"/>
  <c r="BZ55" i="8"/>
  <c r="CA55" i="8" s="1"/>
  <c r="BZ47" i="8"/>
  <c r="CA47" i="8" s="1"/>
  <c r="BZ73" i="8"/>
  <c r="CA73" i="8" s="1"/>
  <c r="BZ33" i="8"/>
  <c r="CA33" i="8" s="1"/>
  <c r="BZ67" i="8"/>
  <c r="CA67" i="8" s="1"/>
  <c r="BZ50" i="8"/>
  <c r="CA50" i="8" s="1"/>
  <c r="BZ16" i="8"/>
  <c r="CA16" i="8" s="1"/>
  <c r="BZ48" i="8"/>
  <c r="CA48" i="8" s="1"/>
  <c r="BZ38" i="8"/>
  <c r="CA38" i="8" s="1"/>
  <c r="BZ42" i="8"/>
  <c r="CA42" i="8" s="1"/>
  <c r="BV77" i="8"/>
  <c r="BV69" i="8"/>
  <c r="BV61" i="8"/>
  <c r="BV53" i="8"/>
  <c r="BV45" i="8"/>
  <c r="BV37" i="8"/>
  <c r="BV70" i="8"/>
  <c r="BV38" i="8"/>
  <c r="BV78" i="8"/>
  <c r="BV46" i="8"/>
  <c r="BV22" i="8"/>
  <c r="BV54" i="8"/>
  <c r="BV30" i="8"/>
  <c r="BV31" i="8"/>
  <c r="BV73" i="8"/>
  <c r="BV62" i="8"/>
  <c r="BV8" i="8"/>
  <c r="BV56" i="8"/>
  <c r="BV41" i="8"/>
  <c r="BV24" i="8"/>
  <c r="BV17" i="8"/>
  <c r="BV7" i="8"/>
  <c r="BV63" i="8"/>
  <c r="BV9" i="8"/>
  <c r="BV6" i="8"/>
  <c r="BV48" i="8"/>
  <c r="BV12" i="8"/>
  <c r="BV60" i="8"/>
  <c r="BV44" i="8"/>
  <c r="BV52" i="8"/>
  <c r="BV51" i="8"/>
  <c r="BV23" i="8"/>
  <c r="BV64" i="8"/>
  <c r="BV28" i="8"/>
  <c r="BV14" i="8"/>
  <c r="BV21" i="8"/>
  <c r="BV59" i="8"/>
  <c r="BV20" i="8"/>
  <c r="BV18" i="8"/>
  <c r="BV65" i="8"/>
  <c r="BV27" i="8"/>
  <c r="BV5" i="8"/>
  <c r="BV25" i="8"/>
  <c r="BV74" i="8"/>
  <c r="BV79" i="8"/>
  <c r="BV16" i="8"/>
  <c r="BV76" i="8"/>
  <c r="BV67" i="8"/>
  <c r="BV10" i="8"/>
  <c r="BV58" i="8"/>
  <c r="BV47" i="8"/>
  <c r="BV40" i="8"/>
  <c r="BV33" i="8"/>
  <c r="BV35" i="8"/>
  <c r="BV43" i="8"/>
  <c r="BV72" i="8"/>
  <c r="BV15" i="8"/>
  <c r="BV75" i="8"/>
  <c r="BV39" i="8"/>
  <c r="BV71" i="8"/>
  <c r="BV66" i="8"/>
  <c r="BV50" i="8"/>
  <c r="BV68" i="8"/>
  <c r="BV26" i="8"/>
  <c r="BV3" i="8"/>
  <c r="BV29" i="8"/>
  <c r="BV34" i="8"/>
  <c r="BV49" i="8"/>
  <c r="BV55" i="8"/>
  <c r="BV36" i="8"/>
  <c r="BV19" i="8"/>
  <c r="BV32" i="8"/>
  <c r="BV42" i="8"/>
  <c r="BV11" i="8"/>
  <c r="BV4" i="8"/>
  <c r="BV13" i="8"/>
  <c r="BV57" i="8"/>
  <c r="BV27" i="11"/>
  <c r="BV20" i="11"/>
  <c r="BV11" i="11"/>
  <c r="BV3" i="11"/>
  <c r="BV19" i="11"/>
  <c r="BV5" i="11"/>
  <c r="BV24" i="11"/>
  <c r="BV21" i="11"/>
  <c r="BV6" i="11"/>
  <c r="BV22" i="11"/>
  <c r="BV4" i="11"/>
  <c r="BV12" i="11"/>
  <c r="BV28" i="11"/>
  <c r="BV25" i="11"/>
  <c r="BV29" i="11"/>
  <c r="BV13" i="11"/>
  <c r="BV23" i="11"/>
  <c r="BV18" i="11"/>
  <c r="BV7" i="11"/>
  <c r="BV9" i="11"/>
  <c r="BV14" i="11"/>
  <c r="BV16" i="11"/>
  <c r="BV26" i="11"/>
  <c r="BV30" i="11"/>
  <c r="BV8" i="11"/>
  <c r="BV10" i="11"/>
  <c r="BV17" i="11"/>
  <c r="BV15" i="11"/>
  <c r="BZ23" i="11"/>
  <c r="CA23" i="11" s="1"/>
  <c r="BZ26" i="11"/>
  <c r="CA26" i="11" s="1"/>
  <c r="BZ24" i="11"/>
  <c r="CA24" i="11" s="1"/>
  <c r="BZ20" i="11"/>
  <c r="CA20" i="11" s="1"/>
  <c r="BZ28" i="11"/>
  <c r="CA28" i="11" s="1"/>
  <c r="BZ27" i="11"/>
  <c r="CA27" i="11" s="1"/>
  <c r="BZ25" i="11"/>
  <c r="CA25" i="11" s="1"/>
  <c r="BZ11" i="11"/>
  <c r="CA11" i="11" s="1"/>
  <c r="BZ3" i="11"/>
  <c r="CA3" i="11" s="1"/>
  <c r="BZ17" i="11"/>
  <c r="CA17" i="11" s="1"/>
  <c r="BZ10" i="11"/>
  <c r="CA10" i="11" s="1"/>
  <c r="BZ9" i="11"/>
  <c r="CA9" i="11" s="1"/>
  <c r="BZ18" i="11"/>
  <c r="CA18" i="11" s="1"/>
  <c r="BZ19" i="11"/>
  <c r="CA19" i="11" s="1"/>
  <c r="BZ15" i="11"/>
  <c r="CA15" i="11" s="1"/>
  <c r="BZ5" i="11"/>
  <c r="CA5" i="11" s="1"/>
  <c r="BZ30" i="11"/>
  <c r="CA30" i="11" s="1"/>
  <c r="BZ16" i="11"/>
  <c r="CA16" i="11" s="1"/>
  <c r="BZ12" i="11"/>
  <c r="CA12" i="11" s="1"/>
  <c r="BZ4" i="11"/>
  <c r="CA4" i="11" s="1"/>
  <c r="BZ13" i="11"/>
  <c r="CA13" i="11" s="1"/>
  <c r="BZ14" i="11"/>
  <c r="CA14" i="11" s="1"/>
  <c r="BZ22" i="11"/>
  <c r="CA22" i="11" s="1"/>
  <c r="BZ21" i="11"/>
  <c r="CA21" i="11" s="1"/>
  <c r="BZ6" i="11"/>
  <c r="CA6" i="11" s="1"/>
  <c r="BZ8" i="11"/>
  <c r="CA8" i="11" s="1"/>
  <c r="BZ7" i="11"/>
  <c r="CA7" i="11" s="1"/>
  <c r="BZ29" i="11"/>
  <c r="CA29" i="11" s="1"/>
  <c r="BV108" i="10"/>
  <c r="BW108" i="10" s="1"/>
  <c r="BV106" i="10"/>
  <c r="BW106" i="10" s="1"/>
  <c r="BZ105" i="10"/>
  <c r="CA105" i="10" s="1"/>
  <c r="BZ112" i="10"/>
  <c r="CA112" i="10" s="1"/>
  <c r="BZ109" i="10"/>
  <c r="CA109" i="10" s="1"/>
  <c r="BZ110" i="10"/>
  <c r="CA110" i="10" s="1"/>
  <c r="BZ106" i="10"/>
  <c r="CA106" i="10" s="1"/>
  <c r="BZ107" i="10"/>
  <c r="CA107" i="10" s="1"/>
  <c r="BZ111" i="10"/>
  <c r="CA111" i="10" s="1"/>
  <c r="BZ108" i="10"/>
  <c r="CA108" i="10" s="1"/>
  <c r="BV112" i="10"/>
  <c r="BW112" i="10" s="1"/>
  <c r="BV109" i="10"/>
  <c r="BW109" i="10" s="1"/>
  <c r="BV47" i="10"/>
  <c r="BV107" i="10"/>
  <c r="BW107" i="10" s="1"/>
  <c r="BV105" i="10"/>
  <c r="BW105" i="10" s="1"/>
  <c r="BV111" i="10"/>
  <c r="BW111" i="10" s="1"/>
  <c r="BV110" i="10"/>
  <c r="BW110" i="10" s="1"/>
  <c r="AZ5" i="24"/>
  <c r="B6" i="16" s="1"/>
  <c r="AZ6" i="24"/>
  <c r="B7" i="16" s="1"/>
  <c r="AZ12" i="24"/>
  <c r="B13" i="16" s="1"/>
  <c r="AZ17" i="24"/>
  <c r="B18" i="16" s="1"/>
  <c r="AL63" i="24"/>
  <c r="AZ9" i="24"/>
  <c r="B10" i="16" s="1"/>
  <c r="AZ8" i="24"/>
  <c r="B9" i="16" s="1"/>
  <c r="AZ19" i="24"/>
  <c r="B20" i="16" s="1"/>
  <c r="AV11" i="24"/>
  <c r="AV12" i="24" s="1"/>
  <c r="AZ3" i="24"/>
  <c r="B4" i="16" s="1"/>
  <c r="AZ22" i="24"/>
  <c r="B23" i="16" s="1"/>
  <c r="AZ14" i="24"/>
  <c r="B15" i="16" s="1"/>
  <c r="AZ15" i="24"/>
  <c r="B16" i="16" s="1"/>
  <c r="J5" i="24"/>
  <c r="K5" i="24" s="1"/>
  <c r="I5" i="24"/>
  <c r="AL61" i="24"/>
  <c r="B6" i="24"/>
  <c r="BT6" i="24" s="1"/>
  <c r="BZ6" i="24" s="1"/>
  <c r="CA6" i="24" s="1"/>
  <c r="AU24" i="24"/>
  <c r="BW47" i="10"/>
  <c r="BV24" i="10"/>
  <c r="BV89" i="10"/>
  <c r="BV10" i="10"/>
  <c r="BV96" i="10"/>
  <c r="BV22" i="10"/>
  <c r="BV31" i="10"/>
  <c r="BV71" i="10"/>
  <c r="BV44" i="10"/>
  <c r="BV95" i="10"/>
  <c r="BV63" i="10"/>
  <c r="BV52" i="10"/>
  <c r="BV18" i="10"/>
  <c r="BV103" i="10"/>
  <c r="BV39" i="10"/>
  <c r="BV23" i="10"/>
  <c r="BV79" i="10"/>
  <c r="BV17" i="10"/>
  <c r="BV48" i="10"/>
  <c r="BV29" i="10"/>
  <c r="BV87" i="10"/>
  <c r="BV55" i="10"/>
  <c r="BV4" i="10"/>
  <c r="BV98" i="10"/>
  <c r="BV101" i="10"/>
  <c r="BV88" i="10"/>
  <c r="BV9" i="10"/>
  <c r="BV82" i="10"/>
  <c r="BV57" i="10"/>
  <c r="BV38" i="10"/>
  <c r="BV28" i="10"/>
  <c r="BV86" i="10"/>
  <c r="BZ104" i="10"/>
  <c r="CA104" i="10" s="1"/>
  <c r="BZ103" i="10"/>
  <c r="CA103" i="10" s="1"/>
  <c r="BZ102" i="10"/>
  <c r="CA102" i="10" s="1"/>
  <c r="BZ101" i="10"/>
  <c r="CA101" i="10" s="1"/>
  <c r="BZ100" i="10"/>
  <c r="CA100" i="10" s="1"/>
  <c r="BZ99" i="10"/>
  <c r="CA99" i="10" s="1"/>
  <c r="BZ98" i="10"/>
  <c r="CA98" i="10" s="1"/>
  <c r="BZ97" i="10"/>
  <c r="CA97" i="10" s="1"/>
  <c r="BZ96" i="10"/>
  <c r="CA96" i="10" s="1"/>
  <c r="BZ95" i="10"/>
  <c r="CA95" i="10" s="1"/>
  <c r="BZ94" i="10"/>
  <c r="CA94" i="10" s="1"/>
  <c r="BZ93" i="10"/>
  <c r="CA93" i="10" s="1"/>
  <c r="BZ92" i="10"/>
  <c r="CA92" i="10" s="1"/>
  <c r="BZ91" i="10"/>
  <c r="CA91" i="10" s="1"/>
  <c r="BZ90" i="10"/>
  <c r="CA90" i="10" s="1"/>
  <c r="BZ89" i="10"/>
  <c r="CA89" i="10" s="1"/>
  <c r="BZ88" i="10"/>
  <c r="CA88" i="10" s="1"/>
  <c r="BZ87" i="10"/>
  <c r="CA87" i="10" s="1"/>
  <c r="BZ86" i="10"/>
  <c r="CA86" i="10" s="1"/>
  <c r="BZ85" i="10"/>
  <c r="CA85" i="10" s="1"/>
  <c r="BZ84" i="10"/>
  <c r="CA84" i="10" s="1"/>
  <c r="BZ83" i="10"/>
  <c r="CA83" i="10" s="1"/>
  <c r="BZ82" i="10"/>
  <c r="CA82" i="10" s="1"/>
  <c r="BZ81" i="10"/>
  <c r="CA81" i="10" s="1"/>
  <c r="BZ80" i="10"/>
  <c r="CA80" i="10" s="1"/>
  <c r="BZ79" i="10"/>
  <c r="CA79" i="10" s="1"/>
  <c r="BZ78" i="10"/>
  <c r="CA78" i="10" s="1"/>
  <c r="BZ77" i="10"/>
  <c r="CA77" i="10" s="1"/>
  <c r="BZ76" i="10"/>
  <c r="CA76" i="10" s="1"/>
  <c r="BZ75" i="10"/>
  <c r="CA75" i="10" s="1"/>
  <c r="BZ74" i="10"/>
  <c r="CA74" i="10" s="1"/>
  <c r="BZ73" i="10"/>
  <c r="CA73" i="10" s="1"/>
  <c r="BZ72" i="10"/>
  <c r="CA72" i="10" s="1"/>
  <c r="BZ71" i="10"/>
  <c r="CA71" i="10" s="1"/>
  <c r="BZ70" i="10"/>
  <c r="CA70" i="10" s="1"/>
  <c r="BZ69" i="10"/>
  <c r="CA69" i="10" s="1"/>
  <c r="BZ68" i="10"/>
  <c r="CA68" i="10" s="1"/>
  <c r="BZ67" i="10"/>
  <c r="CA67" i="10" s="1"/>
  <c r="BZ66" i="10"/>
  <c r="CA66" i="10" s="1"/>
  <c r="BZ65" i="10"/>
  <c r="CA65" i="10" s="1"/>
  <c r="BZ64" i="10"/>
  <c r="CA64" i="10" s="1"/>
  <c r="BZ63" i="10"/>
  <c r="CA63" i="10" s="1"/>
  <c r="BZ62" i="10"/>
  <c r="CA62" i="10" s="1"/>
  <c r="BZ61" i="10"/>
  <c r="CA61" i="10" s="1"/>
  <c r="BZ60" i="10"/>
  <c r="CA60" i="10" s="1"/>
  <c r="BZ59" i="10"/>
  <c r="CA59" i="10" s="1"/>
  <c r="BZ58" i="10"/>
  <c r="CA58" i="10" s="1"/>
  <c r="BZ57" i="10"/>
  <c r="CA57" i="10" s="1"/>
  <c r="BZ56" i="10"/>
  <c r="CA56" i="10" s="1"/>
  <c r="BZ55" i="10"/>
  <c r="CA55" i="10" s="1"/>
  <c r="BZ54" i="10"/>
  <c r="CA54" i="10" s="1"/>
  <c r="BZ53" i="10"/>
  <c r="CA53" i="10" s="1"/>
  <c r="BZ52" i="10"/>
  <c r="CA52" i="10" s="1"/>
  <c r="BZ51" i="10"/>
  <c r="CA51" i="10" s="1"/>
  <c r="BZ50" i="10"/>
  <c r="CA50" i="10" s="1"/>
  <c r="BZ49" i="10"/>
  <c r="CA49" i="10" s="1"/>
  <c r="BZ48" i="10"/>
  <c r="CA48" i="10" s="1"/>
  <c r="BZ47" i="10"/>
  <c r="CA47" i="10" s="1"/>
  <c r="BZ46" i="10"/>
  <c r="CA46" i="10" s="1"/>
  <c r="BZ45" i="10"/>
  <c r="CA45" i="10" s="1"/>
  <c r="BZ44" i="10"/>
  <c r="CA44" i="10" s="1"/>
  <c r="BZ43" i="10"/>
  <c r="CA43" i="10" s="1"/>
  <c r="BZ42" i="10"/>
  <c r="CA42" i="10" s="1"/>
  <c r="BZ41" i="10"/>
  <c r="CA41" i="10" s="1"/>
  <c r="BZ36" i="10"/>
  <c r="CA36" i="10" s="1"/>
  <c r="BZ28" i="10"/>
  <c r="CA28" i="10" s="1"/>
  <c r="BZ8" i="10"/>
  <c r="CA8" i="10" s="1"/>
  <c r="BZ37" i="10"/>
  <c r="CA37" i="10" s="1"/>
  <c r="BZ29" i="10"/>
  <c r="CA29" i="10" s="1"/>
  <c r="BZ7" i="10"/>
  <c r="CA7" i="10" s="1"/>
  <c r="BZ6" i="10"/>
  <c r="CA6" i="10" s="1"/>
  <c r="BZ24" i="10"/>
  <c r="CA24" i="10" s="1"/>
  <c r="BZ38" i="10"/>
  <c r="CA38" i="10" s="1"/>
  <c r="BZ30" i="10"/>
  <c r="CA30" i="10" s="1"/>
  <c r="BZ22" i="10"/>
  <c r="CA22" i="10" s="1"/>
  <c r="BZ21" i="10"/>
  <c r="CA21" i="10" s="1"/>
  <c r="BZ20" i="10"/>
  <c r="CA20" i="10" s="1"/>
  <c r="BZ19" i="10"/>
  <c r="CA19" i="10" s="1"/>
  <c r="BZ5" i="10"/>
  <c r="CA5" i="10" s="1"/>
  <c r="BZ39" i="10"/>
  <c r="CA39" i="10" s="1"/>
  <c r="BZ31" i="10"/>
  <c r="CA31" i="10" s="1"/>
  <c r="BZ23" i="10"/>
  <c r="CA23" i="10" s="1"/>
  <c r="BZ18" i="10"/>
  <c r="CA18" i="10" s="1"/>
  <c r="BZ17" i="10"/>
  <c r="CA17" i="10" s="1"/>
  <c r="BZ4" i="10"/>
  <c r="CA4" i="10" s="1"/>
  <c r="BZ40" i="10"/>
  <c r="CA40" i="10" s="1"/>
  <c r="BZ32" i="10"/>
  <c r="CA32" i="10" s="1"/>
  <c r="BZ16" i="10"/>
  <c r="CA16" i="10" s="1"/>
  <c r="BZ35" i="10"/>
  <c r="CA35" i="10" s="1"/>
  <c r="BZ11" i="10"/>
  <c r="CA11" i="10" s="1"/>
  <c r="BZ34" i="10"/>
  <c r="CA34" i="10" s="1"/>
  <c r="BZ25" i="10"/>
  <c r="CA25" i="10" s="1"/>
  <c r="BZ14" i="10"/>
  <c r="CA14" i="10" s="1"/>
  <c r="BZ3" i="10"/>
  <c r="CA3" i="10" s="1"/>
  <c r="BZ12" i="10"/>
  <c r="CA12" i="10" s="1"/>
  <c r="BZ9" i="10"/>
  <c r="CA9" i="10" s="1"/>
  <c r="BZ27" i="10"/>
  <c r="CA27" i="10" s="1"/>
  <c r="BZ15" i="10"/>
  <c r="CA15" i="10" s="1"/>
  <c r="BZ33" i="10"/>
  <c r="CA33" i="10" s="1"/>
  <c r="BZ26" i="10"/>
  <c r="CA26" i="10" s="1"/>
  <c r="BZ13" i="10"/>
  <c r="CA13" i="10" s="1"/>
  <c r="BZ10" i="10"/>
  <c r="CA10" i="10" s="1"/>
  <c r="BV104" i="10"/>
  <c r="BV80" i="10"/>
  <c r="BV75" i="10"/>
  <c r="BV74" i="10"/>
  <c r="BV91" i="10"/>
  <c r="BV64" i="10"/>
  <c r="BV65" i="10"/>
  <c r="BV8" i="10"/>
  <c r="BV20" i="10"/>
  <c r="BV76" i="10"/>
  <c r="BV68" i="10"/>
  <c r="BV26" i="10"/>
  <c r="BV27" i="10"/>
  <c r="BV97" i="10"/>
  <c r="BV13" i="10"/>
  <c r="BV92" i="10"/>
  <c r="BV66" i="10"/>
  <c r="BV85" i="10"/>
  <c r="BV21" i="10"/>
  <c r="BV72" i="10"/>
  <c r="BV49" i="10"/>
  <c r="BV42" i="10"/>
  <c r="BV46" i="10"/>
  <c r="BV59" i="10"/>
  <c r="BV99" i="10"/>
  <c r="BV100" i="10"/>
  <c r="BV51" i="10"/>
  <c r="BV37" i="10"/>
  <c r="BV50" i="10"/>
  <c r="BV5" i="10"/>
  <c r="BV25" i="10"/>
  <c r="BV54" i="10"/>
  <c r="BV11" i="10"/>
  <c r="BV62" i="10"/>
  <c r="BV43" i="10"/>
  <c r="BV90" i="10"/>
  <c r="BV56" i="10"/>
  <c r="BV45" i="10"/>
  <c r="BV60" i="10"/>
  <c r="BV70" i="10"/>
  <c r="BV58" i="10"/>
  <c r="BV83" i="10"/>
  <c r="BV40" i="10"/>
  <c r="BV41" i="10"/>
  <c r="BV53" i="10"/>
  <c r="BV93" i="10"/>
  <c r="BV78" i="10"/>
  <c r="BV15" i="10"/>
  <c r="BV7" i="10"/>
  <c r="BV36" i="10"/>
  <c r="BV81" i="10"/>
  <c r="BV16" i="10"/>
  <c r="BV73" i="10"/>
  <c r="BV61" i="10"/>
  <c r="BV3" i="10"/>
  <c r="BV14" i="10"/>
  <c r="BV69" i="10"/>
  <c r="BV12" i="10"/>
  <c r="BV102" i="10"/>
  <c r="BV33" i="10"/>
  <c r="BV77" i="10"/>
  <c r="BV35" i="10"/>
  <c r="BV34" i="10"/>
  <c r="BV32" i="10"/>
  <c r="BV84" i="10"/>
  <c r="BV67" i="10"/>
  <c r="BV94" i="10"/>
  <c r="BV30" i="10"/>
  <c r="BV19" i="10"/>
  <c r="BV6" i="10"/>
  <c r="C146" i="27" l="1"/>
  <c r="D146" i="27" s="1"/>
  <c r="B147" i="27"/>
  <c r="F145" i="27"/>
  <c r="E145" i="27"/>
  <c r="BX3" i="24"/>
  <c r="BY3" i="24" s="1"/>
  <c r="BX6" i="24"/>
  <c r="BY6" i="24" s="1"/>
  <c r="BX4" i="24"/>
  <c r="BY4" i="24" s="1"/>
  <c r="BX5" i="24"/>
  <c r="BY5" i="24" s="1"/>
  <c r="BX3" i="3"/>
  <c r="BY3" i="3" s="1"/>
  <c r="BW75" i="7"/>
  <c r="BW79" i="7"/>
  <c r="BW74" i="7"/>
  <c r="BW28" i="7"/>
  <c r="BW38" i="7"/>
  <c r="BW76" i="7"/>
  <c r="BW10" i="7"/>
  <c r="BW60" i="7"/>
  <c r="BW36" i="7"/>
  <c r="BW9" i="7"/>
  <c r="BW8" i="7"/>
  <c r="BW72" i="7"/>
  <c r="BW47" i="7"/>
  <c r="BW5" i="7"/>
  <c r="BW56" i="7"/>
  <c r="BW12" i="7"/>
  <c r="BW33" i="7"/>
  <c r="BW6" i="7"/>
  <c r="BW18" i="7"/>
  <c r="BW58" i="7"/>
  <c r="BW7" i="7"/>
  <c r="BW25" i="7"/>
  <c r="BW35" i="7"/>
  <c r="BW21" i="7"/>
  <c r="BW49" i="7"/>
  <c r="BW16" i="7"/>
  <c r="BW71" i="7"/>
  <c r="BW67" i="7"/>
  <c r="BW73" i="7"/>
  <c r="BW3" i="7"/>
  <c r="BW63" i="7"/>
  <c r="BW70" i="7"/>
  <c r="BW66" i="7"/>
  <c r="BW51" i="7"/>
  <c r="BW23" i="7"/>
  <c r="BW43" i="7"/>
  <c r="BW17" i="7"/>
  <c r="BW24" i="7"/>
  <c r="BW4" i="7"/>
  <c r="BW41" i="7"/>
  <c r="BW78" i="7"/>
  <c r="BW77" i="7"/>
  <c r="BW29" i="7"/>
  <c r="BW62" i="7"/>
  <c r="BW13" i="7"/>
  <c r="BW37" i="7"/>
  <c r="BW61" i="7"/>
  <c r="BW20" i="7"/>
  <c r="BW34" i="7"/>
  <c r="BW32" i="7"/>
  <c r="BW11" i="7"/>
  <c r="BW14" i="7"/>
  <c r="BW39" i="7"/>
  <c r="BW44" i="7"/>
  <c r="BW53" i="7"/>
  <c r="BW46" i="7"/>
  <c r="BW19" i="7"/>
  <c r="BW22" i="7"/>
  <c r="BW45" i="7"/>
  <c r="BW54" i="7"/>
  <c r="BW27" i="7"/>
  <c r="BW50" i="7"/>
  <c r="BW40" i="7"/>
  <c r="BW55" i="7"/>
  <c r="BW59" i="7"/>
  <c r="BW69" i="7"/>
  <c r="BW64" i="7"/>
  <c r="BW31" i="7"/>
  <c r="BW26" i="7"/>
  <c r="BW15" i="7"/>
  <c r="BW68" i="7"/>
  <c r="BW30" i="7"/>
  <c r="BW42" i="7"/>
  <c r="BW52" i="7"/>
  <c r="BW57" i="7"/>
  <c r="BW65" i="7"/>
  <c r="BW48" i="7"/>
  <c r="BW42" i="8"/>
  <c r="BW10" i="8"/>
  <c r="BW24" i="8"/>
  <c r="BW32" i="8"/>
  <c r="BW41" i="8"/>
  <c r="BW57" i="8"/>
  <c r="BW19" i="8"/>
  <c r="BW26" i="8"/>
  <c r="BW39" i="8"/>
  <c r="BW35" i="8"/>
  <c r="BW76" i="8"/>
  <c r="BW14" i="8"/>
  <c r="BW51" i="8"/>
  <c r="BW9" i="8"/>
  <c r="BW56" i="8"/>
  <c r="BW22" i="8"/>
  <c r="BW37" i="8"/>
  <c r="BW5" i="8"/>
  <c r="BW3" i="8"/>
  <c r="BW67" i="8"/>
  <c r="BW6" i="8"/>
  <c r="BW54" i="8"/>
  <c r="BW13" i="8"/>
  <c r="BW36" i="8"/>
  <c r="BW68" i="8"/>
  <c r="BW75" i="8"/>
  <c r="BW16" i="8"/>
  <c r="BW27" i="8"/>
  <c r="BW52" i="8"/>
  <c r="BW63" i="8"/>
  <c r="BW8" i="8"/>
  <c r="BW45" i="8"/>
  <c r="BW29" i="8"/>
  <c r="BW23" i="8"/>
  <c r="BW70" i="8"/>
  <c r="BW4" i="8"/>
  <c r="BW15" i="8"/>
  <c r="BW62" i="8"/>
  <c r="BW40" i="8"/>
  <c r="BW79" i="8"/>
  <c r="BW18" i="8"/>
  <c r="BW60" i="8"/>
  <c r="BW73" i="8"/>
  <c r="BW78" i="8"/>
  <c r="BW61" i="8"/>
  <c r="BW48" i="8"/>
  <c r="BW43" i="8"/>
  <c r="BW44" i="8"/>
  <c r="BW46" i="8"/>
  <c r="BW49" i="8"/>
  <c r="BW50" i="8"/>
  <c r="BW72" i="8"/>
  <c r="BW47" i="8"/>
  <c r="BW74" i="8"/>
  <c r="BW20" i="8"/>
  <c r="BW28" i="8"/>
  <c r="BW12" i="8"/>
  <c r="BW7" i="8"/>
  <c r="BW69" i="8"/>
  <c r="BW71" i="8"/>
  <c r="BW21" i="8"/>
  <c r="BW30" i="8"/>
  <c r="BW55" i="8"/>
  <c r="BW33" i="8"/>
  <c r="BW65" i="8"/>
  <c r="BW53" i="8"/>
  <c r="BW11" i="8"/>
  <c r="BW34" i="8"/>
  <c r="BW66" i="8"/>
  <c r="BW58" i="8"/>
  <c r="BW25" i="8"/>
  <c r="BW59" i="8"/>
  <c r="BW64" i="8"/>
  <c r="BW17" i="8"/>
  <c r="BW31" i="8"/>
  <c r="BW38" i="8"/>
  <c r="BW77" i="8"/>
  <c r="BW30" i="11"/>
  <c r="BW29" i="11"/>
  <c r="BW11" i="11"/>
  <c r="BW24" i="11"/>
  <c r="BW17" i="11"/>
  <c r="BW26" i="11"/>
  <c r="BW28" i="11"/>
  <c r="BW20" i="11"/>
  <c r="BW14" i="11"/>
  <c r="BW23" i="11"/>
  <c r="BW15" i="11"/>
  <c r="BW9" i="11"/>
  <c r="BW12" i="11"/>
  <c r="BW27" i="11"/>
  <c r="BW3" i="11"/>
  <c r="BW6" i="11"/>
  <c r="BW19" i="11"/>
  <c r="BW5" i="11"/>
  <c r="BW10" i="11"/>
  <c r="BW7" i="11"/>
  <c r="BW22" i="11"/>
  <c r="BW25" i="11"/>
  <c r="BW8" i="11"/>
  <c r="BW16" i="11"/>
  <c r="BW18" i="11"/>
  <c r="BW13" i="11"/>
  <c r="BW4" i="11"/>
  <c r="BW21" i="11"/>
  <c r="AW12" i="24"/>
  <c r="AZ20" i="24" s="1"/>
  <c r="B21" i="16" s="1"/>
  <c r="AX12" i="24"/>
  <c r="AV13" i="24"/>
  <c r="I6" i="24"/>
  <c r="J6" i="24"/>
  <c r="K6" i="24" s="1"/>
  <c r="AU25" i="24"/>
  <c r="B7" i="24"/>
  <c r="BT7" i="24" s="1"/>
  <c r="BZ7" i="24" s="1"/>
  <c r="CA7" i="24" s="1"/>
  <c r="BW70" i="10"/>
  <c r="BW28" i="10"/>
  <c r="BW3" i="10"/>
  <c r="BW46" i="10"/>
  <c r="BW55" i="10"/>
  <c r="BW6" i="10"/>
  <c r="BW35" i="10"/>
  <c r="BW61" i="10"/>
  <c r="BW93" i="10"/>
  <c r="BW45" i="10"/>
  <c r="BW5" i="10"/>
  <c r="BW42" i="10"/>
  <c r="BW97" i="10"/>
  <c r="BW64" i="10"/>
  <c r="BW57" i="10"/>
  <c r="BW87" i="10"/>
  <c r="BW18" i="10"/>
  <c r="BW96" i="10"/>
  <c r="BW19" i="10"/>
  <c r="BW77" i="10"/>
  <c r="BW73" i="10"/>
  <c r="BW53" i="10"/>
  <c r="BW56" i="10"/>
  <c r="BW50" i="10"/>
  <c r="BW49" i="10"/>
  <c r="BW27" i="10"/>
  <c r="BW91" i="10"/>
  <c r="BW82" i="10"/>
  <c r="BW29" i="10"/>
  <c r="BW52" i="10"/>
  <c r="BW10" i="10"/>
  <c r="BW32" i="10"/>
  <c r="BW54" i="10"/>
  <c r="BW8" i="10"/>
  <c r="BW4" i="10"/>
  <c r="BW25" i="10"/>
  <c r="BW38" i="10"/>
  <c r="BW30" i="10"/>
  <c r="BW41" i="10"/>
  <c r="BW72" i="10"/>
  <c r="BW9" i="10"/>
  <c r="BW89" i="10"/>
  <c r="BW94" i="10"/>
  <c r="BW102" i="10"/>
  <c r="BW81" i="10"/>
  <c r="BW40" i="10"/>
  <c r="BW43" i="10"/>
  <c r="BW51" i="10"/>
  <c r="BW21" i="10"/>
  <c r="BW68" i="10"/>
  <c r="BW75" i="10"/>
  <c r="BW88" i="10"/>
  <c r="BW17" i="10"/>
  <c r="BW95" i="10"/>
  <c r="BW24" i="10"/>
  <c r="BW15" i="10"/>
  <c r="BW59" i="10"/>
  <c r="BW39" i="10"/>
  <c r="BW78" i="10"/>
  <c r="BW13" i="10"/>
  <c r="BW103" i="10"/>
  <c r="BW33" i="10"/>
  <c r="BW90" i="10"/>
  <c r="BW26" i="10"/>
  <c r="BW63" i="10"/>
  <c r="BW67" i="10"/>
  <c r="BW12" i="10"/>
  <c r="BW36" i="10"/>
  <c r="BW83" i="10"/>
  <c r="BW62" i="10"/>
  <c r="BW100" i="10"/>
  <c r="BW85" i="10"/>
  <c r="BW76" i="10"/>
  <c r="BW80" i="10"/>
  <c r="BW101" i="10"/>
  <c r="BW79" i="10"/>
  <c r="BW44" i="10"/>
  <c r="BW14" i="10"/>
  <c r="BW92" i="10"/>
  <c r="BW31" i="10"/>
  <c r="BW34" i="10"/>
  <c r="BW60" i="10"/>
  <c r="BW65" i="10"/>
  <c r="BW22" i="10"/>
  <c r="BW16" i="10"/>
  <c r="BW37" i="10"/>
  <c r="BW74" i="10"/>
  <c r="BW48" i="10"/>
  <c r="BW84" i="10"/>
  <c r="BW69" i="10"/>
  <c r="BW7" i="10"/>
  <c r="BW58" i="10"/>
  <c r="BW11" i="10"/>
  <c r="BW99" i="10"/>
  <c r="BW66" i="10"/>
  <c r="BW20" i="10"/>
  <c r="BW104" i="10"/>
  <c r="BW86" i="10"/>
  <c r="BW98" i="10"/>
  <c r="BW23" i="10"/>
  <c r="BW71" i="10"/>
  <c r="B148" i="27" l="1"/>
  <c r="C147" i="27"/>
  <c r="D147" i="27" s="1"/>
  <c r="E146" i="27"/>
  <c r="F146" i="27"/>
  <c r="BX7" i="24"/>
  <c r="BY7" i="24" s="1"/>
  <c r="BX3" i="7"/>
  <c r="BY3" i="7" s="1"/>
  <c r="BX78" i="8"/>
  <c r="BY78" i="8" s="1"/>
  <c r="BX77" i="8"/>
  <c r="BY77" i="8" s="1"/>
  <c r="BX76" i="8"/>
  <c r="BY76" i="8" s="1"/>
  <c r="BX46" i="8"/>
  <c r="BY46" i="8" s="1"/>
  <c r="BX45" i="8"/>
  <c r="BY45" i="8" s="1"/>
  <c r="BX44" i="8"/>
  <c r="BY44" i="8" s="1"/>
  <c r="BX20" i="8"/>
  <c r="BY20" i="8" s="1"/>
  <c r="BX61" i="8"/>
  <c r="BY61" i="8" s="1"/>
  <c r="BX79" i="8"/>
  <c r="BY79" i="8" s="1"/>
  <c r="BX47" i="8"/>
  <c r="BY47" i="8" s="1"/>
  <c r="BX22" i="8"/>
  <c r="BY22" i="8" s="1"/>
  <c r="BX21" i="8"/>
  <c r="BY21" i="8" s="1"/>
  <c r="BX62" i="8"/>
  <c r="BY62" i="8" s="1"/>
  <c r="BX29" i="8"/>
  <c r="BY29" i="8" s="1"/>
  <c r="BX54" i="8"/>
  <c r="BY54" i="8" s="1"/>
  <c r="BX53" i="8"/>
  <c r="BY53" i="8" s="1"/>
  <c r="BX52" i="8"/>
  <c r="BY52" i="8" s="1"/>
  <c r="BX23" i="8"/>
  <c r="BY23" i="8" s="1"/>
  <c r="BX30" i="8"/>
  <c r="BY30" i="8" s="1"/>
  <c r="BX55" i="8"/>
  <c r="BY55" i="8" s="1"/>
  <c r="BX28" i="8"/>
  <c r="BY28" i="8" s="1"/>
  <c r="BX60" i="8"/>
  <c r="BY60" i="8" s="1"/>
  <c r="BX8" i="8"/>
  <c r="BY8" i="8" s="1"/>
  <c r="BX63" i="8"/>
  <c r="BY63" i="8" s="1"/>
  <c r="BX71" i="8"/>
  <c r="BY71" i="8" s="1"/>
  <c r="BX69" i="8"/>
  <c r="BY69" i="8" s="1"/>
  <c r="BX31" i="8"/>
  <c r="BY31" i="8" s="1"/>
  <c r="BX15" i="8"/>
  <c r="BY15" i="8" s="1"/>
  <c r="BX5" i="8"/>
  <c r="BY5" i="8" s="1"/>
  <c r="BX6" i="8"/>
  <c r="BY6" i="8" s="1"/>
  <c r="BX39" i="8"/>
  <c r="BY39" i="8" s="1"/>
  <c r="BX36" i="8"/>
  <c r="BY36" i="8" s="1"/>
  <c r="BX68" i="8"/>
  <c r="BY68" i="8" s="1"/>
  <c r="BX14" i="8"/>
  <c r="BY14" i="8" s="1"/>
  <c r="BX70" i="8"/>
  <c r="BY70" i="8" s="1"/>
  <c r="BX37" i="8"/>
  <c r="BY37" i="8" s="1"/>
  <c r="BX13" i="8"/>
  <c r="BY13" i="8" s="1"/>
  <c r="BX7" i="8"/>
  <c r="BY7" i="8" s="1"/>
  <c r="BX38" i="8"/>
  <c r="BY38" i="8" s="1"/>
  <c r="BX16" i="8"/>
  <c r="BY16" i="8" s="1"/>
  <c r="BX19" i="8"/>
  <c r="BY19" i="8" s="1"/>
  <c r="BX57" i="8"/>
  <c r="BY57" i="8" s="1"/>
  <c r="BX51" i="8"/>
  <c r="BY51" i="8" s="1"/>
  <c r="BX48" i="8"/>
  <c r="BY48" i="8" s="1"/>
  <c r="BX10" i="8"/>
  <c r="BY10" i="8" s="1"/>
  <c r="BX4" i="8"/>
  <c r="BY4" i="8" s="1"/>
  <c r="BX26" i="8"/>
  <c r="BY26" i="8" s="1"/>
  <c r="BX43" i="8"/>
  <c r="BY43" i="8" s="1"/>
  <c r="BX18" i="8"/>
  <c r="BY18" i="8" s="1"/>
  <c r="BX67" i="8"/>
  <c r="BY67" i="8" s="1"/>
  <c r="BX58" i="8"/>
  <c r="BY58" i="8" s="1"/>
  <c r="BX50" i="8"/>
  <c r="BY50" i="8" s="1"/>
  <c r="BX73" i="8"/>
  <c r="BY73" i="8" s="1"/>
  <c r="BX32" i="8"/>
  <c r="BY32" i="8" s="1"/>
  <c r="BX66" i="8"/>
  <c r="BY66" i="8" s="1"/>
  <c r="BX17" i="8"/>
  <c r="BY17" i="8" s="1"/>
  <c r="BX11" i="8"/>
  <c r="BY11" i="8" s="1"/>
  <c r="BX12" i="8"/>
  <c r="BY12" i="8" s="1"/>
  <c r="BX74" i="8"/>
  <c r="BY74" i="8" s="1"/>
  <c r="BX24" i="8"/>
  <c r="BY24" i="8" s="1"/>
  <c r="BX42" i="8"/>
  <c r="BY42" i="8" s="1"/>
  <c r="BX40" i="8"/>
  <c r="BY40" i="8" s="1"/>
  <c r="BX49" i="8"/>
  <c r="BY49" i="8" s="1"/>
  <c r="BX27" i="8"/>
  <c r="BY27" i="8" s="1"/>
  <c r="BX56" i="8"/>
  <c r="BY56" i="8" s="1"/>
  <c r="BX72" i="8"/>
  <c r="BY72" i="8" s="1"/>
  <c r="BX75" i="8"/>
  <c r="BY75" i="8" s="1"/>
  <c r="BX25" i="8"/>
  <c r="BY25" i="8" s="1"/>
  <c r="BX59" i="8"/>
  <c r="BY59" i="8" s="1"/>
  <c r="BX65" i="8"/>
  <c r="BY65" i="8" s="1"/>
  <c r="BX3" i="8"/>
  <c r="BY3" i="8" s="1"/>
  <c r="BX35" i="8"/>
  <c r="BY35" i="8" s="1"/>
  <c r="BX34" i="8"/>
  <c r="BY34" i="8" s="1"/>
  <c r="BX33" i="8"/>
  <c r="BY33" i="8" s="1"/>
  <c r="BX9" i="8"/>
  <c r="BY9" i="8" s="1"/>
  <c r="BX64" i="8"/>
  <c r="BY64" i="8" s="1"/>
  <c r="BX41" i="8"/>
  <c r="BY41" i="8" s="1"/>
  <c r="BY30" i="11"/>
  <c r="BY5" i="11"/>
  <c r="BY13" i="11"/>
  <c r="BY29" i="11"/>
  <c r="BY20" i="11"/>
  <c r="BY10" i="11"/>
  <c r="BY26" i="11"/>
  <c r="BY19" i="11"/>
  <c r="BY27" i="11"/>
  <c r="BY21" i="11"/>
  <c r="BY23" i="11"/>
  <c r="BY28" i="11"/>
  <c r="BY3" i="11"/>
  <c r="BY12" i="11"/>
  <c r="BY25" i="11"/>
  <c r="BY22" i="11"/>
  <c r="BY18" i="11"/>
  <c r="BY11" i="11"/>
  <c r="BY4" i="11"/>
  <c r="BY6" i="11"/>
  <c r="BY9" i="11"/>
  <c r="BY14" i="11"/>
  <c r="BY24" i="11"/>
  <c r="BY16" i="11"/>
  <c r="BY8" i="11"/>
  <c r="BY15" i="11"/>
  <c r="BY7" i="11"/>
  <c r="BY17" i="11"/>
  <c r="BX110" i="10"/>
  <c r="BY110" i="10" s="1"/>
  <c r="BX107" i="10"/>
  <c r="BY107" i="10" s="1"/>
  <c r="BX109" i="10"/>
  <c r="BY109" i="10" s="1"/>
  <c r="BX106" i="10"/>
  <c r="BY106" i="10" s="1"/>
  <c r="BX112" i="10"/>
  <c r="BY112" i="10" s="1"/>
  <c r="BX111" i="10"/>
  <c r="BY111" i="10" s="1"/>
  <c r="BX105" i="10"/>
  <c r="BY105" i="10" s="1"/>
  <c r="BX108" i="10"/>
  <c r="BY108" i="10" s="1"/>
  <c r="AX13" i="24"/>
  <c r="AW13" i="24"/>
  <c r="AZ23" i="24" s="1"/>
  <c r="B24" i="16" s="1"/>
  <c r="AU26" i="24"/>
  <c r="B8" i="24"/>
  <c r="BT8" i="24" s="1"/>
  <c r="J7" i="24"/>
  <c r="K7" i="24" s="1"/>
  <c r="I7" i="24"/>
  <c r="BX104" i="10"/>
  <c r="BY104" i="10" s="1"/>
  <c r="BX96" i="10"/>
  <c r="BY96" i="10" s="1"/>
  <c r="BX88" i="10"/>
  <c r="BY88" i="10" s="1"/>
  <c r="BX80" i="10"/>
  <c r="BY80" i="10" s="1"/>
  <c r="BX72" i="10"/>
  <c r="BY72" i="10" s="1"/>
  <c r="BX64" i="10"/>
  <c r="BY64" i="10" s="1"/>
  <c r="BX56" i="10"/>
  <c r="BY56" i="10" s="1"/>
  <c r="BX34" i="10"/>
  <c r="BY34" i="10" s="1"/>
  <c r="BX26" i="10"/>
  <c r="BY26" i="10" s="1"/>
  <c r="BX10" i="10"/>
  <c r="BY10" i="10" s="1"/>
  <c r="BX68" i="10"/>
  <c r="BY68" i="10" s="1"/>
  <c r="BX38" i="10"/>
  <c r="BY38" i="10" s="1"/>
  <c r="BX20" i="10"/>
  <c r="BY20" i="10" s="1"/>
  <c r="BX99" i="10"/>
  <c r="BY99" i="10" s="1"/>
  <c r="BX91" i="10"/>
  <c r="BY91" i="10" s="1"/>
  <c r="BX83" i="10"/>
  <c r="BY83" i="10" s="1"/>
  <c r="BX75" i="10"/>
  <c r="BY75" i="10" s="1"/>
  <c r="BX67" i="10"/>
  <c r="BY67" i="10" s="1"/>
  <c r="BX59" i="10"/>
  <c r="BY59" i="10" s="1"/>
  <c r="BX50" i="10"/>
  <c r="BY50" i="10" s="1"/>
  <c r="BX46" i="10"/>
  <c r="BY46" i="10" s="1"/>
  <c r="BX42" i="10"/>
  <c r="BY42" i="10" s="1"/>
  <c r="BX35" i="10"/>
  <c r="BY35" i="10" s="1"/>
  <c r="BX27" i="10"/>
  <c r="BY27" i="10" s="1"/>
  <c r="BX9" i="10"/>
  <c r="BY9" i="10" s="1"/>
  <c r="BX21" i="10"/>
  <c r="BY21" i="10" s="1"/>
  <c r="BX102" i="10"/>
  <c r="BY102" i="10" s="1"/>
  <c r="BX94" i="10"/>
  <c r="BY94" i="10" s="1"/>
  <c r="BX86" i="10"/>
  <c r="BY86" i="10" s="1"/>
  <c r="BX78" i="10"/>
  <c r="BY78" i="10" s="1"/>
  <c r="BX70" i="10"/>
  <c r="BY70" i="10" s="1"/>
  <c r="BX62" i="10"/>
  <c r="BY62" i="10" s="1"/>
  <c r="BX54" i="10"/>
  <c r="BY54" i="10" s="1"/>
  <c r="BX36" i="10"/>
  <c r="BY36" i="10" s="1"/>
  <c r="BX28" i="10"/>
  <c r="BY28" i="10" s="1"/>
  <c r="BX8" i="10"/>
  <c r="BY8" i="10" s="1"/>
  <c r="BX100" i="10"/>
  <c r="BY100" i="10" s="1"/>
  <c r="BX30" i="10"/>
  <c r="BY30" i="10" s="1"/>
  <c r="BX22" i="10"/>
  <c r="BY22" i="10" s="1"/>
  <c r="BX97" i="10"/>
  <c r="BY97" i="10" s="1"/>
  <c r="BX89" i="10"/>
  <c r="BY89" i="10" s="1"/>
  <c r="BX81" i="10"/>
  <c r="BY81" i="10" s="1"/>
  <c r="BX73" i="10"/>
  <c r="BY73" i="10" s="1"/>
  <c r="BX65" i="10"/>
  <c r="BY65" i="10" s="1"/>
  <c r="BX57" i="10"/>
  <c r="BY57" i="10" s="1"/>
  <c r="BX51" i="10"/>
  <c r="BY51" i="10" s="1"/>
  <c r="BX47" i="10"/>
  <c r="BY47" i="10" s="1"/>
  <c r="BX43" i="10"/>
  <c r="BY43" i="10" s="1"/>
  <c r="BX37" i="10"/>
  <c r="BY37" i="10" s="1"/>
  <c r="BX29" i="10"/>
  <c r="BY29" i="10" s="1"/>
  <c r="BX7" i="10"/>
  <c r="BY7" i="10" s="1"/>
  <c r="BX6" i="10"/>
  <c r="BY6" i="10" s="1"/>
  <c r="BX92" i="10"/>
  <c r="BY92" i="10" s="1"/>
  <c r="BX84" i="10"/>
  <c r="BY84" i="10" s="1"/>
  <c r="BX76" i="10"/>
  <c r="BY76" i="10" s="1"/>
  <c r="BX60" i="10"/>
  <c r="BY60" i="10" s="1"/>
  <c r="BX19" i="10"/>
  <c r="BY19" i="10" s="1"/>
  <c r="BX5" i="10"/>
  <c r="BY5" i="10" s="1"/>
  <c r="BX101" i="10"/>
  <c r="BY101" i="10" s="1"/>
  <c r="BX98" i="10"/>
  <c r="BY98" i="10" s="1"/>
  <c r="BX69" i="10"/>
  <c r="BY69" i="10" s="1"/>
  <c r="BX66" i="10"/>
  <c r="BY66" i="10" s="1"/>
  <c r="BX13" i="10"/>
  <c r="BY13" i="10" s="1"/>
  <c r="BX77" i="10"/>
  <c r="BY77" i="10" s="1"/>
  <c r="BX23" i="10"/>
  <c r="BY23" i="10" s="1"/>
  <c r="BX79" i="10"/>
  <c r="BY79" i="10" s="1"/>
  <c r="BX41" i="10"/>
  <c r="BY41" i="10" s="1"/>
  <c r="BX32" i="10"/>
  <c r="BY32" i="10" s="1"/>
  <c r="BX25" i="10"/>
  <c r="BY25" i="10" s="1"/>
  <c r="BX14" i="10"/>
  <c r="BY14" i="10" s="1"/>
  <c r="BX103" i="10"/>
  <c r="BY103" i="10" s="1"/>
  <c r="BX71" i="10"/>
  <c r="BY71" i="10" s="1"/>
  <c r="BX49" i="10"/>
  <c r="BY49" i="10" s="1"/>
  <c r="BX44" i="10"/>
  <c r="BY44" i="10" s="1"/>
  <c r="BX16" i="10"/>
  <c r="BY16" i="10" s="1"/>
  <c r="BX74" i="10"/>
  <c r="BY74" i="10" s="1"/>
  <c r="BX39" i="10"/>
  <c r="BY39" i="10" s="1"/>
  <c r="BX11" i="10"/>
  <c r="BY11" i="10" s="1"/>
  <c r="BX17" i="10"/>
  <c r="BY17" i="10" s="1"/>
  <c r="BX85" i="10"/>
  <c r="BY85" i="10" s="1"/>
  <c r="BX82" i="10"/>
  <c r="BY82" i="10" s="1"/>
  <c r="BX53" i="10"/>
  <c r="BY53" i="10" s="1"/>
  <c r="BX48" i="10"/>
  <c r="BY48" i="10" s="1"/>
  <c r="BX3" i="10"/>
  <c r="BY3" i="10" s="1"/>
  <c r="BX87" i="10"/>
  <c r="BY87" i="10" s="1"/>
  <c r="BX55" i="10"/>
  <c r="BY55" i="10" s="1"/>
  <c r="BX12" i="10"/>
  <c r="BY12" i="10" s="1"/>
  <c r="BX4" i="10"/>
  <c r="BY4" i="10" s="1"/>
  <c r="BX93" i="10"/>
  <c r="BY93" i="10" s="1"/>
  <c r="BX90" i="10"/>
  <c r="BY90" i="10" s="1"/>
  <c r="BX61" i="10"/>
  <c r="BY61" i="10" s="1"/>
  <c r="BX58" i="10"/>
  <c r="BY58" i="10" s="1"/>
  <c r="BX45" i="10"/>
  <c r="BY45" i="10" s="1"/>
  <c r="BX31" i="10"/>
  <c r="BY31" i="10" s="1"/>
  <c r="BX15" i="10"/>
  <c r="BY15" i="10" s="1"/>
  <c r="BX52" i="10"/>
  <c r="BY52" i="10" s="1"/>
  <c r="BX24" i="10"/>
  <c r="BY24" i="10" s="1"/>
  <c r="BX18" i="10"/>
  <c r="BY18" i="10" s="1"/>
  <c r="BX33" i="10"/>
  <c r="BY33" i="10" s="1"/>
  <c r="BX95" i="10"/>
  <c r="BY95" i="10" s="1"/>
  <c r="BX40" i="10"/>
  <c r="BY40" i="10" s="1"/>
  <c r="BX63" i="10"/>
  <c r="BY63" i="10" s="1"/>
  <c r="BP7" i="11" l="1"/>
  <c r="BP8" i="10"/>
  <c r="BP9" i="10" s="1"/>
  <c r="F147" i="27"/>
  <c r="E147" i="27"/>
  <c r="C148" i="27"/>
  <c r="D148" i="27" s="1"/>
  <c r="B149" i="27"/>
  <c r="BP7" i="8"/>
  <c r="BZ8" i="24"/>
  <c r="CA8" i="24" s="1"/>
  <c r="BX8" i="24"/>
  <c r="BY8" i="24" s="1"/>
  <c r="AU27" i="24"/>
  <c r="B9" i="24"/>
  <c r="BT9" i="24" s="1"/>
  <c r="J8" i="24"/>
  <c r="K8" i="24" s="1"/>
  <c r="I8" i="24"/>
  <c r="BP18" i="10" l="1"/>
  <c r="BP17" i="10"/>
  <c r="BP16" i="10"/>
  <c r="BP15" i="10"/>
  <c r="BP10" i="10" s="1"/>
  <c r="BO21" i="10" s="1"/>
  <c r="B150" i="27"/>
  <c r="C149" i="27"/>
  <c r="D149" i="27" s="1"/>
  <c r="E148" i="27"/>
  <c r="F148" i="27"/>
  <c r="BZ9" i="24"/>
  <c r="CA9" i="24" s="1"/>
  <c r="BX9" i="24"/>
  <c r="BY9" i="24" s="1"/>
  <c r="BP8" i="11"/>
  <c r="AL65" i="11" s="1"/>
  <c r="AL65" i="10"/>
  <c r="BP8" i="8"/>
  <c r="AL65" i="8" s="1"/>
  <c r="AU28" i="24"/>
  <c r="B10" i="24"/>
  <c r="BT10" i="24" s="1"/>
  <c r="J9" i="24"/>
  <c r="K9" i="24" s="1"/>
  <c r="I9" i="24"/>
  <c r="E149" i="27" l="1"/>
  <c r="F149" i="27"/>
  <c r="B151" i="27"/>
  <c r="C150" i="27"/>
  <c r="D150" i="27" s="1"/>
  <c r="BZ10" i="24"/>
  <c r="CA10" i="24" s="1"/>
  <c r="BX10" i="24"/>
  <c r="BY10" i="24" s="1"/>
  <c r="BP9" i="11"/>
  <c r="BP9" i="8"/>
  <c r="B11" i="24"/>
  <c r="BT11" i="24" s="1"/>
  <c r="AU29" i="24"/>
  <c r="J10" i="24"/>
  <c r="K10" i="24" s="1"/>
  <c r="I10" i="24"/>
  <c r="E150" i="27" l="1"/>
  <c r="F150" i="27"/>
  <c r="C151" i="27"/>
  <c r="D151" i="27" s="1"/>
  <c r="B152" i="27"/>
  <c r="BZ11" i="24"/>
  <c r="CA11" i="24" s="1"/>
  <c r="BX11" i="24"/>
  <c r="BY11" i="24" s="1"/>
  <c r="BP18" i="11"/>
  <c r="BP15" i="11"/>
  <c r="BP17" i="11"/>
  <c r="BP16" i="11"/>
  <c r="BP16" i="8"/>
  <c r="BP15" i="8"/>
  <c r="BP18" i="8"/>
  <c r="BP17" i="8"/>
  <c r="I11" i="24"/>
  <c r="J11" i="24"/>
  <c r="K11" i="24" s="1"/>
  <c r="B12" i="24"/>
  <c r="BT12" i="24" s="1"/>
  <c r="AU30" i="24"/>
  <c r="B153" i="27" l="1"/>
  <c r="C152" i="27"/>
  <c r="D152" i="27" s="1"/>
  <c r="E151" i="27"/>
  <c r="F151" i="27"/>
  <c r="BZ12" i="24"/>
  <c r="CA12" i="24" s="1"/>
  <c r="BX12" i="24"/>
  <c r="BY12" i="24" s="1"/>
  <c r="BP10" i="11"/>
  <c r="AL66" i="10"/>
  <c r="AK69" i="10" s="1"/>
  <c r="BP10" i="8"/>
  <c r="AL66" i="8" s="1"/>
  <c r="AK69" i="8" s="1"/>
  <c r="AU31" i="24"/>
  <c r="B13" i="24"/>
  <c r="BT13" i="24" s="1"/>
  <c r="I12" i="24"/>
  <c r="J12" i="24"/>
  <c r="K12" i="24" s="1"/>
  <c r="E152" i="27" l="1"/>
  <c r="F152" i="27"/>
  <c r="C153" i="27"/>
  <c r="D153" i="27" s="1"/>
  <c r="B154" i="27"/>
  <c r="BZ13" i="24"/>
  <c r="CA13" i="24" s="1"/>
  <c r="BX13" i="24"/>
  <c r="BY13" i="24" s="1"/>
  <c r="BO21" i="11"/>
  <c r="AL66" i="11"/>
  <c r="AK69" i="11" s="1"/>
  <c r="BO21" i="8"/>
  <c r="I13" i="24"/>
  <c r="J13" i="24"/>
  <c r="K13" i="24" s="1"/>
  <c r="B14" i="24"/>
  <c r="BT14" i="24" s="1"/>
  <c r="AU32" i="24"/>
  <c r="C154" i="27" l="1"/>
  <c r="D154" i="27" s="1"/>
  <c r="B155" i="27"/>
  <c r="F153" i="27"/>
  <c r="E153" i="27"/>
  <c r="BZ14" i="24"/>
  <c r="CA14" i="24" s="1"/>
  <c r="BX14" i="24"/>
  <c r="BY14" i="24" s="1"/>
  <c r="B15" i="24"/>
  <c r="BT15" i="24" s="1"/>
  <c r="AU33" i="24"/>
  <c r="J14" i="24"/>
  <c r="K14" i="24" s="1"/>
  <c r="I14" i="24"/>
  <c r="B156" i="27" l="1"/>
  <c r="C155" i="27"/>
  <c r="D155" i="27" s="1"/>
  <c r="E154" i="27"/>
  <c r="F154" i="27"/>
  <c r="BZ15" i="24"/>
  <c r="CA15" i="24" s="1"/>
  <c r="BX15" i="24"/>
  <c r="BY15" i="24" s="1"/>
  <c r="J15" i="24"/>
  <c r="K15" i="24" s="1"/>
  <c r="I15" i="24"/>
  <c r="B16" i="24"/>
  <c r="BT16" i="24" s="1"/>
  <c r="AU34" i="24"/>
  <c r="F155" i="27" l="1"/>
  <c r="E155" i="27"/>
  <c r="C156" i="27"/>
  <c r="D156" i="27" s="1"/>
  <c r="B157" i="27"/>
  <c r="BZ16" i="24"/>
  <c r="CA16" i="24" s="1"/>
  <c r="BX16" i="24"/>
  <c r="BY16" i="24" s="1"/>
  <c r="B17" i="24"/>
  <c r="BT17" i="24" s="1"/>
  <c r="AU35" i="24"/>
  <c r="J16" i="24"/>
  <c r="K16" i="24" s="1"/>
  <c r="I16" i="24"/>
  <c r="B158" i="27" l="1"/>
  <c r="C157" i="27"/>
  <c r="D157" i="27" s="1"/>
  <c r="E156" i="27"/>
  <c r="F156" i="27"/>
  <c r="BZ17" i="24"/>
  <c r="CA17" i="24" s="1"/>
  <c r="BX17" i="24"/>
  <c r="BY17" i="24" s="1"/>
  <c r="J17" i="24"/>
  <c r="K17" i="24" s="1"/>
  <c r="I17" i="24"/>
  <c r="AU36" i="24"/>
  <c r="B18" i="24"/>
  <c r="BT18" i="24" s="1"/>
  <c r="E157" i="27" l="1"/>
  <c r="F157" i="27"/>
  <c r="B159" i="27"/>
  <c r="C158" i="27"/>
  <c r="D158" i="27" s="1"/>
  <c r="BZ18" i="24"/>
  <c r="CA18" i="24" s="1"/>
  <c r="BX18" i="24"/>
  <c r="BY18" i="24" s="1"/>
  <c r="B19" i="24"/>
  <c r="BT19" i="24" s="1"/>
  <c r="AU37" i="24"/>
  <c r="J18" i="24"/>
  <c r="K18" i="24" s="1"/>
  <c r="I18" i="24"/>
  <c r="E158" i="27" l="1"/>
  <c r="F158" i="27"/>
  <c r="C159" i="27"/>
  <c r="D159" i="27" s="1"/>
  <c r="B160" i="27"/>
  <c r="BZ19" i="24"/>
  <c r="CA19" i="24" s="1"/>
  <c r="BX19" i="24"/>
  <c r="BY19" i="24" s="1"/>
  <c r="J19" i="24"/>
  <c r="K19" i="24" s="1"/>
  <c r="I19" i="24"/>
  <c r="AU38" i="24"/>
  <c r="B20" i="24"/>
  <c r="BT20" i="24" s="1"/>
  <c r="B161" i="27" l="1"/>
  <c r="C160" i="27"/>
  <c r="D160" i="27" s="1"/>
  <c r="E159" i="27"/>
  <c r="F159" i="27"/>
  <c r="BZ20" i="24"/>
  <c r="CA20" i="24" s="1"/>
  <c r="BX20" i="24"/>
  <c r="BY20" i="24" s="1"/>
  <c r="I20" i="24"/>
  <c r="J20" i="24"/>
  <c r="K20" i="24" s="1"/>
  <c r="B21" i="24"/>
  <c r="BT21" i="24" s="1"/>
  <c r="AU39" i="24"/>
  <c r="E160" i="27" l="1"/>
  <c r="F160" i="27"/>
  <c r="C161" i="27"/>
  <c r="D161" i="27" s="1"/>
  <c r="B162" i="27"/>
  <c r="BZ21" i="24"/>
  <c r="CA21" i="24" s="1"/>
  <c r="BX21" i="24"/>
  <c r="BY21" i="24" s="1"/>
  <c r="B22" i="24"/>
  <c r="BT22" i="24" s="1"/>
  <c r="AU40" i="24"/>
  <c r="J21" i="24"/>
  <c r="K21" i="24" s="1"/>
  <c r="I21" i="24"/>
  <c r="C162" i="27" l="1"/>
  <c r="D162" i="27" s="1"/>
  <c r="B163" i="27"/>
  <c r="F161" i="27"/>
  <c r="E161" i="27"/>
  <c r="BZ22" i="24"/>
  <c r="CA22" i="24" s="1"/>
  <c r="BX22" i="24"/>
  <c r="BY22" i="24" s="1"/>
  <c r="J22" i="24"/>
  <c r="K22" i="24" s="1"/>
  <c r="I22" i="24"/>
  <c r="AU41" i="24"/>
  <c r="B23" i="24"/>
  <c r="BT23" i="24" s="1"/>
  <c r="B164" i="27" l="1"/>
  <c r="C163" i="27"/>
  <c r="D163" i="27" s="1"/>
  <c r="E162" i="27"/>
  <c r="F162" i="27"/>
  <c r="BZ23" i="24"/>
  <c r="CA23" i="24" s="1"/>
  <c r="BX23" i="24"/>
  <c r="BY23" i="24" s="1"/>
  <c r="AU42" i="24"/>
  <c r="B24" i="24"/>
  <c r="BT24" i="24" s="1"/>
  <c r="I23" i="24"/>
  <c r="J23" i="24"/>
  <c r="K23" i="24" s="1"/>
  <c r="F163" i="27" l="1"/>
  <c r="E163" i="27"/>
  <c r="C164" i="27"/>
  <c r="D164" i="27" s="1"/>
  <c r="B165" i="27"/>
  <c r="BZ24" i="24"/>
  <c r="CA24" i="24" s="1"/>
  <c r="BX24" i="24"/>
  <c r="BY24" i="24" s="1"/>
  <c r="I24" i="24"/>
  <c r="J24" i="24"/>
  <c r="K24" i="24" s="1"/>
  <c r="AU43" i="24"/>
  <c r="B25" i="24"/>
  <c r="BT25" i="24" s="1"/>
  <c r="B166" i="27" l="1"/>
  <c r="C165" i="27"/>
  <c r="D165" i="27" s="1"/>
  <c r="E164" i="27"/>
  <c r="F164" i="27"/>
  <c r="BZ25" i="24"/>
  <c r="CA25" i="24" s="1"/>
  <c r="BX25" i="24"/>
  <c r="BY25" i="24" s="1"/>
  <c r="B26" i="24"/>
  <c r="BT26" i="24" s="1"/>
  <c r="AU44" i="24"/>
  <c r="J25" i="24"/>
  <c r="K25" i="24" s="1"/>
  <c r="I25" i="24"/>
  <c r="E165" i="27" l="1"/>
  <c r="F165" i="27"/>
  <c r="B167" i="27"/>
  <c r="C166" i="27"/>
  <c r="D166" i="27" s="1"/>
  <c r="BZ26" i="24"/>
  <c r="CA26" i="24" s="1"/>
  <c r="BX26" i="24"/>
  <c r="BY26" i="24" s="1"/>
  <c r="J26" i="24"/>
  <c r="K26" i="24" s="1"/>
  <c r="I26" i="24"/>
  <c r="AU45" i="24"/>
  <c r="B27" i="24"/>
  <c r="BT27" i="24" s="1"/>
  <c r="E166" i="27" l="1"/>
  <c r="F166" i="27"/>
  <c r="C167" i="27"/>
  <c r="D167" i="27" s="1"/>
  <c r="B168" i="27"/>
  <c r="BZ27" i="24"/>
  <c r="CA27" i="24" s="1"/>
  <c r="BX27" i="24"/>
  <c r="BY27" i="24" s="1"/>
  <c r="B28" i="24"/>
  <c r="BT28" i="24" s="1"/>
  <c r="AU46" i="24"/>
  <c r="J27" i="24"/>
  <c r="K27" i="24" s="1"/>
  <c r="I27" i="24"/>
  <c r="B169" i="27" l="1"/>
  <c r="C168" i="27"/>
  <c r="D168" i="27" s="1"/>
  <c r="E167" i="27"/>
  <c r="F167" i="27"/>
  <c r="BZ28" i="24"/>
  <c r="CA28" i="24" s="1"/>
  <c r="BX28" i="24"/>
  <c r="BY28" i="24" s="1"/>
  <c r="I28" i="24"/>
  <c r="J28" i="24"/>
  <c r="K28" i="24" s="1"/>
  <c r="AU47" i="24"/>
  <c r="B29" i="24"/>
  <c r="BT29" i="24" s="1"/>
  <c r="E168" i="27" l="1"/>
  <c r="F168" i="27"/>
  <c r="C169" i="27"/>
  <c r="D169" i="27" s="1"/>
  <c r="B170" i="27"/>
  <c r="BZ29" i="24"/>
  <c r="CA29" i="24" s="1"/>
  <c r="BX29" i="24"/>
  <c r="BY29" i="24" s="1"/>
  <c r="AU48" i="24"/>
  <c r="B30" i="24"/>
  <c r="BT30" i="24" s="1"/>
  <c r="J29" i="24"/>
  <c r="K29" i="24" s="1"/>
  <c r="I29" i="24"/>
  <c r="F169" i="27" l="1"/>
  <c r="E169" i="27"/>
  <c r="C170" i="27"/>
  <c r="D170" i="27" s="1"/>
  <c r="B171" i="27"/>
  <c r="BZ30" i="24"/>
  <c r="CA30" i="24" s="1"/>
  <c r="BX30" i="24"/>
  <c r="BY30" i="24" s="1"/>
  <c r="I30" i="24"/>
  <c r="J30" i="24"/>
  <c r="K30" i="24" s="1"/>
  <c r="AU49" i="24"/>
  <c r="B31" i="24"/>
  <c r="BT31" i="24" s="1"/>
  <c r="B172" i="27" l="1"/>
  <c r="C171" i="27"/>
  <c r="D171" i="27" s="1"/>
  <c r="E170" i="27"/>
  <c r="F170" i="27"/>
  <c r="BZ31" i="24"/>
  <c r="CA31" i="24" s="1"/>
  <c r="BX31" i="24"/>
  <c r="BY31" i="24" s="1"/>
  <c r="AU50" i="24"/>
  <c r="B32" i="24"/>
  <c r="BT32" i="24" s="1"/>
  <c r="J31" i="24"/>
  <c r="K31" i="24" s="1"/>
  <c r="I31" i="24"/>
  <c r="F171" i="27" l="1"/>
  <c r="E171" i="27"/>
  <c r="C172" i="27"/>
  <c r="D172" i="27" s="1"/>
  <c r="B173" i="27"/>
  <c r="BZ32" i="24"/>
  <c r="CA32" i="24" s="1"/>
  <c r="BX32" i="24"/>
  <c r="BY32" i="24" s="1"/>
  <c r="AU51" i="24"/>
  <c r="B33" i="24"/>
  <c r="BT33" i="24" s="1"/>
  <c r="I32" i="24"/>
  <c r="J32" i="24"/>
  <c r="K32" i="24" s="1"/>
  <c r="B174" i="27" l="1"/>
  <c r="C173" i="27"/>
  <c r="D173" i="27" s="1"/>
  <c r="E172" i="27"/>
  <c r="F172" i="27"/>
  <c r="BZ33" i="24"/>
  <c r="CA33" i="24" s="1"/>
  <c r="BX33" i="24"/>
  <c r="BY33" i="24" s="1"/>
  <c r="I33" i="24"/>
  <c r="J33" i="24"/>
  <c r="K33" i="24" s="1"/>
  <c r="AU52" i="24"/>
  <c r="B34" i="24"/>
  <c r="BT34" i="24" s="1"/>
  <c r="E173" i="27" l="1"/>
  <c r="F173" i="27"/>
  <c r="B175" i="27"/>
  <c r="C174" i="27"/>
  <c r="D174" i="27" s="1"/>
  <c r="BZ34" i="24"/>
  <c r="CA34" i="24" s="1"/>
  <c r="BX34" i="24"/>
  <c r="BY34" i="24" s="1"/>
  <c r="B35" i="24"/>
  <c r="BT35" i="24" s="1"/>
  <c r="AU53" i="24"/>
  <c r="J34" i="24"/>
  <c r="K34" i="24" s="1"/>
  <c r="I34" i="24"/>
  <c r="E174" i="27" l="1"/>
  <c r="F174" i="27"/>
  <c r="C175" i="27"/>
  <c r="D175" i="27" s="1"/>
  <c r="B176" i="27"/>
  <c r="BZ35" i="24"/>
  <c r="CA35" i="24" s="1"/>
  <c r="BX35" i="24"/>
  <c r="BY35" i="24" s="1"/>
  <c r="J35" i="24"/>
  <c r="K35" i="24" s="1"/>
  <c r="I35" i="24"/>
  <c r="AU54" i="24"/>
  <c r="B36" i="24"/>
  <c r="BT36" i="24" s="1"/>
  <c r="B177" i="27" l="1"/>
  <c r="C176" i="27"/>
  <c r="D176" i="27" s="1"/>
  <c r="E175" i="27"/>
  <c r="F175" i="27"/>
  <c r="BZ36" i="24"/>
  <c r="CA36" i="24" s="1"/>
  <c r="BX36" i="24"/>
  <c r="BY36" i="24" s="1"/>
  <c r="AU55" i="24"/>
  <c r="B37" i="24"/>
  <c r="BT37" i="24" s="1"/>
  <c r="J36" i="24"/>
  <c r="K36" i="24" s="1"/>
  <c r="I36" i="24"/>
  <c r="E176" i="27" l="1"/>
  <c r="F176" i="27"/>
  <c r="C177" i="27"/>
  <c r="D177" i="27" s="1"/>
  <c r="B178" i="27"/>
  <c r="BZ37" i="24"/>
  <c r="CA37" i="24" s="1"/>
  <c r="BX37" i="24"/>
  <c r="BY37" i="24" s="1"/>
  <c r="I37" i="24"/>
  <c r="J37" i="24"/>
  <c r="K37" i="24" s="1"/>
  <c r="AU56" i="24"/>
  <c r="B38" i="24"/>
  <c r="BT38" i="24" s="1"/>
  <c r="C178" i="27" l="1"/>
  <c r="D178" i="27" s="1"/>
  <c r="B179" i="27"/>
  <c r="F177" i="27"/>
  <c r="E177" i="27"/>
  <c r="BZ38" i="24"/>
  <c r="CA38" i="24" s="1"/>
  <c r="BX38" i="24"/>
  <c r="BY38" i="24" s="1"/>
  <c r="AU57" i="24"/>
  <c r="B39" i="24"/>
  <c r="BT39" i="24" s="1"/>
  <c r="J38" i="24"/>
  <c r="K38" i="24" s="1"/>
  <c r="I38" i="24"/>
  <c r="B180" i="27" l="1"/>
  <c r="C179" i="27"/>
  <c r="D179" i="27" s="1"/>
  <c r="E178" i="27"/>
  <c r="F178" i="27"/>
  <c r="BZ39" i="24"/>
  <c r="CA39" i="24" s="1"/>
  <c r="BX39" i="24"/>
  <c r="BY39" i="24" s="1"/>
  <c r="J39" i="24"/>
  <c r="K39" i="24" s="1"/>
  <c r="I39" i="24"/>
  <c r="AU58" i="24"/>
  <c r="B40" i="24"/>
  <c r="BT40" i="24" s="1"/>
  <c r="F179" i="27" l="1"/>
  <c r="E179" i="27"/>
  <c r="C180" i="27"/>
  <c r="D180" i="27" s="1"/>
  <c r="B181" i="27"/>
  <c r="BZ40" i="24"/>
  <c r="CA40" i="24" s="1"/>
  <c r="BX40" i="24"/>
  <c r="BY40" i="24" s="1"/>
  <c r="B41" i="24"/>
  <c r="BT41" i="24" s="1"/>
  <c r="AU59" i="24"/>
  <c r="J40" i="24"/>
  <c r="K40" i="24" s="1"/>
  <c r="I40" i="24"/>
  <c r="B182" i="27" l="1"/>
  <c r="C181" i="27"/>
  <c r="D181" i="27" s="1"/>
  <c r="E180" i="27"/>
  <c r="F180" i="27"/>
  <c r="BZ41" i="24"/>
  <c r="CA41" i="24" s="1"/>
  <c r="BX41" i="24"/>
  <c r="BY41" i="24" s="1"/>
  <c r="J41" i="24"/>
  <c r="K41" i="24" s="1"/>
  <c r="I41" i="24"/>
  <c r="B42" i="24"/>
  <c r="BT42" i="24" s="1"/>
  <c r="AU60" i="24"/>
  <c r="E181" i="27" l="1"/>
  <c r="F181" i="27"/>
  <c r="B183" i="27"/>
  <c r="C182" i="27"/>
  <c r="D182" i="27" s="1"/>
  <c r="BZ42" i="24"/>
  <c r="CA42" i="24" s="1"/>
  <c r="BX42" i="24"/>
  <c r="BY42" i="24" s="1"/>
  <c r="B43" i="24"/>
  <c r="BT43" i="24" s="1"/>
  <c r="AU61" i="24"/>
  <c r="J42" i="24"/>
  <c r="K42" i="24" s="1"/>
  <c r="I42" i="24"/>
  <c r="E182" i="27" l="1"/>
  <c r="F182" i="27"/>
  <c r="C183" i="27"/>
  <c r="D183" i="27" s="1"/>
  <c r="B184" i="27"/>
  <c r="BZ43" i="24"/>
  <c r="CA43" i="24" s="1"/>
  <c r="BX43" i="24"/>
  <c r="BY43" i="24" s="1"/>
  <c r="I43" i="24"/>
  <c r="J43" i="24"/>
  <c r="K43" i="24" s="1"/>
  <c r="AU62" i="24"/>
  <c r="B44" i="24"/>
  <c r="BT44" i="24" s="1"/>
  <c r="B185" i="27" l="1"/>
  <c r="C184" i="27"/>
  <c r="D184" i="27" s="1"/>
  <c r="E183" i="27"/>
  <c r="F183" i="27"/>
  <c r="BZ44" i="24"/>
  <c r="CA44" i="24" s="1"/>
  <c r="BX44" i="24"/>
  <c r="BY44" i="24" s="1"/>
  <c r="AU63" i="24"/>
  <c r="B45" i="24"/>
  <c r="BT45" i="24" s="1"/>
  <c r="J44" i="24"/>
  <c r="K44" i="24" s="1"/>
  <c r="I44" i="24"/>
  <c r="E184" i="27" l="1"/>
  <c r="F184" i="27"/>
  <c r="C185" i="27"/>
  <c r="D185" i="27" s="1"/>
  <c r="B186" i="27"/>
  <c r="BZ45" i="24"/>
  <c r="CA45" i="24" s="1"/>
  <c r="BX45" i="24"/>
  <c r="BY45" i="24" s="1"/>
  <c r="I45" i="24"/>
  <c r="J45" i="24"/>
  <c r="K45" i="24" s="1"/>
  <c r="B46" i="24"/>
  <c r="BT46" i="24" s="1"/>
  <c r="AU64" i="24"/>
  <c r="C186" i="27" l="1"/>
  <c r="D186" i="27" s="1"/>
  <c r="B187" i="27"/>
  <c r="F185" i="27"/>
  <c r="E185" i="27"/>
  <c r="BZ46" i="24"/>
  <c r="CA46" i="24" s="1"/>
  <c r="BX46" i="24"/>
  <c r="BY46" i="24" s="1"/>
  <c r="AU65" i="24"/>
  <c r="B47" i="24"/>
  <c r="BT47" i="24" s="1"/>
  <c r="J46" i="24"/>
  <c r="K46" i="24" s="1"/>
  <c r="I46" i="24"/>
  <c r="B188" i="27" l="1"/>
  <c r="C187" i="27"/>
  <c r="D187" i="27" s="1"/>
  <c r="E186" i="27"/>
  <c r="F186" i="27"/>
  <c r="BZ47" i="24"/>
  <c r="CA47" i="24" s="1"/>
  <c r="BX47" i="24"/>
  <c r="BY47" i="24" s="1"/>
  <c r="J47" i="24"/>
  <c r="K47" i="24" s="1"/>
  <c r="I47" i="24"/>
  <c r="AU66" i="24"/>
  <c r="B48" i="24"/>
  <c r="BT48" i="24" s="1"/>
  <c r="F187" i="27" l="1"/>
  <c r="E187" i="27"/>
  <c r="C188" i="27"/>
  <c r="D188" i="27" s="1"/>
  <c r="B189" i="27"/>
  <c r="BZ48" i="24"/>
  <c r="CA48" i="24" s="1"/>
  <c r="BX48" i="24"/>
  <c r="BY48" i="24" s="1"/>
  <c r="B49" i="24"/>
  <c r="BT49" i="24" s="1"/>
  <c r="AU67" i="24"/>
  <c r="J48" i="24"/>
  <c r="K48" i="24" s="1"/>
  <c r="I48" i="24"/>
  <c r="B190" i="27" l="1"/>
  <c r="C189" i="27"/>
  <c r="D189" i="27" s="1"/>
  <c r="E188" i="27"/>
  <c r="F188" i="27"/>
  <c r="BZ49" i="24"/>
  <c r="CA49" i="24" s="1"/>
  <c r="BX49" i="24"/>
  <c r="BY49" i="24" s="1"/>
  <c r="I49" i="24"/>
  <c r="J49" i="24"/>
  <c r="K49" i="24" s="1"/>
  <c r="AU68" i="24"/>
  <c r="B50" i="24"/>
  <c r="BT50" i="24" s="1"/>
  <c r="E189" i="27" l="1"/>
  <c r="F189" i="27"/>
  <c r="B191" i="27"/>
  <c r="C190" i="27"/>
  <c r="D190" i="27" s="1"/>
  <c r="BZ50" i="24"/>
  <c r="CA50" i="24" s="1"/>
  <c r="BX50" i="24"/>
  <c r="BY50" i="24" s="1"/>
  <c r="AU69" i="24"/>
  <c r="B51" i="24"/>
  <c r="BT51" i="24" s="1"/>
  <c r="J50" i="24"/>
  <c r="K50" i="24" s="1"/>
  <c r="I50" i="24"/>
  <c r="E190" i="27" l="1"/>
  <c r="F190" i="27"/>
  <c r="C191" i="27"/>
  <c r="D191" i="27" s="1"/>
  <c r="B192" i="27"/>
  <c r="BZ51" i="24"/>
  <c r="CA51" i="24" s="1"/>
  <c r="BX51" i="24"/>
  <c r="BY51" i="24" s="1"/>
  <c r="I51" i="24"/>
  <c r="J51" i="24"/>
  <c r="K51" i="24" s="1"/>
  <c r="B52" i="24"/>
  <c r="BT52" i="24" s="1"/>
  <c r="AU70" i="24"/>
  <c r="B193" i="27" l="1"/>
  <c r="C192" i="27"/>
  <c r="D192" i="27" s="1"/>
  <c r="E191" i="27"/>
  <c r="F191" i="27"/>
  <c r="BZ52" i="24"/>
  <c r="CA52" i="24" s="1"/>
  <c r="BX52" i="24"/>
  <c r="BY52" i="24" s="1"/>
  <c r="AU71" i="24"/>
  <c r="B53" i="24"/>
  <c r="BT53" i="24" s="1"/>
  <c r="I52" i="24"/>
  <c r="J52" i="24"/>
  <c r="K52" i="24" s="1"/>
  <c r="E192" i="27" l="1"/>
  <c r="F192" i="27"/>
  <c r="C193" i="27"/>
  <c r="D193" i="27" s="1"/>
  <c r="B194" i="27"/>
  <c r="BZ53" i="24"/>
  <c r="CA53" i="24" s="1"/>
  <c r="BX53" i="24"/>
  <c r="BY53" i="24" s="1"/>
  <c r="I53" i="24"/>
  <c r="J53" i="24"/>
  <c r="K53" i="24" s="1"/>
  <c r="AU72" i="24"/>
  <c r="B54" i="24"/>
  <c r="BT54" i="24" s="1"/>
  <c r="C194" i="27" l="1"/>
  <c r="D194" i="27" s="1"/>
  <c r="B195" i="27"/>
  <c r="F193" i="27"/>
  <c r="E193" i="27"/>
  <c r="BZ54" i="24"/>
  <c r="CA54" i="24" s="1"/>
  <c r="BX54" i="24"/>
  <c r="BY54" i="24" s="1"/>
  <c r="AU73" i="24"/>
  <c r="B55" i="24"/>
  <c r="BT55" i="24" s="1"/>
  <c r="I54" i="24"/>
  <c r="J54" i="24"/>
  <c r="K54" i="24" s="1"/>
  <c r="B196" i="27" l="1"/>
  <c r="C195" i="27"/>
  <c r="D195" i="27" s="1"/>
  <c r="E194" i="27"/>
  <c r="F194" i="27"/>
  <c r="BZ55" i="24"/>
  <c r="CA55" i="24" s="1"/>
  <c r="BX55" i="24"/>
  <c r="BY55" i="24" s="1"/>
  <c r="J55" i="24"/>
  <c r="K55" i="24" s="1"/>
  <c r="I55" i="24"/>
  <c r="AU74" i="24"/>
  <c r="B56" i="24"/>
  <c r="BT56" i="24" s="1"/>
  <c r="F195" i="27" l="1"/>
  <c r="E195" i="27"/>
  <c r="C196" i="27"/>
  <c r="D196" i="27" s="1"/>
  <c r="B197" i="27"/>
  <c r="BZ56" i="24"/>
  <c r="CA56" i="24" s="1"/>
  <c r="BX56" i="24"/>
  <c r="BY56" i="24" s="1"/>
  <c r="AU75" i="24"/>
  <c r="B57" i="24"/>
  <c r="BT57" i="24" s="1"/>
  <c r="J56" i="24"/>
  <c r="K56" i="24" s="1"/>
  <c r="I56" i="24"/>
  <c r="B198" i="27" l="1"/>
  <c r="C197" i="27"/>
  <c r="D197" i="27" s="1"/>
  <c r="E196" i="27"/>
  <c r="F196" i="27"/>
  <c r="BZ57" i="24"/>
  <c r="CA57" i="24" s="1"/>
  <c r="BX57" i="24"/>
  <c r="BY57" i="24" s="1"/>
  <c r="I57" i="24"/>
  <c r="J57" i="24"/>
  <c r="K57" i="24" s="1"/>
  <c r="AU76" i="24"/>
  <c r="B58" i="24"/>
  <c r="BT58" i="24" s="1"/>
  <c r="E197" i="27" l="1"/>
  <c r="F197" i="27"/>
  <c r="B199" i="27"/>
  <c r="C198" i="27"/>
  <c r="D198" i="27" s="1"/>
  <c r="BZ58" i="24"/>
  <c r="CA58" i="24" s="1"/>
  <c r="BX58" i="24"/>
  <c r="BY58" i="24" s="1"/>
  <c r="AU77" i="24"/>
  <c r="B59" i="24"/>
  <c r="BT59" i="24" s="1"/>
  <c r="I58" i="24"/>
  <c r="J58" i="24"/>
  <c r="K58" i="24" s="1"/>
  <c r="C199" i="27" l="1"/>
  <c r="D199" i="27" s="1"/>
  <c r="B200" i="27"/>
  <c r="E198" i="27"/>
  <c r="F198" i="27"/>
  <c r="BZ59" i="24"/>
  <c r="CA59" i="24" s="1"/>
  <c r="BX59" i="24"/>
  <c r="BY59" i="24" s="1"/>
  <c r="J59" i="24"/>
  <c r="K59" i="24" s="1"/>
  <c r="I59" i="24"/>
  <c r="AU78" i="24"/>
  <c r="B60" i="24"/>
  <c r="BT60" i="24" s="1"/>
  <c r="B201" i="27" l="1"/>
  <c r="C200" i="27"/>
  <c r="D200" i="27" s="1"/>
  <c r="E199" i="27"/>
  <c r="F199" i="27"/>
  <c r="BZ60" i="24"/>
  <c r="CA60" i="24" s="1"/>
  <c r="BX60" i="24"/>
  <c r="BY60" i="24" s="1"/>
  <c r="AU79" i="24"/>
  <c r="B61" i="24"/>
  <c r="BT61" i="24" s="1"/>
  <c r="J60" i="24"/>
  <c r="K60" i="24" s="1"/>
  <c r="I60" i="24"/>
  <c r="AL88" i="27" l="1"/>
  <c r="AK88" i="27"/>
  <c r="E200" i="27"/>
  <c r="F200" i="27"/>
  <c r="C201" i="27"/>
  <c r="D201" i="27" s="1"/>
  <c r="B202" i="27"/>
  <c r="BZ61" i="24"/>
  <c r="CA61" i="24" s="1"/>
  <c r="BX61" i="24"/>
  <c r="BY61" i="24" s="1"/>
  <c r="B62" i="24"/>
  <c r="BT62" i="24" s="1"/>
  <c r="AU80" i="24"/>
  <c r="I61" i="24"/>
  <c r="J61" i="24"/>
  <c r="K61" i="24" s="1"/>
  <c r="AM93" i="27" l="1"/>
  <c r="AO93" i="27" s="1"/>
  <c r="AM94" i="27"/>
  <c r="AO94" i="27" s="1"/>
  <c r="AM92" i="27"/>
  <c r="AO92" i="27" s="1"/>
  <c r="AM95" i="27"/>
  <c r="AO95" i="27" s="1"/>
  <c r="AM91" i="27"/>
  <c r="AO91" i="27" s="1"/>
  <c r="AM55" i="27"/>
  <c r="AO55" i="27" s="1"/>
  <c r="AM57" i="27"/>
  <c r="AO57" i="27" s="1"/>
  <c r="AM54" i="27"/>
  <c r="AO54" i="27" s="1"/>
  <c r="AM53" i="27"/>
  <c r="AO53" i="27" s="1"/>
  <c r="AM56" i="27"/>
  <c r="AO56" i="27" s="1"/>
  <c r="C202" i="27"/>
  <c r="D202" i="27" s="1"/>
  <c r="B203" i="27"/>
  <c r="F201" i="27"/>
  <c r="E201" i="27"/>
  <c r="BZ62" i="24"/>
  <c r="CA62" i="24" s="1"/>
  <c r="BX62" i="24"/>
  <c r="BY62" i="24" s="1"/>
  <c r="J62" i="24"/>
  <c r="K62" i="24" s="1"/>
  <c r="I62" i="24"/>
  <c r="AU81" i="24"/>
  <c r="B63" i="24"/>
  <c r="BT63" i="24" s="1"/>
  <c r="B204" i="27" l="1"/>
  <c r="C203" i="27"/>
  <c r="D203" i="27" s="1"/>
  <c r="E202" i="27"/>
  <c r="F202" i="27"/>
  <c r="BZ63" i="24"/>
  <c r="CA63" i="24" s="1"/>
  <c r="BX63" i="24"/>
  <c r="BY63" i="24" s="1"/>
  <c r="B64" i="24"/>
  <c r="BT64" i="24" s="1"/>
  <c r="AU82" i="24"/>
  <c r="I63" i="24"/>
  <c r="J63" i="24"/>
  <c r="K63" i="24" s="1"/>
  <c r="F203" i="27" l="1"/>
  <c r="E203" i="27"/>
  <c r="C204" i="27"/>
  <c r="D204" i="27" s="1"/>
  <c r="B205" i="27"/>
  <c r="BZ64" i="24"/>
  <c r="CA64" i="24" s="1"/>
  <c r="BX64" i="24"/>
  <c r="BY64" i="24" s="1"/>
  <c r="J64" i="24"/>
  <c r="K64" i="24" s="1"/>
  <c r="I64" i="24"/>
  <c r="AU83" i="24"/>
  <c r="B65" i="24"/>
  <c r="BT65" i="24" s="1"/>
  <c r="B206" i="27" l="1"/>
  <c r="C205" i="27"/>
  <c r="D205" i="27" s="1"/>
  <c r="E204" i="27"/>
  <c r="F204" i="27"/>
  <c r="BZ65" i="24"/>
  <c r="CA65" i="24" s="1"/>
  <c r="BX65" i="24"/>
  <c r="BY65" i="24" s="1"/>
  <c r="AU84" i="24"/>
  <c r="B66" i="24"/>
  <c r="BT66" i="24" s="1"/>
  <c r="J65" i="24"/>
  <c r="K65" i="24" s="1"/>
  <c r="I65" i="24"/>
  <c r="E205" i="27" l="1"/>
  <c r="F205" i="27"/>
  <c r="B207" i="27"/>
  <c r="C206" i="27"/>
  <c r="D206" i="27" s="1"/>
  <c r="BZ66" i="24"/>
  <c r="CA66" i="24" s="1"/>
  <c r="BX66" i="24"/>
  <c r="BY66" i="24" s="1"/>
  <c r="J66" i="24"/>
  <c r="K66" i="24" s="1"/>
  <c r="I66" i="24"/>
  <c r="AU85" i="24"/>
  <c r="B67" i="24"/>
  <c r="BT67" i="24" s="1"/>
  <c r="E206" i="27" l="1"/>
  <c r="F206" i="27"/>
  <c r="C207" i="27"/>
  <c r="D207" i="27" s="1"/>
  <c r="B208" i="27"/>
  <c r="BZ67" i="24"/>
  <c r="CA67" i="24" s="1"/>
  <c r="BX67" i="24"/>
  <c r="BY67" i="24" s="1"/>
  <c r="AU86" i="24"/>
  <c r="B68" i="24"/>
  <c r="BT68" i="24" s="1"/>
  <c r="I67" i="24"/>
  <c r="J67" i="24"/>
  <c r="K67" i="24" s="1"/>
  <c r="E207" i="27" l="1"/>
  <c r="F207" i="27"/>
  <c r="B209" i="27"/>
  <c r="C208" i="27"/>
  <c r="D208" i="27" s="1"/>
  <c r="BZ68" i="24"/>
  <c r="CA68" i="24" s="1"/>
  <c r="BX68" i="24"/>
  <c r="BY68" i="24" s="1"/>
  <c r="J68" i="24"/>
  <c r="K68" i="24" s="1"/>
  <c r="I68" i="24"/>
  <c r="AU87" i="24"/>
  <c r="B69" i="24"/>
  <c r="BT69" i="24" s="1"/>
  <c r="E208" i="27" l="1"/>
  <c r="F208" i="27"/>
  <c r="C209" i="27"/>
  <c r="D209" i="27" s="1"/>
  <c r="B210" i="27"/>
  <c r="BZ69" i="24"/>
  <c r="CA69" i="24" s="1"/>
  <c r="BX69" i="24"/>
  <c r="BY69" i="24" s="1"/>
  <c r="AU88" i="24"/>
  <c r="B70" i="24"/>
  <c r="BT70" i="24" s="1"/>
  <c r="I69" i="24"/>
  <c r="J69" i="24"/>
  <c r="K69" i="24" s="1"/>
  <c r="C210" i="27" l="1"/>
  <c r="D210" i="27" s="1"/>
  <c r="B211" i="27"/>
  <c r="F209" i="27"/>
  <c r="E209" i="27"/>
  <c r="BZ70" i="24"/>
  <c r="CA70" i="24" s="1"/>
  <c r="BX70" i="24"/>
  <c r="BY70" i="24" s="1"/>
  <c r="J70" i="24"/>
  <c r="K70" i="24" s="1"/>
  <c r="I70" i="24"/>
  <c r="AU89" i="24"/>
  <c r="B71" i="24"/>
  <c r="BT71" i="24" s="1"/>
  <c r="B212" i="27" l="1"/>
  <c r="C211" i="27"/>
  <c r="D211" i="27" s="1"/>
  <c r="E210" i="27"/>
  <c r="F210" i="27"/>
  <c r="BZ71" i="24"/>
  <c r="CA71" i="24" s="1"/>
  <c r="BX71" i="24"/>
  <c r="BY71" i="24" s="1"/>
  <c r="AU90" i="24"/>
  <c r="B72" i="24"/>
  <c r="BT72" i="24" s="1"/>
  <c r="J71" i="24"/>
  <c r="K71" i="24" s="1"/>
  <c r="I71" i="24"/>
  <c r="F211" i="27" l="1"/>
  <c r="E211" i="27"/>
  <c r="C212" i="27"/>
  <c r="D212" i="27" s="1"/>
  <c r="B213" i="27"/>
  <c r="BZ72" i="24"/>
  <c r="CA72" i="24" s="1"/>
  <c r="BX72" i="24"/>
  <c r="BY72" i="24" s="1"/>
  <c r="AU91" i="24"/>
  <c r="B73" i="24"/>
  <c r="BT73" i="24" s="1"/>
  <c r="J72" i="24"/>
  <c r="K72" i="24" s="1"/>
  <c r="I72" i="24"/>
  <c r="E212" i="27" l="1"/>
  <c r="F212" i="27"/>
  <c r="B214" i="27"/>
  <c r="C213" i="27"/>
  <c r="D213" i="27" s="1"/>
  <c r="BZ73" i="24"/>
  <c r="CA73" i="24" s="1"/>
  <c r="BX73" i="24"/>
  <c r="BY73" i="24" s="1"/>
  <c r="J73" i="24"/>
  <c r="K73" i="24" s="1"/>
  <c r="I73" i="24"/>
  <c r="B74" i="24"/>
  <c r="BT74" i="24" s="1"/>
  <c r="AU92" i="24"/>
  <c r="E213" i="27" l="1"/>
  <c r="F213" i="27"/>
  <c r="B215" i="27"/>
  <c r="C214" i="27"/>
  <c r="D214" i="27" s="1"/>
  <c r="BZ74" i="24"/>
  <c r="CA74" i="24" s="1"/>
  <c r="BX74" i="24"/>
  <c r="BY74" i="24" s="1"/>
  <c r="B75" i="24"/>
  <c r="BT75" i="24" s="1"/>
  <c r="AU93" i="24"/>
  <c r="I74" i="24"/>
  <c r="J74" i="24"/>
  <c r="K74" i="24" s="1"/>
  <c r="E214" i="27" l="1"/>
  <c r="F214" i="27"/>
  <c r="C215" i="27"/>
  <c r="D215" i="27" s="1"/>
  <c r="B216" i="27"/>
  <c r="BZ75" i="24"/>
  <c r="CA75" i="24" s="1"/>
  <c r="BX75" i="24"/>
  <c r="BY75" i="24" s="1"/>
  <c r="J75" i="24"/>
  <c r="K75" i="24" s="1"/>
  <c r="I75" i="24"/>
  <c r="AU94" i="24"/>
  <c r="B76" i="24"/>
  <c r="BT76" i="24" s="1"/>
  <c r="B217" i="27" l="1"/>
  <c r="C216" i="27"/>
  <c r="D216" i="27" s="1"/>
  <c r="E215" i="27"/>
  <c r="F215" i="27"/>
  <c r="BZ76" i="24"/>
  <c r="CA76" i="24" s="1"/>
  <c r="BX76" i="24"/>
  <c r="BY76" i="24" s="1"/>
  <c r="B77" i="24"/>
  <c r="BT77" i="24" s="1"/>
  <c r="AU95" i="24"/>
  <c r="I76" i="24"/>
  <c r="J76" i="24"/>
  <c r="K76" i="24" s="1"/>
  <c r="E216" i="27" l="1"/>
  <c r="F216" i="27"/>
  <c r="C217" i="27"/>
  <c r="D217" i="27" s="1"/>
  <c r="B218" i="27"/>
  <c r="BZ77" i="24"/>
  <c r="CA77" i="24" s="1"/>
  <c r="BX77" i="24"/>
  <c r="BY77" i="24" s="1"/>
  <c r="I77" i="24"/>
  <c r="J77" i="24"/>
  <c r="K77" i="24" s="1"/>
  <c r="AU96" i="24"/>
  <c r="B78" i="24"/>
  <c r="BT78" i="24" s="1"/>
  <c r="F217" i="27" l="1"/>
  <c r="E217" i="27"/>
  <c r="C218" i="27"/>
  <c r="D218" i="27" s="1"/>
  <c r="B219" i="27"/>
  <c r="BZ78" i="24"/>
  <c r="CA78" i="24" s="1"/>
  <c r="BX78" i="24"/>
  <c r="BY78" i="24" s="1"/>
  <c r="B79" i="24"/>
  <c r="BT79" i="24" s="1"/>
  <c r="AU97" i="24"/>
  <c r="I78" i="24"/>
  <c r="J78" i="24"/>
  <c r="K78" i="24" s="1"/>
  <c r="B220" i="27" l="1"/>
  <c r="C219" i="27"/>
  <c r="D219" i="27" s="1"/>
  <c r="E218" i="27"/>
  <c r="F218" i="27"/>
  <c r="BZ79" i="24"/>
  <c r="CA79" i="24" s="1"/>
  <c r="BX79" i="24"/>
  <c r="BY79" i="24" s="1"/>
  <c r="J79" i="24"/>
  <c r="K79" i="24" s="1"/>
  <c r="I79" i="24"/>
  <c r="B80" i="24"/>
  <c r="BT80" i="24" s="1"/>
  <c r="AU98" i="24"/>
  <c r="F219" i="27" l="1"/>
  <c r="E219" i="27"/>
  <c r="C220" i="27"/>
  <c r="D220" i="27" s="1"/>
  <c r="B221" i="27"/>
  <c r="BZ80" i="24"/>
  <c r="CA80" i="24" s="1"/>
  <c r="BX80" i="24"/>
  <c r="BY80" i="24" s="1"/>
  <c r="B81" i="24"/>
  <c r="BT81" i="24" s="1"/>
  <c r="AU99" i="24"/>
  <c r="J80" i="24"/>
  <c r="K80" i="24" s="1"/>
  <c r="I80" i="24"/>
  <c r="B222" i="27" l="1"/>
  <c r="C221" i="27"/>
  <c r="D221" i="27" s="1"/>
  <c r="E220" i="27"/>
  <c r="F220" i="27"/>
  <c r="BZ81" i="24"/>
  <c r="CA81" i="24" s="1"/>
  <c r="BX81" i="24"/>
  <c r="BY81" i="24" s="1"/>
  <c r="J81" i="24"/>
  <c r="K81" i="24" s="1"/>
  <c r="I81" i="24"/>
  <c r="B82" i="24"/>
  <c r="BT82" i="24" s="1"/>
  <c r="AU100" i="24"/>
  <c r="E221" i="27" l="1"/>
  <c r="F221" i="27"/>
  <c r="B223" i="27"/>
  <c r="C222" i="27"/>
  <c r="D222" i="27" s="1"/>
  <c r="BZ82" i="24"/>
  <c r="CA82" i="24" s="1"/>
  <c r="BX82" i="24"/>
  <c r="BY82" i="24" s="1"/>
  <c r="AU101" i="24"/>
  <c r="B83" i="24"/>
  <c r="BT83" i="24" s="1"/>
  <c r="I82" i="24"/>
  <c r="J82" i="24"/>
  <c r="K82" i="24" s="1"/>
  <c r="E222" i="27" l="1"/>
  <c r="F222" i="27"/>
  <c r="C223" i="27"/>
  <c r="D223" i="27" s="1"/>
  <c r="B224" i="27"/>
  <c r="BZ83" i="24"/>
  <c r="CA83" i="24" s="1"/>
  <c r="BX83" i="24"/>
  <c r="BY83" i="24" s="1"/>
  <c r="J83" i="24"/>
  <c r="K83" i="24" s="1"/>
  <c r="I83" i="24"/>
  <c r="AU102" i="24"/>
  <c r="B84" i="24"/>
  <c r="BT84" i="24" s="1"/>
  <c r="B225" i="27" l="1"/>
  <c r="C224" i="27"/>
  <c r="D224" i="27" s="1"/>
  <c r="E223" i="27"/>
  <c r="F223" i="27"/>
  <c r="BZ84" i="24"/>
  <c r="CA84" i="24" s="1"/>
  <c r="BX84" i="24"/>
  <c r="BY84" i="24" s="1"/>
  <c r="AU103" i="24"/>
  <c r="B85" i="24"/>
  <c r="BT85" i="24" s="1"/>
  <c r="I84" i="24"/>
  <c r="J84" i="24"/>
  <c r="K84" i="24" s="1"/>
  <c r="E224" i="27" l="1"/>
  <c r="F224" i="27"/>
  <c r="C225" i="27"/>
  <c r="D225" i="27" s="1"/>
  <c r="B226" i="27"/>
  <c r="BZ85" i="24"/>
  <c r="CA85" i="24" s="1"/>
  <c r="BX85" i="24"/>
  <c r="BY85" i="24" s="1"/>
  <c r="J85" i="24"/>
  <c r="K85" i="24" s="1"/>
  <c r="I85" i="24"/>
  <c r="AU104" i="24"/>
  <c r="B86" i="24"/>
  <c r="BT86" i="24" s="1"/>
  <c r="C226" i="27" l="1"/>
  <c r="D226" i="27" s="1"/>
  <c r="B227" i="27"/>
  <c r="F225" i="27"/>
  <c r="E225" i="27"/>
  <c r="BZ86" i="24"/>
  <c r="CA86" i="24" s="1"/>
  <c r="BX86" i="24"/>
  <c r="BY86" i="24" s="1"/>
  <c r="AU105" i="24"/>
  <c r="B87" i="24"/>
  <c r="BT87" i="24" s="1"/>
  <c r="I86" i="24"/>
  <c r="J86" i="24"/>
  <c r="K86" i="24" s="1"/>
  <c r="B228" i="27" l="1"/>
  <c r="C227" i="27"/>
  <c r="D227" i="27" s="1"/>
  <c r="E226" i="27"/>
  <c r="F226" i="27"/>
  <c r="BZ87" i="24"/>
  <c r="CA87" i="24" s="1"/>
  <c r="BX87" i="24"/>
  <c r="BY87" i="24" s="1"/>
  <c r="I87" i="24"/>
  <c r="J87" i="24"/>
  <c r="K87" i="24" s="1"/>
  <c r="B88" i="24"/>
  <c r="BT88" i="24" s="1"/>
  <c r="AU106" i="24"/>
  <c r="F227" i="27" l="1"/>
  <c r="E227" i="27"/>
  <c r="C228" i="27"/>
  <c r="D228" i="27" s="1"/>
  <c r="B229" i="27"/>
  <c r="BZ88" i="24"/>
  <c r="CA88" i="24" s="1"/>
  <c r="BX88" i="24"/>
  <c r="BY88" i="24" s="1"/>
  <c r="B89" i="24"/>
  <c r="BT89" i="24" s="1"/>
  <c r="AU107" i="24"/>
  <c r="I88" i="24"/>
  <c r="J88" i="24"/>
  <c r="K88" i="24" s="1"/>
  <c r="B230" i="27" l="1"/>
  <c r="C229" i="27"/>
  <c r="D229" i="27" s="1"/>
  <c r="E228" i="27"/>
  <c r="F228" i="27"/>
  <c r="BZ89" i="24"/>
  <c r="CA89" i="24" s="1"/>
  <c r="BX89" i="24"/>
  <c r="BY89" i="24" s="1"/>
  <c r="J89" i="24"/>
  <c r="K89" i="24" s="1"/>
  <c r="I89" i="24"/>
  <c r="B90" i="24"/>
  <c r="BT90" i="24" s="1"/>
  <c r="AU108" i="24"/>
  <c r="E229" i="27" l="1"/>
  <c r="F229" i="27"/>
  <c r="B231" i="27"/>
  <c r="C230" i="27"/>
  <c r="D230" i="27" s="1"/>
  <c r="BZ90" i="24"/>
  <c r="CA90" i="24" s="1"/>
  <c r="BX90" i="24"/>
  <c r="BY90" i="24" s="1"/>
  <c r="AU109" i="24"/>
  <c r="B91" i="24"/>
  <c r="BT91" i="24" s="1"/>
  <c r="J90" i="24"/>
  <c r="K90" i="24" s="1"/>
  <c r="I90" i="24"/>
  <c r="E230" i="27" l="1"/>
  <c r="F230" i="27"/>
  <c r="C231" i="27"/>
  <c r="D231" i="27" s="1"/>
  <c r="B232" i="27"/>
  <c r="BZ91" i="24"/>
  <c r="CA91" i="24" s="1"/>
  <c r="BX91" i="24"/>
  <c r="BY91" i="24" s="1"/>
  <c r="J91" i="24"/>
  <c r="K91" i="24" s="1"/>
  <c r="I91" i="24"/>
  <c r="AU110" i="24"/>
  <c r="B92" i="24"/>
  <c r="BT92" i="24" s="1"/>
  <c r="E231" i="27" l="1"/>
  <c r="F231" i="27"/>
  <c r="B233" i="27"/>
  <c r="C232" i="27"/>
  <c r="D232" i="27" s="1"/>
  <c r="BZ92" i="24"/>
  <c r="CA92" i="24" s="1"/>
  <c r="BX92" i="24"/>
  <c r="BY92" i="24" s="1"/>
  <c r="J92" i="24"/>
  <c r="K92" i="24" s="1"/>
  <c r="I92" i="24"/>
  <c r="B93" i="24"/>
  <c r="BT93" i="24" s="1"/>
  <c r="AU111" i="24"/>
  <c r="E232" i="27" l="1"/>
  <c r="F232" i="27"/>
  <c r="C233" i="27"/>
  <c r="D233" i="27" s="1"/>
  <c r="B234" i="27"/>
  <c r="BZ93" i="24"/>
  <c r="CA93" i="24" s="1"/>
  <c r="BX93" i="24"/>
  <c r="BY93" i="24" s="1"/>
  <c r="B94" i="24"/>
  <c r="BT94" i="24" s="1"/>
  <c r="AU112" i="24"/>
  <c r="J93" i="24"/>
  <c r="K93" i="24" s="1"/>
  <c r="I93" i="24"/>
  <c r="C234" i="27" l="1"/>
  <c r="D234" i="27" s="1"/>
  <c r="B235" i="27"/>
  <c r="F233" i="27"/>
  <c r="E233" i="27"/>
  <c r="BZ94" i="24"/>
  <c r="CA94" i="24" s="1"/>
  <c r="BX94" i="24"/>
  <c r="BY94" i="24" s="1"/>
  <c r="J94" i="24"/>
  <c r="K94" i="24" s="1"/>
  <c r="I94" i="24"/>
  <c r="B95" i="24"/>
  <c r="BT95" i="24" s="1"/>
  <c r="AU113" i="24"/>
  <c r="B236" i="27" l="1"/>
  <c r="C235" i="27"/>
  <c r="D235" i="27" s="1"/>
  <c r="E234" i="27"/>
  <c r="F234" i="27"/>
  <c r="BZ95" i="24"/>
  <c r="CA95" i="24" s="1"/>
  <c r="BX95" i="24"/>
  <c r="BY95" i="24" s="1"/>
  <c r="B96" i="24"/>
  <c r="BT96" i="24" s="1"/>
  <c r="AU114" i="24"/>
  <c r="J95" i="24"/>
  <c r="K95" i="24" s="1"/>
  <c r="I95" i="24"/>
  <c r="F235" i="27" l="1"/>
  <c r="E235" i="27"/>
  <c r="C236" i="27"/>
  <c r="D236" i="27" s="1"/>
  <c r="B237" i="27"/>
  <c r="BZ96" i="24"/>
  <c r="CA96" i="24" s="1"/>
  <c r="BX96" i="24"/>
  <c r="BY96" i="24" s="1"/>
  <c r="I96" i="24"/>
  <c r="J96" i="24"/>
  <c r="K96" i="24" s="1"/>
  <c r="B97" i="24"/>
  <c r="BT97" i="24" s="1"/>
  <c r="AU115" i="24"/>
  <c r="B238" i="27" l="1"/>
  <c r="C237" i="27"/>
  <c r="D237" i="27" s="1"/>
  <c r="E236" i="27"/>
  <c r="F236" i="27"/>
  <c r="BZ97" i="24"/>
  <c r="CA97" i="24" s="1"/>
  <c r="BX97" i="24"/>
  <c r="BY97" i="24" s="1"/>
  <c r="AU116" i="24"/>
  <c r="B98" i="24"/>
  <c r="BT98" i="24" s="1"/>
  <c r="I97" i="24"/>
  <c r="J97" i="24"/>
  <c r="K97" i="24" s="1"/>
  <c r="E237" i="27" l="1"/>
  <c r="F237" i="27"/>
  <c r="B239" i="27"/>
  <c r="C238" i="27"/>
  <c r="D238" i="27" s="1"/>
  <c r="BZ98" i="24"/>
  <c r="CA98" i="24" s="1"/>
  <c r="BX98" i="24"/>
  <c r="BY98" i="24" s="1"/>
  <c r="B99" i="24"/>
  <c r="AU117" i="24"/>
  <c r="J98" i="24"/>
  <c r="K98" i="24" s="1"/>
  <c r="I98" i="24"/>
  <c r="E238" i="27" l="1"/>
  <c r="F238" i="27"/>
  <c r="C239" i="27"/>
  <c r="D239" i="27" s="1"/>
  <c r="B240" i="27"/>
  <c r="AU118" i="24"/>
  <c r="BT99" i="24"/>
  <c r="J99" i="24"/>
  <c r="K99" i="24" s="1"/>
  <c r="I99" i="24"/>
  <c r="B100" i="24"/>
  <c r="B241" i="27" l="1"/>
  <c r="C240" i="27"/>
  <c r="D240" i="27" s="1"/>
  <c r="E239" i="27"/>
  <c r="F239" i="27"/>
  <c r="AU119" i="24"/>
  <c r="BT100" i="24"/>
  <c r="BZ99" i="24"/>
  <c r="CA99" i="24" s="1"/>
  <c r="BX99" i="24"/>
  <c r="BY99" i="24" s="1"/>
  <c r="B101" i="24"/>
  <c r="J100" i="24"/>
  <c r="K100" i="24" s="1"/>
  <c r="I100" i="24"/>
  <c r="E240" i="27" l="1"/>
  <c r="F240" i="27"/>
  <c r="C241" i="27"/>
  <c r="D241" i="27" s="1"/>
  <c r="B242" i="27"/>
  <c r="AU120" i="24"/>
  <c r="BT101" i="24"/>
  <c r="S2" i="24"/>
  <c r="BZ100" i="24"/>
  <c r="CA100" i="24" s="1"/>
  <c r="BX100" i="24"/>
  <c r="BY100" i="24" s="1"/>
  <c r="J101" i="24"/>
  <c r="K101" i="24" s="1"/>
  <c r="I101" i="24"/>
  <c r="C242" i="27" l="1"/>
  <c r="D242" i="27" s="1"/>
  <c r="B243" i="27"/>
  <c r="F241" i="27"/>
  <c r="E241" i="27"/>
  <c r="BZ101" i="24"/>
  <c r="CA101" i="24" s="1"/>
  <c r="BX101" i="24"/>
  <c r="BY101" i="24" s="1"/>
  <c r="BP7" i="24" s="1"/>
  <c r="BP8" i="24" s="1"/>
  <c r="J102" i="24"/>
  <c r="K102" i="24" s="1"/>
  <c r="I102" i="24"/>
  <c r="B244" i="27" l="1"/>
  <c r="C243" i="27"/>
  <c r="D243" i="27" s="1"/>
  <c r="E242" i="27"/>
  <c r="F242" i="27"/>
  <c r="AL65" i="24"/>
  <c r="BP9" i="24"/>
  <c r="BQ16" i="24"/>
  <c r="I104" i="24"/>
  <c r="J104" i="24"/>
  <c r="K104" i="24" s="1"/>
  <c r="I103" i="24"/>
  <c r="J103" i="24"/>
  <c r="K103" i="24" s="1"/>
  <c r="F243" i="27" l="1"/>
  <c r="E243" i="27"/>
  <c r="C244" i="27"/>
  <c r="D244" i="27" s="1"/>
  <c r="B245" i="27"/>
  <c r="BP18" i="24"/>
  <c r="BP17" i="24"/>
  <c r="BP16" i="24"/>
  <c r="BP15" i="24"/>
  <c r="BP10" i="24" s="1"/>
  <c r="J105" i="24"/>
  <c r="K105" i="24" s="1"/>
  <c r="I105" i="24"/>
  <c r="AV16" i="24"/>
  <c r="E244" i="27" l="1"/>
  <c r="F244" i="27"/>
  <c r="B246" i="27"/>
  <c r="C245" i="27"/>
  <c r="D245" i="27" s="1"/>
  <c r="AL66" i="24"/>
  <c r="AK69" i="24" s="1"/>
  <c r="BO21" i="24"/>
  <c r="I106" i="24"/>
  <c r="J106" i="24"/>
  <c r="K106" i="24" s="1"/>
  <c r="Q20" i="24"/>
  <c r="Q17" i="24"/>
  <c r="Q18" i="24"/>
  <c r="Q19" i="24"/>
  <c r="Q21" i="24"/>
  <c r="Q22" i="24"/>
  <c r="R21" i="24"/>
  <c r="R15" i="24"/>
  <c r="Q15" i="24"/>
  <c r="R18" i="24"/>
  <c r="R17" i="24"/>
  <c r="R20" i="24"/>
  <c r="R22" i="24"/>
  <c r="R19" i="24"/>
  <c r="Q16" i="24"/>
  <c r="R14" i="24"/>
  <c r="Q14" i="24"/>
  <c r="R16" i="24"/>
  <c r="R11" i="24"/>
  <c r="R8" i="24"/>
  <c r="R5" i="24"/>
  <c r="Q3" i="24"/>
  <c r="Q11" i="24"/>
  <c r="R10" i="24"/>
  <c r="Q10" i="24"/>
  <c r="C3" i="24"/>
  <c r="D3" i="24" s="1"/>
  <c r="Q13" i="24"/>
  <c r="R9" i="24"/>
  <c r="Q4" i="24"/>
  <c r="R7" i="24"/>
  <c r="R6" i="24"/>
  <c r="R3" i="24"/>
  <c r="Q6" i="24"/>
  <c r="R4" i="24"/>
  <c r="R13" i="24"/>
  <c r="R12" i="24"/>
  <c r="Q12" i="24"/>
  <c r="Q8" i="24"/>
  <c r="Q9" i="24"/>
  <c r="C4" i="24"/>
  <c r="D4" i="24" s="1"/>
  <c r="Q7" i="24"/>
  <c r="Q5" i="24"/>
  <c r="C5" i="24"/>
  <c r="D5" i="24" s="1"/>
  <c r="C6" i="24"/>
  <c r="D6" i="24" s="1"/>
  <c r="C7" i="24"/>
  <c r="D7" i="24" s="1"/>
  <c r="C8" i="24"/>
  <c r="D8" i="24" s="1"/>
  <c r="C9" i="24"/>
  <c r="D9" i="24" s="1"/>
  <c r="C10" i="24"/>
  <c r="D10" i="24" s="1"/>
  <c r="C11" i="24"/>
  <c r="D11" i="24" s="1"/>
  <c r="C12" i="24"/>
  <c r="D12" i="24" s="1"/>
  <c r="C13" i="24"/>
  <c r="D13" i="24" s="1"/>
  <c r="C14" i="24"/>
  <c r="D14" i="24" s="1"/>
  <c r="C15" i="24"/>
  <c r="D15" i="24" s="1"/>
  <c r="C16" i="24"/>
  <c r="D16" i="24" s="1"/>
  <c r="C17" i="24"/>
  <c r="D17" i="24" s="1"/>
  <c r="C18" i="24"/>
  <c r="D18" i="24" s="1"/>
  <c r="C19" i="24"/>
  <c r="D19" i="24" s="1"/>
  <c r="C20" i="24"/>
  <c r="D20" i="24" s="1"/>
  <c r="C21" i="24"/>
  <c r="D21" i="24" s="1"/>
  <c r="C22" i="24"/>
  <c r="D22" i="24" s="1"/>
  <c r="C23" i="24"/>
  <c r="D23" i="24" s="1"/>
  <c r="C24" i="24"/>
  <c r="D24" i="24" s="1"/>
  <c r="C25" i="24"/>
  <c r="D25" i="24" s="1"/>
  <c r="C26" i="24"/>
  <c r="D26" i="24" s="1"/>
  <c r="C27" i="24"/>
  <c r="D27" i="24" s="1"/>
  <c r="C28" i="24"/>
  <c r="D28" i="24" s="1"/>
  <c r="C29" i="24"/>
  <c r="D29" i="24" s="1"/>
  <c r="C30" i="24"/>
  <c r="D30" i="24" s="1"/>
  <c r="C31" i="24"/>
  <c r="D31" i="24" s="1"/>
  <c r="C32" i="24"/>
  <c r="D32" i="24" s="1"/>
  <c r="C33" i="24"/>
  <c r="D33" i="24" s="1"/>
  <c r="C34" i="24"/>
  <c r="D34" i="24" s="1"/>
  <c r="C35" i="24"/>
  <c r="D35" i="24" s="1"/>
  <c r="C36" i="24"/>
  <c r="D36" i="24" s="1"/>
  <c r="C37" i="24"/>
  <c r="D37" i="24" s="1"/>
  <c r="C38" i="24"/>
  <c r="D38" i="24" s="1"/>
  <c r="C39" i="24"/>
  <c r="D39" i="24" s="1"/>
  <c r="C40" i="24"/>
  <c r="D40" i="24" s="1"/>
  <c r="C41" i="24"/>
  <c r="D41" i="24" s="1"/>
  <c r="C42" i="24"/>
  <c r="D42" i="24" s="1"/>
  <c r="C43" i="24"/>
  <c r="D43" i="24" s="1"/>
  <c r="C44" i="24"/>
  <c r="D44" i="24" s="1"/>
  <c r="C45" i="24"/>
  <c r="D45" i="24" s="1"/>
  <c r="C46" i="24"/>
  <c r="D46" i="24" s="1"/>
  <c r="C47" i="24"/>
  <c r="D47" i="24" s="1"/>
  <c r="C48" i="24"/>
  <c r="D48" i="24" s="1"/>
  <c r="C49" i="24"/>
  <c r="D49" i="24" s="1"/>
  <c r="C50" i="24"/>
  <c r="D50" i="24" s="1"/>
  <c r="C51" i="24"/>
  <c r="D51" i="24" s="1"/>
  <c r="C52" i="24"/>
  <c r="D52" i="24" s="1"/>
  <c r="C53" i="24"/>
  <c r="D53" i="24" s="1"/>
  <c r="C54" i="24"/>
  <c r="D54" i="24" s="1"/>
  <c r="C55" i="24"/>
  <c r="D55" i="24" s="1"/>
  <c r="C56" i="24"/>
  <c r="D56" i="24" s="1"/>
  <c r="C57" i="24"/>
  <c r="D57" i="24" s="1"/>
  <c r="C58" i="24"/>
  <c r="D58" i="24" s="1"/>
  <c r="C59" i="24"/>
  <c r="D59" i="24" s="1"/>
  <c r="C60" i="24"/>
  <c r="D60" i="24" s="1"/>
  <c r="C61" i="24"/>
  <c r="D61" i="24" s="1"/>
  <c r="C62" i="24"/>
  <c r="D62" i="24" s="1"/>
  <c r="C63" i="24"/>
  <c r="D63" i="24" s="1"/>
  <c r="C64" i="24"/>
  <c r="D64" i="24" s="1"/>
  <c r="C65" i="24"/>
  <c r="D65" i="24" s="1"/>
  <c r="C66" i="24"/>
  <c r="D66" i="24" s="1"/>
  <c r="C67" i="24"/>
  <c r="D67" i="24" s="1"/>
  <c r="C68" i="24"/>
  <c r="D68" i="24" s="1"/>
  <c r="C69" i="24"/>
  <c r="D69" i="24" s="1"/>
  <c r="C70" i="24"/>
  <c r="D70" i="24" s="1"/>
  <c r="C71" i="24"/>
  <c r="D71" i="24" s="1"/>
  <c r="C72" i="24"/>
  <c r="D72" i="24" s="1"/>
  <c r="C73" i="24"/>
  <c r="D73" i="24" s="1"/>
  <c r="C74" i="24"/>
  <c r="D74" i="24" s="1"/>
  <c r="C75" i="24"/>
  <c r="D75" i="24" s="1"/>
  <c r="C76" i="24"/>
  <c r="D76" i="24" s="1"/>
  <c r="C77" i="24"/>
  <c r="D77" i="24" s="1"/>
  <c r="C78" i="24"/>
  <c r="D78" i="24" s="1"/>
  <c r="C79" i="24"/>
  <c r="D79" i="24" s="1"/>
  <c r="C80" i="24"/>
  <c r="D80" i="24" s="1"/>
  <c r="C81" i="24"/>
  <c r="D81" i="24" s="1"/>
  <c r="C82" i="24"/>
  <c r="D82" i="24" s="1"/>
  <c r="C83" i="24"/>
  <c r="D83" i="24" s="1"/>
  <c r="C84" i="24"/>
  <c r="D84" i="24" s="1"/>
  <c r="C85" i="24"/>
  <c r="D85" i="24" s="1"/>
  <c r="C86" i="24"/>
  <c r="D86" i="24" s="1"/>
  <c r="C87" i="24"/>
  <c r="D87" i="24" s="1"/>
  <c r="C88" i="24"/>
  <c r="D88" i="24" s="1"/>
  <c r="C89" i="24"/>
  <c r="D89" i="24" s="1"/>
  <c r="C90" i="24"/>
  <c r="D90" i="24" s="1"/>
  <c r="C91" i="24"/>
  <c r="D91" i="24" s="1"/>
  <c r="C92" i="24"/>
  <c r="D92" i="24" s="1"/>
  <c r="C93" i="24"/>
  <c r="D93" i="24" s="1"/>
  <c r="C94" i="24"/>
  <c r="D94" i="24" s="1"/>
  <c r="C95" i="24"/>
  <c r="D95" i="24" s="1"/>
  <c r="C96" i="24"/>
  <c r="D96" i="24" s="1"/>
  <c r="C97" i="24"/>
  <c r="D97" i="24" s="1"/>
  <c r="C98" i="24"/>
  <c r="D98" i="24" s="1"/>
  <c r="C99" i="24"/>
  <c r="D99" i="24" s="1"/>
  <c r="C100" i="24"/>
  <c r="D100" i="24" s="1"/>
  <c r="C101" i="24"/>
  <c r="D101" i="24" s="1"/>
  <c r="AV15" i="24"/>
  <c r="AV14" i="24"/>
  <c r="E245" i="27" l="1"/>
  <c r="F245" i="27"/>
  <c r="B247" i="27"/>
  <c r="C246" i="27"/>
  <c r="D246" i="27" s="1"/>
  <c r="I107" i="24"/>
  <c r="J107" i="24"/>
  <c r="K107" i="24" s="1"/>
  <c r="F100" i="24"/>
  <c r="E100" i="24"/>
  <c r="F60" i="24"/>
  <c r="E60" i="24"/>
  <c r="F20" i="24"/>
  <c r="E20" i="24"/>
  <c r="E75" i="24"/>
  <c r="F75" i="24"/>
  <c r="F35" i="24"/>
  <c r="E35" i="24"/>
  <c r="F98" i="24"/>
  <c r="E98" i="24"/>
  <c r="E90" i="24"/>
  <c r="F90" i="24"/>
  <c r="E82" i="24"/>
  <c r="F82" i="24"/>
  <c r="F74" i="24"/>
  <c r="E74" i="24"/>
  <c r="E66" i="24"/>
  <c r="F66" i="24"/>
  <c r="F58" i="24"/>
  <c r="E58" i="24"/>
  <c r="F50" i="24"/>
  <c r="E50" i="24"/>
  <c r="F42" i="24"/>
  <c r="E42" i="24"/>
  <c r="E34" i="24"/>
  <c r="F34" i="24"/>
  <c r="F26" i="24"/>
  <c r="E26" i="24"/>
  <c r="E18" i="24"/>
  <c r="F18" i="24"/>
  <c r="F10" i="24"/>
  <c r="E10" i="24"/>
  <c r="E4" i="24"/>
  <c r="F4" i="24"/>
  <c r="E84" i="24"/>
  <c r="F84" i="24"/>
  <c r="E36" i="24"/>
  <c r="F36" i="24"/>
  <c r="F59" i="24"/>
  <c r="E59" i="24"/>
  <c r="E97" i="24"/>
  <c r="F97" i="24"/>
  <c r="F89" i="24"/>
  <c r="E89" i="24"/>
  <c r="E81" i="24"/>
  <c r="F81" i="24"/>
  <c r="E73" i="24"/>
  <c r="F73" i="24"/>
  <c r="E65" i="24"/>
  <c r="F65" i="24"/>
  <c r="E57" i="24"/>
  <c r="F57" i="24"/>
  <c r="E49" i="24"/>
  <c r="F49" i="24"/>
  <c r="E41" i="24"/>
  <c r="F41" i="24"/>
  <c r="F33" i="24"/>
  <c r="E33" i="24"/>
  <c r="F25" i="24"/>
  <c r="E25" i="24"/>
  <c r="F17" i="24"/>
  <c r="E17" i="24"/>
  <c r="F9" i="24"/>
  <c r="E9" i="24"/>
  <c r="F76" i="24"/>
  <c r="E76" i="24"/>
  <c r="AK50" i="24"/>
  <c r="AL50" i="24"/>
  <c r="E3" i="24"/>
  <c r="AG3" i="24"/>
  <c r="AF3" i="24"/>
  <c r="F3" i="24"/>
  <c r="F83" i="24"/>
  <c r="E83" i="24"/>
  <c r="F11" i="24"/>
  <c r="E11" i="24"/>
  <c r="AZ7" i="24"/>
  <c r="B8" i="16" s="1"/>
  <c r="AZ4" i="24"/>
  <c r="B5" i="16" s="1"/>
  <c r="F96" i="24"/>
  <c r="E96" i="24"/>
  <c r="E88" i="24"/>
  <c r="F88" i="24"/>
  <c r="E80" i="24"/>
  <c r="F80" i="24"/>
  <c r="F72" i="24"/>
  <c r="E72" i="24"/>
  <c r="F64" i="24"/>
  <c r="E64" i="24"/>
  <c r="E56" i="24"/>
  <c r="F56" i="24"/>
  <c r="F48" i="24"/>
  <c r="E48" i="24"/>
  <c r="F40" i="24"/>
  <c r="E40" i="24"/>
  <c r="E32" i="24"/>
  <c r="F32" i="24"/>
  <c r="E24" i="24"/>
  <c r="F24" i="24"/>
  <c r="F16" i="24"/>
  <c r="E16" i="24"/>
  <c r="F8" i="24"/>
  <c r="E8" i="24"/>
  <c r="E52" i="24"/>
  <c r="F52" i="24"/>
  <c r="E28" i="24"/>
  <c r="F28" i="24"/>
  <c r="F91" i="24"/>
  <c r="E91" i="24"/>
  <c r="E43" i="24"/>
  <c r="F43" i="24"/>
  <c r="F19" i="24"/>
  <c r="E19" i="24"/>
  <c r="AZ16" i="24"/>
  <c r="B17" i="16" s="1"/>
  <c r="AZ13" i="24"/>
  <c r="B14" i="16" s="1"/>
  <c r="F95" i="24"/>
  <c r="E95" i="24"/>
  <c r="F87" i="24"/>
  <c r="E87" i="24"/>
  <c r="F79" i="24"/>
  <c r="E79" i="24"/>
  <c r="E71" i="24"/>
  <c r="F71" i="24"/>
  <c r="F63" i="24"/>
  <c r="E63" i="24"/>
  <c r="E55" i="24"/>
  <c r="F55" i="24"/>
  <c r="E47" i="24"/>
  <c r="F47" i="24"/>
  <c r="F39" i="24"/>
  <c r="E39" i="24"/>
  <c r="F31" i="24"/>
  <c r="E31" i="24"/>
  <c r="E23" i="24"/>
  <c r="F23" i="24"/>
  <c r="F15" i="24"/>
  <c r="E15" i="24"/>
  <c r="F7" i="24"/>
  <c r="E7" i="24"/>
  <c r="F68" i="24"/>
  <c r="E68" i="24"/>
  <c r="F12" i="24"/>
  <c r="E12" i="24"/>
  <c r="E51" i="24"/>
  <c r="F51" i="24"/>
  <c r="F94" i="24"/>
  <c r="E94" i="24"/>
  <c r="F86" i="24"/>
  <c r="E86" i="24"/>
  <c r="F78" i="24"/>
  <c r="E78" i="24"/>
  <c r="F70" i="24"/>
  <c r="E70" i="24"/>
  <c r="E62" i="24"/>
  <c r="F62" i="24"/>
  <c r="F54" i="24"/>
  <c r="E54" i="24"/>
  <c r="F46" i="24"/>
  <c r="E46" i="24"/>
  <c r="F38" i="24"/>
  <c r="E38" i="24"/>
  <c r="E30" i="24"/>
  <c r="F30" i="24"/>
  <c r="F22" i="24"/>
  <c r="E22" i="24"/>
  <c r="F14" i="24"/>
  <c r="E14" i="24"/>
  <c r="E6" i="24"/>
  <c r="F6" i="24"/>
  <c r="E92" i="24"/>
  <c r="F92" i="24"/>
  <c r="F44" i="24"/>
  <c r="E44" i="24"/>
  <c r="E99" i="24"/>
  <c r="F99" i="24"/>
  <c r="F67" i="24"/>
  <c r="E67" i="24"/>
  <c r="F27" i="24"/>
  <c r="E27" i="24"/>
  <c r="E101" i="24"/>
  <c r="F101" i="24"/>
  <c r="F93" i="24"/>
  <c r="E93" i="24"/>
  <c r="E85" i="24"/>
  <c r="F85" i="24"/>
  <c r="F77" i="24"/>
  <c r="E77" i="24"/>
  <c r="F69" i="24"/>
  <c r="E69" i="24"/>
  <c r="F61" i="24"/>
  <c r="E61" i="24"/>
  <c r="F53" i="24"/>
  <c r="E53" i="24"/>
  <c r="E45" i="24"/>
  <c r="F45" i="24"/>
  <c r="E37" i="24"/>
  <c r="F37" i="24"/>
  <c r="F29" i="24"/>
  <c r="E29" i="24"/>
  <c r="E21" i="24"/>
  <c r="F21" i="24"/>
  <c r="F13" i="24"/>
  <c r="E13" i="24"/>
  <c r="F5" i="24"/>
  <c r="E5" i="24"/>
  <c r="E246" i="27" l="1"/>
  <c r="F246" i="27"/>
  <c r="C247" i="27"/>
  <c r="D247" i="27" s="1"/>
  <c r="B248" i="27"/>
  <c r="I108" i="24"/>
  <c r="J108" i="24"/>
  <c r="K108" i="24" s="1"/>
  <c r="AM97" i="24"/>
  <c r="AO97" i="24" s="1"/>
  <c r="AM93" i="24"/>
  <c r="AO93" i="24" s="1"/>
  <c r="AM96" i="24"/>
  <c r="AO96" i="24" s="1"/>
  <c r="AM95" i="24"/>
  <c r="AO95" i="24" s="1"/>
  <c r="AM94" i="24"/>
  <c r="AO94" i="24" s="1"/>
  <c r="AM57" i="24"/>
  <c r="AO57" i="24" s="1"/>
  <c r="AM56" i="24"/>
  <c r="AO56" i="24" s="1"/>
  <c r="AM55" i="24"/>
  <c r="AO55" i="24" s="1"/>
  <c r="AM54" i="24"/>
  <c r="AO54" i="24" s="1"/>
  <c r="AM53" i="24"/>
  <c r="AO53" i="24" s="1"/>
  <c r="B249" i="27" l="1"/>
  <c r="C248" i="27"/>
  <c r="D248" i="27" s="1"/>
  <c r="E247" i="27"/>
  <c r="F247" i="27"/>
  <c r="I109" i="24"/>
  <c r="J109" i="24"/>
  <c r="K109" i="24" s="1"/>
  <c r="H3" i="10"/>
  <c r="G3" i="10"/>
  <c r="E248" i="27" l="1"/>
  <c r="F248" i="27"/>
  <c r="C249" i="27"/>
  <c r="D249" i="27" s="1"/>
  <c r="B250" i="27"/>
  <c r="I110" i="24"/>
  <c r="J110" i="24"/>
  <c r="K110" i="24" s="1"/>
  <c r="AF34" i="16"/>
  <c r="AF33" i="16"/>
  <c r="AF32" i="16"/>
  <c r="AF31" i="16"/>
  <c r="AM30" i="16"/>
  <c r="AM31" i="16" s="1"/>
  <c r="AM32" i="16" s="1"/>
  <c r="AM33" i="16" s="1"/>
  <c r="AM34" i="16" s="1"/>
  <c r="AG30" i="16"/>
  <c r="AG31" i="16" s="1"/>
  <c r="AG32" i="16" s="1"/>
  <c r="AG33" i="16" s="1"/>
  <c r="AG34" i="16" s="1"/>
  <c r="C250" i="27" l="1"/>
  <c r="D250" i="27" s="1"/>
  <c r="B251" i="27"/>
  <c r="F249" i="27"/>
  <c r="E249" i="27"/>
  <c r="P3" i="14"/>
  <c r="J111" i="24"/>
  <c r="K111" i="24" s="1"/>
  <c r="I111" i="24"/>
  <c r="P5" i="14"/>
  <c r="P4" i="14"/>
  <c r="B252" i="27" l="1"/>
  <c r="C251" i="27"/>
  <c r="D251" i="27" s="1"/>
  <c r="E250" i="27"/>
  <c r="F250" i="27"/>
  <c r="I112" i="24"/>
  <c r="J112" i="24"/>
  <c r="K112" i="24" s="1"/>
  <c r="P6" i="14"/>
  <c r="F251" i="27" l="1"/>
  <c r="E251" i="27"/>
  <c r="C252" i="27"/>
  <c r="D252" i="27" s="1"/>
  <c r="B253" i="27"/>
  <c r="J113" i="24"/>
  <c r="K113" i="24" s="1"/>
  <c r="I113" i="24"/>
  <c r="P7" i="14"/>
  <c r="B254" i="27" l="1"/>
  <c r="C253" i="27"/>
  <c r="D253" i="27" s="1"/>
  <c r="E252" i="27"/>
  <c r="F252" i="27"/>
  <c r="I114" i="24"/>
  <c r="J114" i="24"/>
  <c r="K114" i="24" s="1"/>
  <c r="P8" i="14"/>
  <c r="E253" i="27" l="1"/>
  <c r="F253" i="27"/>
  <c r="B255" i="27"/>
  <c r="C254" i="27"/>
  <c r="D254" i="27" s="1"/>
  <c r="I115" i="24"/>
  <c r="J115" i="24"/>
  <c r="K115" i="24" s="1"/>
  <c r="P9" i="14"/>
  <c r="E254" i="27" l="1"/>
  <c r="F254" i="27"/>
  <c r="C255" i="27"/>
  <c r="D255" i="27" s="1"/>
  <c r="B256" i="27"/>
  <c r="I116" i="24"/>
  <c r="J116" i="24"/>
  <c r="K116" i="24" s="1"/>
  <c r="P10" i="14"/>
  <c r="B257" i="27" l="1"/>
  <c r="C256" i="27"/>
  <c r="D256" i="27" s="1"/>
  <c r="E255" i="27"/>
  <c r="F255" i="27"/>
  <c r="I117" i="24"/>
  <c r="J117" i="24"/>
  <c r="K117" i="24" s="1"/>
  <c r="P11" i="14"/>
  <c r="E256" i="27" l="1"/>
  <c r="F256" i="27"/>
  <c r="C257" i="27"/>
  <c r="D257" i="27" s="1"/>
  <c r="B258" i="27"/>
  <c r="I118" i="24"/>
  <c r="J118" i="24"/>
  <c r="K118" i="24" s="1"/>
  <c r="P12" i="14"/>
  <c r="C258" i="27" l="1"/>
  <c r="D258" i="27" s="1"/>
  <c r="B259" i="27"/>
  <c r="F257" i="27"/>
  <c r="E257" i="27"/>
  <c r="J119" i="24"/>
  <c r="K119" i="24" s="1"/>
  <c r="I119" i="24"/>
  <c r="P13" i="14"/>
  <c r="C259" i="27" l="1"/>
  <c r="D259" i="27" s="1"/>
  <c r="B260" i="27"/>
  <c r="E258" i="27"/>
  <c r="F258" i="27"/>
  <c r="I120" i="24"/>
  <c r="J120" i="24"/>
  <c r="K120" i="24" s="1"/>
  <c r="P14" i="14"/>
  <c r="C260" i="27" l="1"/>
  <c r="D260" i="27" s="1"/>
  <c r="B261" i="27"/>
  <c r="F259" i="27"/>
  <c r="E259" i="27"/>
  <c r="J121" i="24"/>
  <c r="K121" i="24" s="1"/>
  <c r="I121" i="24"/>
  <c r="P15" i="14"/>
  <c r="B262" i="27" l="1"/>
  <c r="C261" i="27"/>
  <c r="D261" i="27" s="1"/>
  <c r="E260" i="27"/>
  <c r="F260" i="27"/>
  <c r="I122" i="24"/>
  <c r="J122" i="24"/>
  <c r="K122" i="24" s="1"/>
  <c r="P16" i="14"/>
  <c r="F261" i="27" l="1"/>
  <c r="E261" i="27"/>
  <c r="C262" i="27"/>
  <c r="D262" i="27" s="1"/>
  <c r="B263" i="27"/>
  <c r="J123" i="24"/>
  <c r="K123" i="24" s="1"/>
  <c r="I123" i="24"/>
  <c r="P17" i="14"/>
  <c r="B264" i="27" l="1"/>
  <c r="C263" i="27"/>
  <c r="D263" i="27" s="1"/>
  <c r="E262" i="27"/>
  <c r="F262" i="27"/>
  <c r="I124" i="24"/>
  <c r="J124" i="24"/>
  <c r="K124" i="24" s="1"/>
  <c r="P18" i="14"/>
  <c r="E263" i="27" l="1"/>
  <c r="F263" i="27"/>
  <c r="B265" i="27"/>
  <c r="C264" i="27"/>
  <c r="D264" i="27" s="1"/>
  <c r="J125" i="24"/>
  <c r="K125" i="24" s="1"/>
  <c r="I125" i="24"/>
  <c r="P19" i="14"/>
  <c r="E264" i="27" l="1"/>
  <c r="F264" i="27"/>
  <c r="C265" i="27"/>
  <c r="D265" i="27" s="1"/>
  <c r="B266" i="27"/>
  <c r="I126" i="24"/>
  <c r="J126" i="24"/>
  <c r="K126" i="24" s="1"/>
  <c r="P20" i="14"/>
  <c r="E265" i="27" l="1"/>
  <c r="F265" i="27"/>
  <c r="B267" i="27"/>
  <c r="C266" i="27"/>
  <c r="D266" i="27" s="1"/>
  <c r="J127" i="24"/>
  <c r="K127" i="24" s="1"/>
  <c r="I127" i="24"/>
  <c r="P21" i="14"/>
  <c r="E266" i="27" l="1"/>
  <c r="F266" i="27"/>
  <c r="C267" i="27"/>
  <c r="D267" i="27" s="1"/>
  <c r="B268" i="27"/>
  <c r="I128" i="24"/>
  <c r="J128" i="24"/>
  <c r="K128" i="24" s="1"/>
  <c r="P22" i="14"/>
  <c r="C268" i="27" l="1"/>
  <c r="D268" i="27" s="1"/>
  <c r="B269" i="27"/>
  <c r="F267" i="27"/>
  <c r="E267" i="27"/>
  <c r="I129" i="24"/>
  <c r="J129" i="24"/>
  <c r="K129" i="24" s="1"/>
  <c r="P23" i="14"/>
  <c r="B270" i="27" l="1"/>
  <c r="C269" i="27"/>
  <c r="D269" i="27" s="1"/>
  <c r="E268" i="27"/>
  <c r="F268" i="27"/>
  <c r="I130" i="24"/>
  <c r="J130" i="24"/>
  <c r="K130" i="24" s="1"/>
  <c r="P24" i="14"/>
  <c r="F269" i="27" l="1"/>
  <c r="E269" i="27"/>
  <c r="C270" i="27"/>
  <c r="D270" i="27" s="1"/>
  <c r="B271" i="27"/>
  <c r="I131" i="24"/>
  <c r="J131" i="24"/>
  <c r="K131" i="24" s="1"/>
  <c r="P25" i="14"/>
  <c r="E270" i="27" l="1"/>
  <c r="F270" i="27"/>
  <c r="B272" i="27"/>
  <c r="C271" i="27"/>
  <c r="D271" i="27" s="1"/>
  <c r="I132" i="24"/>
  <c r="J132" i="24"/>
  <c r="K132" i="24" s="1"/>
  <c r="B273" i="27" l="1"/>
  <c r="C272" i="27"/>
  <c r="D272" i="27" s="1"/>
  <c r="E271" i="27"/>
  <c r="F271" i="27"/>
  <c r="J133" i="24"/>
  <c r="K133" i="24" s="1"/>
  <c r="I133" i="24"/>
  <c r="P27" i="14"/>
  <c r="P26" i="14"/>
  <c r="E272" i="27" l="1"/>
  <c r="F272" i="27"/>
  <c r="C273" i="27"/>
  <c r="D273" i="27" s="1"/>
  <c r="B274" i="27"/>
  <c r="I134" i="24"/>
  <c r="J134" i="24"/>
  <c r="K134" i="24" s="1"/>
  <c r="P28" i="14"/>
  <c r="B275" i="27" l="1"/>
  <c r="C274" i="27"/>
  <c r="D274" i="27" s="1"/>
  <c r="E273" i="27"/>
  <c r="F273" i="27"/>
  <c r="I135" i="24"/>
  <c r="J135" i="24"/>
  <c r="K135" i="24" s="1"/>
  <c r="P29" i="14"/>
  <c r="E274" i="27" l="1"/>
  <c r="F274" i="27"/>
  <c r="C275" i="27"/>
  <c r="D275" i="27" s="1"/>
  <c r="B276" i="27"/>
  <c r="I136" i="24"/>
  <c r="J136" i="24"/>
  <c r="K136" i="24" s="1"/>
  <c r="P30" i="14"/>
  <c r="C276" i="27" l="1"/>
  <c r="D276" i="27" s="1"/>
  <c r="B277" i="27"/>
  <c r="F275" i="27"/>
  <c r="E275" i="27"/>
  <c r="I137" i="24"/>
  <c r="J137" i="24"/>
  <c r="K137" i="24" s="1"/>
  <c r="P31" i="14"/>
  <c r="B278" i="27" l="1"/>
  <c r="C277" i="27"/>
  <c r="D277" i="27" s="1"/>
  <c r="E276" i="27"/>
  <c r="F276" i="27"/>
  <c r="I138" i="24"/>
  <c r="J138" i="24"/>
  <c r="K138" i="24" s="1"/>
  <c r="P32" i="14"/>
  <c r="F277" i="27" l="1"/>
  <c r="E277" i="27"/>
  <c r="C278" i="27"/>
  <c r="D278" i="27" s="1"/>
  <c r="B279" i="27"/>
  <c r="I139" i="24"/>
  <c r="J139" i="24"/>
  <c r="K139" i="24" s="1"/>
  <c r="P33" i="14"/>
  <c r="B280" i="27" l="1"/>
  <c r="C279" i="27"/>
  <c r="D279" i="27" s="1"/>
  <c r="E278" i="27"/>
  <c r="F278" i="27"/>
  <c r="I140" i="24"/>
  <c r="J140" i="24"/>
  <c r="K140" i="24" s="1"/>
  <c r="P34" i="14"/>
  <c r="E279" i="27" l="1"/>
  <c r="F279" i="27"/>
  <c r="B281" i="27"/>
  <c r="C280" i="27"/>
  <c r="D280" i="27" s="1"/>
  <c r="I141" i="24"/>
  <c r="J141" i="24"/>
  <c r="K141" i="24" s="1"/>
  <c r="P35" i="14"/>
  <c r="C281" i="27" l="1"/>
  <c r="D281" i="27" s="1"/>
  <c r="B282" i="27"/>
  <c r="E280" i="27"/>
  <c r="F280" i="27"/>
  <c r="I142" i="24"/>
  <c r="J142" i="24"/>
  <c r="K142" i="24" s="1"/>
  <c r="P36" i="14"/>
  <c r="B283" i="27" l="1"/>
  <c r="C282" i="27"/>
  <c r="D282" i="27" s="1"/>
  <c r="E281" i="27"/>
  <c r="F281" i="27"/>
  <c r="J143" i="24"/>
  <c r="K143" i="24" s="1"/>
  <c r="I143" i="24"/>
  <c r="P37" i="14"/>
  <c r="E282" i="27" l="1"/>
  <c r="F282" i="27"/>
  <c r="C283" i="27"/>
  <c r="D283" i="27" s="1"/>
  <c r="B284" i="27"/>
  <c r="I144" i="24"/>
  <c r="J144" i="24"/>
  <c r="K144" i="24" s="1"/>
  <c r="P38" i="14"/>
  <c r="C284" i="27" l="1"/>
  <c r="D284" i="27" s="1"/>
  <c r="B285" i="27"/>
  <c r="F283" i="27"/>
  <c r="E283" i="27"/>
  <c r="I145" i="24"/>
  <c r="J145" i="24"/>
  <c r="K145" i="24" s="1"/>
  <c r="P39" i="14"/>
  <c r="B286" i="27" l="1"/>
  <c r="C285" i="27"/>
  <c r="D285" i="27" s="1"/>
  <c r="E284" i="27"/>
  <c r="F284" i="27"/>
  <c r="I146" i="24"/>
  <c r="J146" i="24"/>
  <c r="K146" i="24" s="1"/>
  <c r="P40" i="14"/>
  <c r="F285" i="27" l="1"/>
  <c r="E285" i="27"/>
  <c r="C286" i="27"/>
  <c r="D286" i="27" s="1"/>
  <c r="B287" i="27"/>
  <c r="J147" i="24"/>
  <c r="K147" i="24" s="1"/>
  <c r="I147" i="24"/>
  <c r="P41" i="14"/>
  <c r="B288" i="27" l="1"/>
  <c r="C287" i="27"/>
  <c r="D287" i="27" s="1"/>
  <c r="E286" i="27"/>
  <c r="F286" i="27"/>
  <c r="I148" i="24"/>
  <c r="J148" i="24"/>
  <c r="K148" i="24" s="1"/>
  <c r="P42" i="14"/>
  <c r="E287" i="27" l="1"/>
  <c r="F287" i="27"/>
  <c r="B289" i="27"/>
  <c r="C288" i="27"/>
  <c r="D288" i="27" s="1"/>
  <c r="I149" i="24"/>
  <c r="J149" i="24"/>
  <c r="K149" i="24" s="1"/>
  <c r="P43" i="14"/>
  <c r="C289" i="27" l="1"/>
  <c r="D289" i="27" s="1"/>
  <c r="B290" i="27"/>
  <c r="E288" i="27"/>
  <c r="F288" i="27"/>
  <c r="I150" i="24"/>
  <c r="J150" i="24"/>
  <c r="K150" i="24" s="1"/>
  <c r="P44" i="14"/>
  <c r="E289" i="27" l="1"/>
  <c r="F289" i="27"/>
  <c r="B291" i="27"/>
  <c r="C290" i="27"/>
  <c r="D290" i="27" s="1"/>
  <c r="I151" i="24"/>
  <c r="J151" i="24"/>
  <c r="K151" i="24" s="1"/>
  <c r="P45" i="14"/>
  <c r="E290" i="27" l="1"/>
  <c r="F290" i="27"/>
  <c r="C291" i="27"/>
  <c r="D291" i="27" s="1"/>
  <c r="B292" i="27"/>
  <c r="I152" i="24"/>
  <c r="J152" i="24"/>
  <c r="K152" i="24" s="1"/>
  <c r="P46" i="14"/>
  <c r="C292" i="27" l="1"/>
  <c r="D292" i="27" s="1"/>
  <c r="B293" i="27"/>
  <c r="F291" i="27"/>
  <c r="E291" i="27"/>
  <c r="I153" i="24"/>
  <c r="J153" i="24"/>
  <c r="K153" i="24" s="1"/>
  <c r="P47" i="14"/>
  <c r="B294" i="27" l="1"/>
  <c r="C293" i="27"/>
  <c r="D293" i="27" s="1"/>
  <c r="E292" i="27"/>
  <c r="F292" i="27"/>
  <c r="I154" i="24"/>
  <c r="J154" i="24"/>
  <c r="K154" i="24" s="1"/>
  <c r="P48" i="14"/>
  <c r="F293" i="27" l="1"/>
  <c r="E293" i="27"/>
  <c r="C294" i="27"/>
  <c r="D294" i="27" s="1"/>
  <c r="B295" i="27"/>
  <c r="J155" i="24"/>
  <c r="K155" i="24" s="1"/>
  <c r="I155" i="24"/>
  <c r="P49" i="14"/>
  <c r="B296" i="27" l="1"/>
  <c r="C295" i="27"/>
  <c r="D295" i="27" s="1"/>
  <c r="E294" i="27"/>
  <c r="F294" i="27"/>
  <c r="I156" i="24"/>
  <c r="J156" i="24"/>
  <c r="K156" i="24" s="1"/>
  <c r="P50" i="14"/>
  <c r="E295" i="27" l="1"/>
  <c r="F295" i="27"/>
  <c r="B297" i="27"/>
  <c r="C296" i="27"/>
  <c r="D296" i="27" s="1"/>
  <c r="I157" i="24"/>
  <c r="J157" i="24"/>
  <c r="K157" i="24" s="1"/>
  <c r="P51" i="14"/>
  <c r="E296" i="27" l="1"/>
  <c r="F296" i="27"/>
  <c r="C297" i="27"/>
  <c r="D297" i="27" s="1"/>
  <c r="B298" i="27"/>
  <c r="I158" i="24"/>
  <c r="J158" i="24"/>
  <c r="K158" i="24" s="1"/>
  <c r="P53" i="14"/>
  <c r="B299" i="27" l="1"/>
  <c r="C298" i="27"/>
  <c r="D298" i="27" s="1"/>
  <c r="E297" i="27"/>
  <c r="F297" i="27"/>
  <c r="I159" i="24"/>
  <c r="J159" i="24"/>
  <c r="K159" i="24" s="1"/>
  <c r="P52" i="14"/>
  <c r="E298" i="27" l="1"/>
  <c r="F298" i="27"/>
  <c r="C299" i="27"/>
  <c r="D299" i="27" s="1"/>
  <c r="B300" i="27"/>
  <c r="I160" i="24"/>
  <c r="J160" i="24"/>
  <c r="K160" i="24" s="1"/>
  <c r="AA26" i="12"/>
  <c r="AA27" i="12"/>
  <c r="V26" i="12"/>
  <c r="V27" i="12"/>
  <c r="Q26" i="12"/>
  <c r="Q27" i="12"/>
  <c r="L26" i="12"/>
  <c r="L27" i="12"/>
  <c r="G26" i="12"/>
  <c r="G27" i="12"/>
  <c r="B26" i="12"/>
  <c r="B27" i="12"/>
  <c r="AM30" i="12"/>
  <c r="AM31" i="12" s="1"/>
  <c r="AM32" i="12" s="1"/>
  <c r="AM33" i="12" s="1"/>
  <c r="AM34" i="12" s="1"/>
  <c r="AJ29" i="12"/>
  <c r="AG30" i="12"/>
  <c r="AG31" i="12" s="1"/>
  <c r="AG32" i="12" s="1"/>
  <c r="AG33" i="12" s="1"/>
  <c r="AG34" i="12" s="1"/>
  <c r="AJ34" i="12" s="1"/>
  <c r="AF34" i="12"/>
  <c r="AF33" i="12"/>
  <c r="AF32" i="12"/>
  <c r="AF31" i="12"/>
  <c r="AF30" i="12"/>
  <c r="AF29" i="12"/>
  <c r="AV221" i="11"/>
  <c r="AV220" i="11"/>
  <c r="AV219" i="11"/>
  <c r="AV218" i="11"/>
  <c r="AV217" i="11"/>
  <c r="AV216" i="11"/>
  <c r="AV215" i="11"/>
  <c r="AV214" i="11"/>
  <c r="AV213" i="11"/>
  <c r="AV212" i="11"/>
  <c r="AV211" i="11"/>
  <c r="AV210" i="11"/>
  <c r="AV209" i="11"/>
  <c r="AV208" i="11"/>
  <c r="AV207" i="11"/>
  <c r="AV206" i="11"/>
  <c r="AV205" i="11"/>
  <c r="AV204" i="11"/>
  <c r="AV203" i="11"/>
  <c r="AV202" i="11"/>
  <c r="AU202" i="11"/>
  <c r="AV201" i="11"/>
  <c r="AU201" i="11"/>
  <c r="AV200" i="11"/>
  <c r="AU200" i="11"/>
  <c r="AV199" i="11"/>
  <c r="AU199" i="11"/>
  <c r="AV198" i="11"/>
  <c r="AU198" i="11"/>
  <c r="AV197" i="11"/>
  <c r="AU197" i="11"/>
  <c r="AV196" i="11"/>
  <c r="AU196" i="11"/>
  <c r="AV195" i="11"/>
  <c r="AU195" i="11"/>
  <c r="AV194" i="11"/>
  <c r="AU194" i="11"/>
  <c r="AV193" i="11"/>
  <c r="AU193" i="11"/>
  <c r="AV192" i="11"/>
  <c r="AU192" i="11"/>
  <c r="AV191" i="11"/>
  <c r="AU191" i="11"/>
  <c r="AV190" i="11"/>
  <c r="AU190" i="11"/>
  <c r="AV189" i="11"/>
  <c r="AU189" i="11"/>
  <c r="AV188" i="11"/>
  <c r="AU188" i="11"/>
  <c r="AV187" i="11"/>
  <c r="AU187" i="11"/>
  <c r="AV186" i="11"/>
  <c r="AU186" i="11"/>
  <c r="AV185" i="11"/>
  <c r="AU185" i="11"/>
  <c r="AV184" i="11"/>
  <c r="AU184" i="11"/>
  <c r="AV183" i="11"/>
  <c r="AU183" i="11"/>
  <c r="AV182" i="11"/>
  <c r="AU182" i="11"/>
  <c r="AV181" i="11"/>
  <c r="AU181" i="11"/>
  <c r="AV180" i="11"/>
  <c r="AU180" i="11"/>
  <c r="AV179" i="11"/>
  <c r="AU179" i="11"/>
  <c r="AV178" i="11"/>
  <c r="AU178" i="11"/>
  <c r="AV177" i="11"/>
  <c r="AU177" i="11"/>
  <c r="AV176" i="11"/>
  <c r="AU176" i="11"/>
  <c r="AV175" i="11"/>
  <c r="AU175" i="11"/>
  <c r="AV174" i="11"/>
  <c r="AU174" i="11"/>
  <c r="AV173" i="11"/>
  <c r="AU173" i="11"/>
  <c r="AV172" i="11"/>
  <c r="AU172" i="11"/>
  <c r="AV171" i="11"/>
  <c r="AU171" i="11"/>
  <c r="AV170" i="11"/>
  <c r="AU170" i="11"/>
  <c r="AV169" i="11"/>
  <c r="AU169" i="11"/>
  <c r="AV168" i="11"/>
  <c r="AU168" i="11"/>
  <c r="AV167" i="11"/>
  <c r="AU167" i="11"/>
  <c r="AV166" i="11"/>
  <c r="AU166" i="11"/>
  <c r="AV165" i="11"/>
  <c r="AU165" i="11"/>
  <c r="AV164" i="11"/>
  <c r="AU164" i="11"/>
  <c r="AV163" i="11"/>
  <c r="AU163" i="11"/>
  <c r="AV162" i="11"/>
  <c r="AU162" i="11"/>
  <c r="AV161" i="11"/>
  <c r="AU161" i="11"/>
  <c r="AV160" i="11"/>
  <c r="AU160" i="11"/>
  <c r="AV159" i="11"/>
  <c r="AU159" i="11"/>
  <c r="AV158" i="11"/>
  <c r="AU158" i="11"/>
  <c r="AV157" i="11"/>
  <c r="AU157" i="11"/>
  <c r="AV156" i="11"/>
  <c r="AU156" i="11"/>
  <c r="AV155" i="11"/>
  <c r="AU155" i="11"/>
  <c r="AV154" i="11"/>
  <c r="AU154" i="11"/>
  <c r="AV153" i="11"/>
  <c r="AU153" i="11"/>
  <c r="AV152" i="11"/>
  <c r="AU152" i="11"/>
  <c r="AV151" i="11"/>
  <c r="AU151" i="11"/>
  <c r="AV150" i="11"/>
  <c r="AU150" i="11"/>
  <c r="AV149" i="11"/>
  <c r="AU149" i="11"/>
  <c r="AV148" i="11"/>
  <c r="AU148" i="11"/>
  <c r="AV147" i="11"/>
  <c r="AU147" i="11"/>
  <c r="AV146" i="11"/>
  <c r="AU146" i="11"/>
  <c r="AV145" i="11"/>
  <c r="AU145" i="11"/>
  <c r="AV144" i="11"/>
  <c r="AU144" i="11"/>
  <c r="AV143" i="11"/>
  <c r="AU143" i="11"/>
  <c r="AV142" i="11"/>
  <c r="AU142" i="11"/>
  <c r="AV141" i="11"/>
  <c r="AU141" i="11"/>
  <c r="AV140" i="11"/>
  <c r="AU140" i="11"/>
  <c r="AV139" i="11"/>
  <c r="AU139" i="11"/>
  <c r="AV138" i="11"/>
  <c r="AU138" i="11"/>
  <c r="AV137" i="11"/>
  <c r="AU137" i="11"/>
  <c r="AV136" i="11"/>
  <c r="AU136" i="11"/>
  <c r="AV135" i="11"/>
  <c r="AU135" i="11"/>
  <c r="AV134" i="11"/>
  <c r="AU134" i="11"/>
  <c r="AV133" i="11"/>
  <c r="AU133" i="11"/>
  <c r="AV132" i="11"/>
  <c r="AU132" i="11"/>
  <c r="AV131" i="11"/>
  <c r="AU131" i="11"/>
  <c r="AV130" i="11"/>
  <c r="AU130" i="11"/>
  <c r="AV129" i="11"/>
  <c r="AU129" i="11"/>
  <c r="AV128" i="11"/>
  <c r="AU128" i="11"/>
  <c r="AV127" i="11"/>
  <c r="AU127" i="11"/>
  <c r="AV126" i="11"/>
  <c r="AU126" i="11"/>
  <c r="AV125" i="11"/>
  <c r="AU125" i="11"/>
  <c r="AV124" i="11"/>
  <c r="AU124" i="11"/>
  <c r="AV123" i="11"/>
  <c r="AU123" i="11"/>
  <c r="AV122" i="11"/>
  <c r="AU122" i="11"/>
  <c r="AV121" i="11"/>
  <c r="AU121" i="11"/>
  <c r="AV120" i="11"/>
  <c r="AU120" i="11"/>
  <c r="AV119" i="11"/>
  <c r="AU119" i="11"/>
  <c r="AV118" i="11"/>
  <c r="AU118" i="11"/>
  <c r="AV117" i="11"/>
  <c r="AU117" i="11"/>
  <c r="AV116" i="11"/>
  <c r="AU116" i="11"/>
  <c r="AV115" i="11"/>
  <c r="AU115" i="11"/>
  <c r="AV114" i="11"/>
  <c r="AU114" i="11"/>
  <c r="AV113" i="11"/>
  <c r="AU113" i="11"/>
  <c r="AV112" i="11"/>
  <c r="AU112" i="11"/>
  <c r="AV111" i="11"/>
  <c r="AU111" i="11"/>
  <c r="AV110" i="11"/>
  <c r="AU110" i="11"/>
  <c r="AV109" i="11"/>
  <c r="AU109" i="11"/>
  <c r="AV108" i="11"/>
  <c r="AU108" i="11"/>
  <c r="AV107" i="11"/>
  <c r="AU107" i="11"/>
  <c r="AV106" i="11"/>
  <c r="AU106" i="11"/>
  <c r="AV105" i="11"/>
  <c r="AU105" i="11"/>
  <c r="AV104" i="11"/>
  <c r="AU104" i="11"/>
  <c r="AV103" i="11"/>
  <c r="AU103" i="11"/>
  <c r="AV102" i="11"/>
  <c r="AU102" i="11"/>
  <c r="AV101" i="11"/>
  <c r="AU101" i="11"/>
  <c r="AV100" i="11"/>
  <c r="AU100" i="11"/>
  <c r="AV99" i="11"/>
  <c r="AU99" i="11"/>
  <c r="AV98" i="11"/>
  <c r="AU98" i="11"/>
  <c r="AV97" i="11"/>
  <c r="AU97" i="11"/>
  <c r="AV96" i="11"/>
  <c r="AU96" i="11"/>
  <c r="AV95" i="11"/>
  <c r="AU95" i="11"/>
  <c r="AV94" i="11"/>
  <c r="AU94" i="11"/>
  <c r="AV93" i="11"/>
  <c r="AU93" i="11"/>
  <c r="AV92" i="11"/>
  <c r="AU92" i="11"/>
  <c r="AV91" i="11"/>
  <c r="AU91" i="11"/>
  <c r="AV90" i="11"/>
  <c r="AU90" i="11"/>
  <c r="AV89" i="11"/>
  <c r="AU89" i="11"/>
  <c r="AV88" i="11"/>
  <c r="AU88" i="11"/>
  <c r="AV87" i="11"/>
  <c r="AU87" i="11"/>
  <c r="AV86" i="11"/>
  <c r="AU86" i="11"/>
  <c r="AV85" i="11"/>
  <c r="AU85" i="11"/>
  <c r="AV84" i="11"/>
  <c r="AU84" i="11"/>
  <c r="AV83" i="11"/>
  <c r="AU83" i="11"/>
  <c r="AV82" i="11"/>
  <c r="AU82" i="11"/>
  <c r="AV81" i="11"/>
  <c r="AU81" i="11"/>
  <c r="AV80" i="11"/>
  <c r="AU80" i="11"/>
  <c r="AV79" i="11"/>
  <c r="AU79" i="11"/>
  <c r="AV78" i="11"/>
  <c r="AU78" i="11"/>
  <c r="AV77" i="11"/>
  <c r="AU77" i="11"/>
  <c r="AV76" i="11"/>
  <c r="AU76" i="11"/>
  <c r="AV75" i="11"/>
  <c r="AU75" i="11"/>
  <c r="AV74" i="11"/>
  <c r="AU74" i="11"/>
  <c r="AV73" i="11"/>
  <c r="AU73" i="11"/>
  <c r="AV72" i="11"/>
  <c r="AU72" i="11"/>
  <c r="AV71" i="11"/>
  <c r="AU71" i="11"/>
  <c r="AV70" i="11"/>
  <c r="AU70" i="11"/>
  <c r="AV69" i="11"/>
  <c r="AU69" i="11"/>
  <c r="AV68" i="11"/>
  <c r="AU68" i="11"/>
  <c r="AV67" i="11"/>
  <c r="AU67" i="11"/>
  <c r="AV66" i="11"/>
  <c r="AU66" i="11"/>
  <c r="AV65" i="11"/>
  <c r="AU65" i="11"/>
  <c r="AV64" i="11"/>
  <c r="AU64" i="11"/>
  <c r="AV63" i="11"/>
  <c r="AU63" i="11"/>
  <c r="AV62" i="11"/>
  <c r="AU62" i="11"/>
  <c r="AV61" i="11"/>
  <c r="AU61" i="11"/>
  <c r="AV60" i="11"/>
  <c r="AU60" i="11"/>
  <c r="AV59" i="11"/>
  <c r="AU59" i="11"/>
  <c r="AV58" i="11"/>
  <c r="AU58" i="11"/>
  <c r="AV57" i="11"/>
  <c r="AU57" i="11"/>
  <c r="AV56" i="11"/>
  <c r="AU56" i="11"/>
  <c r="AV55" i="11"/>
  <c r="AU55" i="11"/>
  <c r="AV54" i="11"/>
  <c r="AU54" i="11"/>
  <c r="AV53" i="11"/>
  <c r="AU53" i="11"/>
  <c r="AV52" i="11"/>
  <c r="AU52" i="11"/>
  <c r="AV51" i="11"/>
  <c r="AU51" i="11"/>
  <c r="AV50" i="11"/>
  <c r="AU50" i="11"/>
  <c r="AV49" i="11"/>
  <c r="AU49" i="11"/>
  <c r="AV48" i="11"/>
  <c r="AU48" i="11"/>
  <c r="AV47" i="11"/>
  <c r="AU47" i="11"/>
  <c r="AV46" i="11"/>
  <c r="AU46" i="11"/>
  <c r="AV45" i="11"/>
  <c r="AU45" i="11"/>
  <c r="AV44" i="11"/>
  <c r="AU44" i="11"/>
  <c r="AV43" i="11"/>
  <c r="AU43" i="11"/>
  <c r="AV42" i="11"/>
  <c r="AU42" i="11"/>
  <c r="AV41" i="11"/>
  <c r="AU41" i="11"/>
  <c r="AV40" i="11"/>
  <c r="AU40" i="11"/>
  <c r="AV39" i="11"/>
  <c r="AU39" i="11"/>
  <c r="AV38" i="11"/>
  <c r="AU38" i="11"/>
  <c r="AV37" i="11"/>
  <c r="AU37" i="11"/>
  <c r="AV36" i="11"/>
  <c r="AU36" i="11"/>
  <c r="AV35" i="11"/>
  <c r="AU35" i="11"/>
  <c r="AV34" i="11"/>
  <c r="AU34" i="11"/>
  <c r="AV33" i="11"/>
  <c r="AU33" i="11"/>
  <c r="AV32" i="11"/>
  <c r="AU32" i="11"/>
  <c r="AV31" i="11"/>
  <c r="AU31" i="11"/>
  <c r="AV30" i="11"/>
  <c r="AU30" i="11"/>
  <c r="AV29" i="11"/>
  <c r="AU29" i="11"/>
  <c r="AZ28" i="11"/>
  <c r="AV28" i="11"/>
  <c r="AU28" i="11"/>
  <c r="AV27" i="11"/>
  <c r="AU27" i="11"/>
  <c r="AY26" i="11"/>
  <c r="Z27" i="16" s="1"/>
  <c r="AV26" i="11"/>
  <c r="AU26" i="11"/>
  <c r="AY25" i="11"/>
  <c r="Z26" i="16" s="1"/>
  <c r="AV25" i="11"/>
  <c r="AU25" i="11"/>
  <c r="AV24" i="11"/>
  <c r="AU24" i="11"/>
  <c r="AY23" i="11"/>
  <c r="Z24" i="16" s="1"/>
  <c r="AV23" i="11"/>
  <c r="AU23" i="11"/>
  <c r="AY22" i="11"/>
  <c r="Z23" i="16" s="1"/>
  <c r="AV22" i="11"/>
  <c r="AU22" i="11"/>
  <c r="AY20" i="11"/>
  <c r="Z21" i="16" s="1"/>
  <c r="AY19" i="11"/>
  <c r="Z20" i="16" s="1"/>
  <c r="AY17" i="11"/>
  <c r="Z18" i="16" s="1"/>
  <c r="AY16" i="11"/>
  <c r="Z17" i="16" s="1"/>
  <c r="AY15" i="11"/>
  <c r="Z16" i="16" s="1"/>
  <c r="AY14" i="11"/>
  <c r="Z15" i="16" s="1"/>
  <c r="AY13" i="11"/>
  <c r="Z14" i="16" s="1"/>
  <c r="AY12" i="11"/>
  <c r="Z13" i="16" s="1"/>
  <c r="AY11" i="11"/>
  <c r="Z12" i="16" s="1"/>
  <c r="AY9" i="11"/>
  <c r="Z10" i="16" s="1"/>
  <c r="AY8" i="11"/>
  <c r="Z9" i="16" s="1"/>
  <c r="AY7" i="11"/>
  <c r="Z8" i="16" s="1"/>
  <c r="AY6" i="11"/>
  <c r="Z7" i="16" s="1"/>
  <c r="AY5" i="11"/>
  <c r="Z6" i="16" s="1"/>
  <c r="AY4" i="11"/>
  <c r="Z5" i="16" s="1"/>
  <c r="AY3" i="11"/>
  <c r="Z4" i="16" s="1"/>
  <c r="AZ28" i="10"/>
  <c r="AZ28" i="9"/>
  <c r="AZ28" i="8"/>
  <c r="AZ28" i="7"/>
  <c r="AZ28" i="3"/>
  <c r="BM23" i="14"/>
  <c r="BM29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C300" i="27" l="1"/>
  <c r="D300" i="27" s="1"/>
  <c r="B301" i="27"/>
  <c r="F299" i="27"/>
  <c r="E299" i="27"/>
  <c r="Z23" i="12"/>
  <c r="Z21" i="12"/>
  <c r="AV16" i="11"/>
  <c r="Z13" i="12"/>
  <c r="Z12" i="12"/>
  <c r="Z24" i="12"/>
  <c r="Z20" i="12"/>
  <c r="Z10" i="12"/>
  <c r="Z5" i="12"/>
  <c r="AV8" i="11"/>
  <c r="AZ3" i="11" s="1"/>
  <c r="AA4" i="12" s="1"/>
  <c r="Z4" i="12"/>
  <c r="Z17" i="12"/>
  <c r="Z8" i="12"/>
  <c r="Z14" i="12"/>
  <c r="AV19" i="11"/>
  <c r="Z18" i="12"/>
  <c r="Z9" i="12"/>
  <c r="AV20" i="11"/>
  <c r="Z27" i="12"/>
  <c r="Z16" i="12"/>
  <c r="Z7" i="12"/>
  <c r="Z26" i="12"/>
  <c r="Z15" i="12"/>
  <c r="Z6" i="12"/>
  <c r="I161" i="24"/>
  <c r="J161" i="24"/>
  <c r="K161" i="24" s="1"/>
  <c r="L105" i="14"/>
  <c r="BM26" i="14"/>
  <c r="AV9" i="11"/>
  <c r="AV10" i="11"/>
  <c r="AV17" i="11"/>
  <c r="AV18" i="11"/>
  <c r="BM39" i="14"/>
  <c r="BM33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2" i="14"/>
  <c r="AL14" i="14"/>
  <c r="AK14" i="14"/>
  <c r="AV46" i="14"/>
  <c r="AV221" i="14"/>
  <c r="AV220" i="14"/>
  <c r="AV219" i="14"/>
  <c r="AV218" i="14"/>
  <c r="AV217" i="14"/>
  <c r="AV216" i="14"/>
  <c r="AV215" i="14"/>
  <c r="AV214" i="14"/>
  <c r="AV213" i="14"/>
  <c r="AV212" i="14"/>
  <c r="AV211" i="14"/>
  <c r="AV210" i="14"/>
  <c r="AV209" i="14"/>
  <c r="AV208" i="14"/>
  <c r="AV207" i="14"/>
  <c r="AV206" i="14"/>
  <c r="AV205" i="14"/>
  <c r="AV204" i="14"/>
  <c r="AV203" i="14"/>
  <c r="AV202" i="14"/>
  <c r="F202" i="14"/>
  <c r="E202" i="14"/>
  <c r="D202" i="14"/>
  <c r="C202" i="14"/>
  <c r="B202" i="14"/>
  <c r="BT202" i="14" s="1"/>
  <c r="AV201" i="14"/>
  <c r="F201" i="14"/>
  <c r="E201" i="14"/>
  <c r="D201" i="14"/>
  <c r="C201" i="14"/>
  <c r="B201" i="14"/>
  <c r="BT201" i="14" s="1"/>
  <c r="AV200" i="14"/>
  <c r="F200" i="14"/>
  <c r="E200" i="14"/>
  <c r="D200" i="14"/>
  <c r="C200" i="14"/>
  <c r="B200" i="14"/>
  <c r="BT200" i="14" s="1"/>
  <c r="AV199" i="14"/>
  <c r="F199" i="14"/>
  <c r="E199" i="14"/>
  <c r="D199" i="14"/>
  <c r="C199" i="14"/>
  <c r="B199" i="14"/>
  <c r="BT199" i="14" s="1"/>
  <c r="AV198" i="14"/>
  <c r="F198" i="14"/>
  <c r="E198" i="14"/>
  <c r="D198" i="14"/>
  <c r="C198" i="14"/>
  <c r="B198" i="14"/>
  <c r="BT198" i="14" s="1"/>
  <c r="AV197" i="14"/>
  <c r="F197" i="14"/>
  <c r="E197" i="14"/>
  <c r="D197" i="14"/>
  <c r="C197" i="14"/>
  <c r="B197" i="14"/>
  <c r="BT197" i="14" s="1"/>
  <c r="AV196" i="14"/>
  <c r="F196" i="14"/>
  <c r="E196" i="14"/>
  <c r="D196" i="14"/>
  <c r="C196" i="14"/>
  <c r="B196" i="14"/>
  <c r="BT196" i="14" s="1"/>
  <c r="AV195" i="14"/>
  <c r="F195" i="14"/>
  <c r="E195" i="14"/>
  <c r="D195" i="14"/>
  <c r="C195" i="14"/>
  <c r="B195" i="14"/>
  <c r="BT195" i="14" s="1"/>
  <c r="AV194" i="14"/>
  <c r="F194" i="14"/>
  <c r="E194" i="14"/>
  <c r="D194" i="14"/>
  <c r="C194" i="14"/>
  <c r="B194" i="14"/>
  <c r="BT194" i="14" s="1"/>
  <c r="AV193" i="14"/>
  <c r="F193" i="14"/>
  <c r="E193" i="14"/>
  <c r="D193" i="14"/>
  <c r="C193" i="14"/>
  <c r="B193" i="14"/>
  <c r="BT193" i="14" s="1"/>
  <c r="AV192" i="14"/>
  <c r="F192" i="14"/>
  <c r="E192" i="14"/>
  <c r="D192" i="14"/>
  <c r="C192" i="14"/>
  <c r="B192" i="14"/>
  <c r="BT192" i="14" s="1"/>
  <c r="AV191" i="14"/>
  <c r="F191" i="14"/>
  <c r="E191" i="14"/>
  <c r="D191" i="14"/>
  <c r="C191" i="14"/>
  <c r="B191" i="14"/>
  <c r="BT191" i="14" s="1"/>
  <c r="AV190" i="14"/>
  <c r="F190" i="14"/>
  <c r="E190" i="14"/>
  <c r="D190" i="14"/>
  <c r="C190" i="14"/>
  <c r="B190" i="14"/>
  <c r="BT190" i="14" s="1"/>
  <c r="AV189" i="14"/>
  <c r="F189" i="14"/>
  <c r="E189" i="14"/>
  <c r="D189" i="14"/>
  <c r="C189" i="14"/>
  <c r="B189" i="14"/>
  <c r="BT189" i="14" s="1"/>
  <c r="AV188" i="14"/>
  <c r="F188" i="14"/>
  <c r="E188" i="14"/>
  <c r="D188" i="14"/>
  <c r="C188" i="14"/>
  <c r="B188" i="14"/>
  <c r="BT188" i="14" s="1"/>
  <c r="AV187" i="14"/>
  <c r="F187" i="14"/>
  <c r="E187" i="14"/>
  <c r="D187" i="14"/>
  <c r="C187" i="14"/>
  <c r="B187" i="14"/>
  <c r="BT187" i="14" s="1"/>
  <c r="AV186" i="14"/>
  <c r="F186" i="14"/>
  <c r="E186" i="14"/>
  <c r="D186" i="14"/>
  <c r="C186" i="14"/>
  <c r="B186" i="14"/>
  <c r="BT186" i="14" s="1"/>
  <c r="AV185" i="14"/>
  <c r="F185" i="14"/>
  <c r="E185" i="14"/>
  <c r="D185" i="14"/>
  <c r="C185" i="14"/>
  <c r="B185" i="14"/>
  <c r="BT185" i="14" s="1"/>
  <c r="AV184" i="14"/>
  <c r="F184" i="14"/>
  <c r="E184" i="14"/>
  <c r="D184" i="14"/>
  <c r="C184" i="14"/>
  <c r="B184" i="14"/>
  <c r="BT184" i="14" s="1"/>
  <c r="AV183" i="14"/>
  <c r="F183" i="14"/>
  <c r="E183" i="14"/>
  <c r="D183" i="14"/>
  <c r="C183" i="14"/>
  <c r="B183" i="14"/>
  <c r="AV182" i="14"/>
  <c r="F182" i="14"/>
  <c r="E182" i="14"/>
  <c r="D182" i="14"/>
  <c r="C182" i="14"/>
  <c r="B182" i="14"/>
  <c r="AV181" i="14"/>
  <c r="F181" i="14"/>
  <c r="E181" i="14"/>
  <c r="D181" i="14"/>
  <c r="C181" i="14"/>
  <c r="B181" i="14"/>
  <c r="AV180" i="14"/>
  <c r="F180" i="14"/>
  <c r="E180" i="14"/>
  <c r="D180" i="14"/>
  <c r="C180" i="14"/>
  <c r="B180" i="14"/>
  <c r="AV179" i="14"/>
  <c r="F179" i="14"/>
  <c r="E179" i="14"/>
  <c r="D179" i="14"/>
  <c r="C179" i="14"/>
  <c r="B179" i="14"/>
  <c r="AV178" i="14"/>
  <c r="F178" i="14"/>
  <c r="E178" i="14"/>
  <c r="D178" i="14"/>
  <c r="C178" i="14"/>
  <c r="B178" i="14"/>
  <c r="AV177" i="14"/>
  <c r="F177" i="14"/>
  <c r="E177" i="14"/>
  <c r="D177" i="14"/>
  <c r="C177" i="14"/>
  <c r="B177" i="14"/>
  <c r="AV176" i="14"/>
  <c r="F176" i="14"/>
  <c r="E176" i="14"/>
  <c r="D176" i="14"/>
  <c r="C176" i="14"/>
  <c r="B176" i="14"/>
  <c r="AV175" i="14"/>
  <c r="F175" i="14"/>
  <c r="E175" i="14"/>
  <c r="D175" i="14"/>
  <c r="C175" i="14"/>
  <c r="B175" i="14"/>
  <c r="AV174" i="14"/>
  <c r="F174" i="14"/>
  <c r="E174" i="14"/>
  <c r="D174" i="14"/>
  <c r="C174" i="14"/>
  <c r="B174" i="14"/>
  <c r="AV173" i="14"/>
  <c r="F173" i="14"/>
  <c r="E173" i="14"/>
  <c r="D173" i="14"/>
  <c r="C173" i="14"/>
  <c r="B173" i="14"/>
  <c r="AV172" i="14"/>
  <c r="F172" i="14"/>
  <c r="E172" i="14"/>
  <c r="D172" i="14"/>
  <c r="C172" i="14"/>
  <c r="B172" i="14"/>
  <c r="AV171" i="14"/>
  <c r="F171" i="14"/>
  <c r="E171" i="14"/>
  <c r="D171" i="14"/>
  <c r="C171" i="14"/>
  <c r="B171" i="14"/>
  <c r="AV170" i="14"/>
  <c r="F170" i="14"/>
  <c r="E170" i="14"/>
  <c r="D170" i="14"/>
  <c r="C170" i="14"/>
  <c r="B170" i="14"/>
  <c r="AV169" i="14"/>
  <c r="F169" i="14"/>
  <c r="E169" i="14"/>
  <c r="D169" i="14"/>
  <c r="C169" i="14"/>
  <c r="B169" i="14"/>
  <c r="AV168" i="14"/>
  <c r="F168" i="14"/>
  <c r="E168" i="14"/>
  <c r="D168" i="14"/>
  <c r="C168" i="14"/>
  <c r="B168" i="14"/>
  <c r="AV167" i="14"/>
  <c r="F167" i="14"/>
  <c r="E167" i="14"/>
  <c r="D167" i="14"/>
  <c r="C167" i="14"/>
  <c r="B167" i="14"/>
  <c r="AV166" i="14"/>
  <c r="F166" i="14"/>
  <c r="E166" i="14"/>
  <c r="D166" i="14"/>
  <c r="C166" i="14"/>
  <c r="B166" i="14"/>
  <c r="AV165" i="14"/>
  <c r="F165" i="14"/>
  <c r="E165" i="14"/>
  <c r="D165" i="14"/>
  <c r="C165" i="14"/>
  <c r="B165" i="14"/>
  <c r="AV164" i="14"/>
  <c r="F164" i="14"/>
  <c r="E164" i="14"/>
  <c r="D164" i="14"/>
  <c r="C164" i="14"/>
  <c r="B164" i="14"/>
  <c r="AV163" i="14"/>
  <c r="F163" i="14"/>
  <c r="E163" i="14"/>
  <c r="D163" i="14"/>
  <c r="C163" i="14"/>
  <c r="B163" i="14"/>
  <c r="AV162" i="14"/>
  <c r="F162" i="14"/>
  <c r="E162" i="14"/>
  <c r="D162" i="14"/>
  <c r="C162" i="14"/>
  <c r="B162" i="14"/>
  <c r="AV161" i="14"/>
  <c r="F161" i="14"/>
  <c r="E161" i="14"/>
  <c r="D161" i="14"/>
  <c r="C161" i="14"/>
  <c r="B161" i="14"/>
  <c r="AV160" i="14"/>
  <c r="F160" i="14"/>
  <c r="E160" i="14"/>
  <c r="D160" i="14"/>
  <c r="C160" i="14"/>
  <c r="B160" i="14"/>
  <c r="AV159" i="14"/>
  <c r="F159" i="14"/>
  <c r="E159" i="14"/>
  <c r="D159" i="14"/>
  <c r="C159" i="14"/>
  <c r="B159" i="14"/>
  <c r="AV158" i="14"/>
  <c r="F158" i="14"/>
  <c r="E158" i="14"/>
  <c r="D158" i="14"/>
  <c r="C158" i="14"/>
  <c r="B158" i="14"/>
  <c r="AV157" i="14"/>
  <c r="F157" i="14"/>
  <c r="E157" i="14"/>
  <c r="D157" i="14"/>
  <c r="C157" i="14"/>
  <c r="B157" i="14"/>
  <c r="AU176" i="14" s="1"/>
  <c r="AV156" i="14"/>
  <c r="F156" i="14"/>
  <c r="E156" i="14"/>
  <c r="D156" i="14"/>
  <c r="C156" i="14"/>
  <c r="B156" i="14"/>
  <c r="AU175" i="14" s="1"/>
  <c r="AV155" i="14"/>
  <c r="F155" i="14"/>
  <c r="E155" i="14"/>
  <c r="D155" i="14"/>
  <c r="C155" i="14"/>
  <c r="B155" i="14"/>
  <c r="AU174" i="14" s="1"/>
  <c r="AV154" i="14"/>
  <c r="F154" i="14"/>
  <c r="E154" i="14"/>
  <c r="D154" i="14"/>
  <c r="C154" i="14"/>
  <c r="B154" i="14"/>
  <c r="AU173" i="14" s="1"/>
  <c r="AV153" i="14"/>
  <c r="F153" i="14"/>
  <c r="E153" i="14"/>
  <c r="D153" i="14"/>
  <c r="C153" i="14"/>
  <c r="B153" i="14"/>
  <c r="AU172" i="14" s="1"/>
  <c r="AV152" i="14"/>
  <c r="F152" i="14"/>
  <c r="E152" i="14"/>
  <c r="D152" i="14"/>
  <c r="C152" i="14"/>
  <c r="B152" i="14"/>
  <c r="AU171" i="14" s="1"/>
  <c r="AV151" i="14"/>
  <c r="F151" i="14"/>
  <c r="E151" i="14"/>
  <c r="D151" i="14"/>
  <c r="C151" i="14"/>
  <c r="B151" i="14"/>
  <c r="AU170" i="14" s="1"/>
  <c r="AV150" i="14"/>
  <c r="F150" i="14"/>
  <c r="E150" i="14"/>
  <c r="D150" i="14"/>
  <c r="C150" i="14"/>
  <c r="B150" i="14"/>
  <c r="AU169" i="14" s="1"/>
  <c r="AV149" i="14"/>
  <c r="F149" i="14"/>
  <c r="E149" i="14"/>
  <c r="D149" i="14"/>
  <c r="C149" i="14"/>
  <c r="B149" i="14"/>
  <c r="AU168" i="14" s="1"/>
  <c r="AV148" i="14"/>
  <c r="F148" i="14"/>
  <c r="E148" i="14"/>
  <c r="D148" i="14"/>
  <c r="C148" i="14"/>
  <c r="B148" i="14"/>
  <c r="AU167" i="14" s="1"/>
  <c r="AV147" i="14"/>
  <c r="F147" i="14"/>
  <c r="E147" i="14"/>
  <c r="D147" i="14"/>
  <c r="C147" i="14"/>
  <c r="B147" i="14"/>
  <c r="AU166" i="14" s="1"/>
  <c r="AV146" i="14"/>
  <c r="F146" i="14"/>
  <c r="E146" i="14"/>
  <c r="D146" i="14"/>
  <c r="C146" i="14"/>
  <c r="B146" i="14"/>
  <c r="AU165" i="14" s="1"/>
  <c r="AV145" i="14"/>
  <c r="F145" i="14"/>
  <c r="E145" i="14"/>
  <c r="D145" i="14"/>
  <c r="C145" i="14"/>
  <c r="B145" i="14"/>
  <c r="AU164" i="14" s="1"/>
  <c r="AV144" i="14"/>
  <c r="F144" i="14"/>
  <c r="E144" i="14"/>
  <c r="D144" i="14"/>
  <c r="C144" i="14"/>
  <c r="B144" i="14"/>
  <c r="AU163" i="14" s="1"/>
  <c r="AV143" i="14"/>
  <c r="F143" i="14"/>
  <c r="E143" i="14"/>
  <c r="D143" i="14"/>
  <c r="C143" i="14"/>
  <c r="B143" i="14"/>
  <c r="AU162" i="14" s="1"/>
  <c r="AV142" i="14"/>
  <c r="F142" i="14"/>
  <c r="E142" i="14"/>
  <c r="D142" i="14"/>
  <c r="C142" i="14"/>
  <c r="B142" i="14"/>
  <c r="AU161" i="14" s="1"/>
  <c r="AV141" i="14"/>
  <c r="F141" i="14"/>
  <c r="E141" i="14"/>
  <c r="D141" i="14"/>
  <c r="C141" i="14"/>
  <c r="B141" i="14"/>
  <c r="AU160" i="14" s="1"/>
  <c r="AV140" i="14"/>
  <c r="F140" i="14"/>
  <c r="E140" i="14"/>
  <c r="D140" i="14"/>
  <c r="C140" i="14"/>
  <c r="B140" i="14"/>
  <c r="AU159" i="14" s="1"/>
  <c r="AV139" i="14"/>
  <c r="F139" i="14"/>
  <c r="E139" i="14"/>
  <c r="D139" i="14"/>
  <c r="C139" i="14"/>
  <c r="B139" i="14"/>
  <c r="AU158" i="14" s="1"/>
  <c r="AV138" i="14"/>
  <c r="F138" i="14"/>
  <c r="E138" i="14"/>
  <c r="D138" i="14"/>
  <c r="C138" i="14"/>
  <c r="B138" i="14"/>
  <c r="AU157" i="14" s="1"/>
  <c r="AV137" i="14"/>
  <c r="F137" i="14"/>
  <c r="E137" i="14"/>
  <c r="D137" i="14"/>
  <c r="C137" i="14"/>
  <c r="B137" i="14"/>
  <c r="AU156" i="14" s="1"/>
  <c r="AV136" i="14"/>
  <c r="F136" i="14"/>
  <c r="E136" i="14"/>
  <c r="D136" i="14"/>
  <c r="C136" i="14"/>
  <c r="B136" i="14"/>
  <c r="AU155" i="14" s="1"/>
  <c r="AV135" i="14"/>
  <c r="F135" i="14"/>
  <c r="E135" i="14"/>
  <c r="D135" i="14"/>
  <c r="C135" i="14"/>
  <c r="B135" i="14"/>
  <c r="AU154" i="14" s="1"/>
  <c r="AV134" i="14"/>
  <c r="F134" i="14"/>
  <c r="E134" i="14"/>
  <c r="D134" i="14"/>
  <c r="C134" i="14"/>
  <c r="B134" i="14"/>
  <c r="AU153" i="14" s="1"/>
  <c r="AV133" i="14"/>
  <c r="F133" i="14"/>
  <c r="E133" i="14"/>
  <c r="D133" i="14"/>
  <c r="C133" i="14"/>
  <c r="B133" i="14"/>
  <c r="AU152" i="14" s="1"/>
  <c r="AV132" i="14"/>
  <c r="F132" i="14"/>
  <c r="E132" i="14"/>
  <c r="D132" i="14"/>
  <c r="C132" i="14"/>
  <c r="B132" i="14"/>
  <c r="AU151" i="14" s="1"/>
  <c r="AV131" i="14"/>
  <c r="F131" i="14"/>
  <c r="E131" i="14"/>
  <c r="D131" i="14"/>
  <c r="C131" i="14"/>
  <c r="B131" i="14"/>
  <c r="AU150" i="14" s="1"/>
  <c r="AV130" i="14"/>
  <c r="F130" i="14"/>
  <c r="E130" i="14"/>
  <c r="D130" i="14"/>
  <c r="C130" i="14"/>
  <c r="B130" i="14"/>
  <c r="AU149" i="14" s="1"/>
  <c r="AV129" i="14"/>
  <c r="F129" i="14"/>
  <c r="E129" i="14"/>
  <c r="D129" i="14"/>
  <c r="C129" i="14"/>
  <c r="B129" i="14"/>
  <c r="AU148" i="14" s="1"/>
  <c r="AV128" i="14"/>
  <c r="F128" i="14"/>
  <c r="E128" i="14"/>
  <c r="D128" i="14"/>
  <c r="C128" i="14"/>
  <c r="B128" i="14"/>
  <c r="AU147" i="14" s="1"/>
  <c r="AV127" i="14"/>
  <c r="F127" i="14"/>
  <c r="E127" i="14"/>
  <c r="D127" i="14"/>
  <c r="C127" i="14"/>
  <c r="B127" i="14"/>
  <c r="AU146" i="14" s="1"/>
  <c r="AV126" i="14"/>
  <c r="F126" i="14"/>
  <c r="E126" i="14"/>
  <c r="D126" i="14"/>
  <c r="C126" i="14"/>
  <c r="B126" i="14"/>
  <c r="AU145" i="14" s="1"/>
  <c r="AV125" i="14"/>
  <c r="F125" i="14"/>
  <c r="E125" i="14"/>
  <c r="D125" i="14"/>
  <c r="C125" i="14"/>
  <c r="B125" i="14"/>
  <c r="AU144" i="14" s="1"/>
  <c r="AV124" i="14"/>
  <c r="F124" i="14"/>
  <c r="E124" i="14"/>
  <c r="D124" i="14"/>
  <c r="C124" i="14"/>
  <c r="B124" i="14"/>
  <c r="AU143" i="14" s="1"/>
  <c r="AV123" i="14"/>
  <c r="F123" i="14"/>
  <c r="E123" i="14"/>
  <c r="D123" i="14"/>
  <c r="C123" i="14"/>
  <c r="B123" i="14"/>
  <c r="AU142" i="14" s="1"/>
  <c r="AV122" i="14"/>
  <c r="F122" i="14"/>
  <c r="E122" i="14"/>
  <c r="D122" i="14"/>
  <c r="C122" i="14"/>
  <c r="B122" i="14"/>
  <c r="AU141" i="14" s="1"/>
  <c r="AV121" i="14"/>
  <c r="F121" i="14"/>
  <c r="E121" i="14"/>
  <c r="D121" i="14"/>
  <c r="C121" i="14"/>
  <c r="B121" i="14"/>
  <c r="AU140" i="14" s="1"/>
  <c r="AV120" i="14"/>
  <c r="F120" i="14"/>
  <c r="E120" i="14"/>
  <c r="D120" i="14"/>
  <c r="C120" i="14"/>
  <c r="B120" i="14"/>
  <c r="AU139" i="14" s="1"/>
  <c r="AV119" i="14"/>
  <c r="F119" i="14"/>
  <c r="E119" i="14"/>
  <c r="D119" i="14"/>
  <c r="C119" i="14"/>
  <c r="B119" i="14"/>
  <c r="AU138" i="14" s="1"/>
  <c r="AV118" i="14"/>
  <c r="F118" i="14"/>
  <c r="E118" i="14"/>
  <c r="D118" i="14"/>
  <c r="C118" i="14"/>
  <c r="B118" i="14"/>
  <c r="AU137" i="14" s="1"/>
  <c r="F117" i="14"/>
  <c r="E117" i="14"/>
  <c r="D117" i="14"/>
  <c r="C117" i="14"/>
  <c r="B117" i="14"/>
  <c r="AU136" i="14" s="1"/>
  <c r="AV116" i="14"/>
  <c r="F116" i="14"/>
  <c r="E116" i="14"/>
  <c r="D116" i="14"/>
  <c r="C116" i="14"/>
  <c r="B116" i="14"/>
  <c r="AU135" i="14" s="1"/>
  <c r="F115" i="14"/>
  <c r="E115" i="14"/>
  <c r="D115" i="14"/>
  <c r="C115" i="14"/>
  <c r="B115" i="14"/>
  <c r="AU134" i="14" s="1"/>
  <c r="F114" i="14"/>
  <c r="E114" i="14"/>
  <c r="D114" i="14"/>
  <c r="C114" i="14"/>
  <c r="B114" i="14"/>
  <c r="AU133" i="14" s="1"/>
  <c r="F113" i="14"/>
  <c r="E113" i="14"/>
  <c r="D113" i="14"/>
  <c r="C113" i="14"/>
  <c r="B113" i="14"/>
  <c r="AU132" i="14" s="1"/>
  <c r="AV112" i="14"/>
  <c r="F112" i="14"/>
  <c r="E112" i="14"/>
  <c r="D112" i="14"/>
  <c r="C112" i="14"/>
  <c r="B112" i="14"/>
  <c r="F111" i="14"/>
  <c r="E111" i="14"/>
  <c r="D111" i="14"/>
  <c r="C111" i="14"/>
  <c r="B111" i="14"/>
  <c r="F110" i="14"/>
  <c r="E110" i="14"/>
  <c r="D110" i="14"/>
  <c r="C110" i="14"/>
  <c r="B110" i="14"/>
  <c r="AU129" i="14" s="1"/>
  <c r="F109" i="14"/>
  <c r="E109" i="14"/>
  <c r="D109" i="14"/>
  <c r="C109" i="14"/>
  <c r="B109" i="14"/>
  <c r="AU128" i="14" s="1"/>
  <c r="F108" i="14"/>
  <c r="E108" i="14"/>
  <c r="D108" i="14"/>
  <c r="C108" i="14"/>
  <c r="B108" i="14"/>
  <c r="AU127" i="14" s="1"/>
  <c r="F107" i="14"/>
  <c r="E107" i="14"/>
  <c r="D107" i="14"/>
  <c r="C107" i="14"/>
  <c r="B107" i="14"/>
  <c r="AU126" i="14" s="1"/>
  <c r="AV106" i="14"/>
  <c r="F106" i="14"/>
  <c r="E106" i="14"/>
  <c r="D106" i="14"/>
  <c r="C106" i="14"/>
  <c r="B106" i="14"/>
  <c r="AU125" i="14" s="1"/>
  <c r="F105" i="14"/>
  <c r="E105" i="14"/>
  <c r="D105" i="14"/>
  <c r="C105" i="14"/>
  <c r="B105" i="14"/>
  <c r="AU124" i="14" s="1"/>
  <c r="F104" i="14"/>
  <c r="E104" i="14"/>
  <c r="D104" i="14"/>
  <c r="C104" i="14"/>
  <c r="B104" i="14"/>
  <c r="AU123" i="14" s="1"/>
  <c r="F103" i="14"/>
  <c r="E103" i="14"/>
  <c r="D103" i="14"/>
  <c r="C103" i="14"/>
  <c r="B103" i="14"/>
  <c r="AU122" i="14" s="1"/>
  <c r="AV99" i="14"/>
  <c r="AV91" i="14"/>
  <c r="AL57" i="14"/>
  <c r="AV82" i="14"/>
  <c r="AL56" i="14"/>
  <c r="AL55" i="14"/>
  <c r="AV100" i="14"/>
  <c r="AL54" i="14"/>
  <c r="AL53" i="14"/>
  <c r="AV92" i="14"/>
  <c r="AV72" i="14"/>
  <c r="AV62" i="14"/>
  <c r="AV53" i="14"/>
  <c r="AV45" i="14"/>
  <c r="AV63" i="14"/>
  <c r="AV40" i="14"/>
  <c r="AV39" i="14"/>
  <c r="AV38" i="14"/>
  <c r="AV37" i="14"/>
  <c r="AV36" i="14"/>
  <c r="AV35" i="14"/>
  <c r="AV34" i="14"/>
  <c r="AV33" i="14"/>
  <c r="AV32" i="14"/>
  <c r="AV31" i="14"/>
  <c r="AV30" i="14"/>
  <c r="AV29" i="14"/>
  <c r="AV28" i="14"/>
  <c r="AV27" i="14"/>
  <c r="AY26" i="14"/>
  <c r="AV26" i="14"/>
  <c r="AY25" i="14"/>
  <c r="AV25" i="14"/>
  <c r="BL39" i="14"/>
  <c r="BL29" i="14"/>
  <c r="AV24" i="14"/>
  <c r="BL38" i="14"/>
  <c r="BL28" i="14"/>
  <c r="AY23" i="14"/>
  <c r="AV23" i="14"/>
  <c r="AY22" i="14"/>
  <c r="AV22" i="14"/>
  <c r="AU22" i="14"/>
  <c r="BL26" i="14"/>
  <c r="BL25" i="14"/>
  <c r="AY20" i="14"/>
  <c r="AY19" i="14"/>
  <c r="BL33" i="14"/>
  <c r="BL23" i="14"/>
  <c r="BL18" i="14"/>
  <c r="BL32" i="14"/>
  <c r="BL22" i="14"/>
  <c r="BL17" i="14"/>
  <c r="AY17" i="14"/>
  <c r="BL16" i="14"/>
  <c r="AY16" i="14"/>
  <c r="BL15" i="14"/>
  <c r="AY15" i="14"/>
  <c r="BL14" i="14"/>
  <c r="AY14" i="14"/>
  <c r="BL13" i="14"/>
  <c r="AY13" i="14"/>
  <c r="BL12" i="14"/>
  <c r="AY12" i="14"/>
  <c r="BL11" i="14"/>
  <c r="AY11" i="14"/>
  <c r="AM100" i="14"/>
  <c r="BL10" i="14"/>
  <c r="AM99" i="14"/>
  <c r="BL9" i="14"/>
  <c r="AY9" i="14"/>
  <c r="AM98" i="14"/>
  <c r="BL8" i="14"/>
  <c r="AY8" i="14"/>
  <c r="AM97" i="14"/>
  <c r="BL7" i="14"/>
  <c r="AY7" i="14"/>
  <c r="AM96" i="14"/>
  <c r="BL6" i="14"/>
  <c r="AY6" i="14"/>
  <c r="BL5" i="14"/>
  <c r="AY5" i="14"/>
  <c r="BL4" i="14"/>
  <c r="AY4" i="14"/>
  <c r="B4" i="14"/>
  <c r="BT4" i="14" s="1"/>
  <c r="BL3" i="14"/>
  <c r="AY3" i="14"/>
  <c r="BL2" i="14"/>
  <c r="AV137" i="10"/>
  <c r="AU137" i="10"/>
  <c r="AV136" i="10"/>
  <c r="AU136" i="10"/>
  <c r="AV135" i="10"/>
  <c r="AU135" i="10"/>
  <c r="AV134" i="10"/>
  <c r="AU134" i="10"/>
  <c r="AV133" i="10"/>
  <c r="AU133" i="10"/>
  <c r="AV132" i="10"/>
  <c r="AU132" i="10"/>
  <c r="AV131" i="10"/>
  <c r="AU131" i="10"/>
  <c r="AV130" i="10"/>
  <c r="AU130" i="10"/>
  <c r="AV129" i="10"/>
  <c r="AU129" i="10"/>
  <c r="AV128" i="10"/>
  <c r="AU128" i="10"/>
  <c r="AV127" i="10"/>
  <c r="AU127" i="10"/>
  <c r="AV126" i="10"/>
  <c r="AU126" i="10"/>
  <c r="AV125" i="10"/>
  <c r="AU125" i="10"/>
  <c r="AV124" i="10"/>
  <c r="AU124" i="10"/>
  <c r="AV123" i="10"/>
  <c r="AU123" i="10"/>
  <c r="AV122" i="10"/>
  <c r="AU122" i="10"/>
  <c r="AV121" i="10"/>
  <c r="AU121" i="10"/>
  <c r="AV120" i="10"/>
  <c r="AU120" i="10"/>
  <c r="AV119" i="10"/>
  <c r="AU119" i="10"/>
  <c r="AV118" i="10"/>
  <c r="AU118" i="10"/>
  <c r="AV117" i="10"/>
  <c r="AU117" i="10"/>
  <c r="AV116" i="10"/>
  <c r="AU116" i="10"/>
  <c r="AV115" i="10"/>
  <c r="AU115" i="10"/>
  <c r="AV114" i="10"/>
  <c r="AU114" i="10"/>
  <c r="AV113" i="10"/>
  <c r="AU113" i="10"/>
  <c r="AV112" i="10"/>
  <c r="AU112" i="10"/>
  <c r="AV111" i="10"/>
  <c r="AU111" i="10"/>
  <c r="AV110" i="10"/>
  <c r="AU110" i="10"/>
  <c r="AV109" i="10"/>
  <c r="AU109" i="10"/>
  <c r="AV108" i="10"/>
  <c r="AU108" i="10"/>
  <c r="AV107" i="10"/>
  <c r="AU107" i="10"/>
  <c r="AV106" i="10"/>
  <c r="AU106" i="10"/>
  <c r="AV105" i="10"/>
  <c r="AU105" i="10"/>
  <c r="AV104" i="10"/>
  <c r="AU104" i="10"/>
  <c r="AV103" i="10"/>
  <c r="AU103" i="10"/>
  <c r="AV102" i="10"/>
  <c r="AU102" i="10"/>
  <c r="AV101" i="10"/>
  <c r="AU101" i="10"/>
  <c r="AV100" i="10"/>
  <c r="AU100" i="10"/>
  <c r="AV99" i="10"/>
  <c r="AU99" i="10"/>
  <c r="AV98" i="10"/>
  <c r="AU98" i="10"/>
  <c r="AV97" i="10"/>
  <c r="AU97" i="10"/>
  <c r="AV96" i="10"/>
  <c r="AU96" i="10"/>
  <c r="AV95" i="10"/>
  <c r="AU95" i="10"/>
  <c r="AV94" i="10"/>
  <c r="AU94" i="10"/>
  <c r="AV93" i="10"/>
  <c r="AU93" i="10"/>
  <c r="AV92" i="10"/>
  <c r="AU92" i="10"/>
  <c r="AV91" i="10"/>
  <c r="AU91" i="10"/>
  <c r="AV90" i="10"/>
  <c r="AU90" i="10"/>
  <c r="AV89" i="10"/>
  <c r="AU89" i="10"/>
  <c r="AV88" i="10"/>
  <c r="AU88" i="10"/>
  <c r="AV87" i="10"/>
  <c r="AU87" i="10"/>
  <c r="AV86" i="10"/>
  <c r="AU86" i="10"/>
  <c r="AV85" i="10"/>
  <c r="AU85" i="10"/>
  <c r="AV84" i="10"/>
  <c r="AU84" i="10"/>
  <c r="AV83" i="10"/>
  <c r="AU83" i="10"/>
  <c r="AV82" i="10"/>
  <c r="AU82" i="10"/>
  <c r="AV81" i="10"/>
  <c r="AU81" i="10"/>
  <c r="AV80" i="10"/>
  <c r="AU80" i="10"/>
  <c r="AV79" i="10"/>
  <c r="AU79" i="10"/>
  <c r="AV78" i="10"/>
  <c r="AU78" i="10"/>
  <c r="AV77" i="10"/>
  <c r="AU77" i="10"/>
  <c r="AV76" i="10"/>
  <c r="AU76" i="10"/>
  <c r="AV75" i="10"/>
  <c r="AU75" i="10"/>
  <c r="AV74" i="10"/>
  <c r="AU74" i="10"/>
  <c r="AV73" i="10"/>
  <c r="AU73" i="10"/>
  <c r="AV72" i="10"/>
  <c r="AU72" i="10"/>
  <c r="AV71" i="10"/>
  <c r="AU71" i="10"/>
  <c r="AV70" i="10"/>
  <c r="AU70" i="10"/>
  <c r="AV69" i="10"/>
  <c r="AU69" i="10"/>
  <c r="AV68" i="10"/>
  <c r="AU68" i="10"/>
  <c r="AV67" i="10"/>
  <c r="AU67" i="10"/>
  <c r="AV66" i="10"/>
  <c r="AU66" i="10"/>
  <c r="AV65" i="10"/>
  <c r="AU65" i="10"/>
  <c r="AV64" i="10"/>
  <c r="AU64" i="10"/>
  <c r="AV63" i="10"/>
  <c r="AU63" i="10"/>
  <c r="AV62" i="10"/>
  <c r="AU62" i="10"/>
  <c r="AV61" i="10"/>
  <c r="AU61" i="10"/>
  <c r="AV60" i="10"/>
  <c r="AU60" i="10"/>
  <c r="AV59" i="10"/>
  <c r="AU59" i="10"/>
  <c r="AV58" i="10"/>
  <c r="AU58" i="10"/>
  <c r="AV57" i="10"/>
  <c r="AU57" i="10"/>
  <c r="AV56" i="10"/>
  <c r="AU56" i="10"/>
  <c r="AV55" i="10"/>
  <c r="AU55" i="10"/>
  <c r="AV54" i="10"/>
  <c r="AU54" i="10"/>
  <c r="AV53" i="10"/>
  <c r="AU53" i="10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AV34" i="10"/>
  <c r="AU34" i="10"/>
  <c r="AV33" i="10"/>
  <c r="AU33" i="10"/>
  <c r="AV32" i="10"/>
  <c r="AU32" i="10"/>
  <c r="AV31" i="10"/>
  <c r="AU31" i="10"/>
  <c r="AV30" i="10"/>
  <c r="AU30" i="10"/>
  <c r="AV29" i="10"/>
  <c r="AU29" i="10"/>
  <c r="AV28" i="10"/>
  <c r="AU28" i="10"/>
  <c r="AV27" i="10"/>
  <c r="AU27" i="10"/>
  <c r="AY26" i="10"/>
  <c r="U27" i="16" s="1"/>
  <c r="AV26" i="10"/>
  <c r="AU26" i="10"/>
  <c r="AY25" i="10"/>
  <c r="U26" i="16" s="1"/>
  <c r="AV25" i="10"/>
  <c r="AU25" i="10"/>
  <c r="AV24" i="10"/>
  <c r="AU24" i="10"/>
  <c r="AY23" i="10"/>
  <c r="U24" i="16" s="1"/>
  <c r="AV23" i="10"/>
  <c r="AU23" i="10"/>
  <c r="AY22" i="10"/>
  <c r="U23" i="16" s="1"/>
  <c r="AV22" i="10"/>
  <c r="AU22" i="10"/>
  <c r="AY20" i="10"/>
  <c r="U21" i="16" s="1"/>
  <c r="AY19" i="10"/>
  <c r="U20" i="16" s="1"/>
  <c r="AY17" i="10"/>
  <c r="U18" i="16" s="1"/>
  <c r="AY16" i="10"/>
  <c r="U17" i="16" s="1"/>
  <c r="AY15" i="10"/>
  <c r="U16" i="16" s="1"/>
  <c r="AY14" i="10"/>
  <c r="U15" i="16" s="1"/>
  <c r="AY13" i="10"/>
  <c r="U14" i="16" s="1"/>
  <c r="AY12" i="10"/>
  <c r="U13" i="16" s="1"/>
  <c r="AY11" i="10"/>
  <c r="U12" i="16" s="1"/>
  <c r="AY9" i="10"/>
  <c r="U10" i="16" s="1"/>
  <c r="AY8" i="10"/>
  <c r="U9" i="16" s="1"/>
  <c r="AY7" i="10"/>
  <c r="U8" i="16" s="1"/>
  <c r="AY6" i="10"/>
  <c r="U7" i="16" s="1"/>
  <c r="AY5" i="10"/>
  <c r="U6" i="16" s="1"/>
  <c r="AY4" i="10"/>
  <c r="U5" i="16" s="1"/>
  <c r="AY3" i="10"/>
  <c r="U4" i="16" s="1"/>
  <c r="AL78" i="9"/>
  <c r="AL77" i="9"/>
  <c r="AL76" i="9"/>
  <c r="AV221" i="9"/>
  <c r="AV220" i="9"/>
  <c r="AV219" i="9"/>
  <c r="AV218" i="9"/>
  <c r="AV217" i="9"/>
  <c r="AV216" i="9"/>
  <c r="AV215" i="9"/>
  <c r="AV214" i="9"/>
  <c r="AV213" i="9"/>
  <c r="AV212" i="9"/>
  <c r="AV211" i="9"/>
  <c r="AV210" i="9"/>
  <c r="AV209" i="9"/>
  <c r="AV208" i="9"/>
  <c r="AV207" i="9"/>
  <c r="AV206" i="9"/>
  <c r="AV205" i="9"/>
  <c r="AV204" i="9"/>
  <c r="AV203" i="9"/>
  <c r="AV202" i="9"/>
  <c r="AU202" i="9"/>
  <c r="AV201" i="9"/>
  <c r="AU201" i="9"/>
  <c r="AV200" i="9"/>
  <c r="AU200" i="9"/>
  <c r="AV199" i="9"/>
  <c r="AU199" i="9"/>
  <c r="AV198" i="9"/>
  <c r="AU198" i="9"/>
  <c r="AV197" i="9"/>
  <c r="AU197" i="9"/>
  <c r="AV196" i="9"/>
  <c r="AU196" i="9"/>
  <c r="AV195" i="9"/>
  <c r="AU195" i="9"/>
  <c r="AV194" i="9"/>
  <c r="AU194" i="9"/>
  <c r="AV193" i="9"/>
  <c r="AU193" i="9"/>
  <c r="AV192" i="9"/>
  <c r="AU192" i="9"/>
  <c r="AV191" i="9"/>
  <c r="AU191" i="9"/>
  <c r="AV190" i="9"/>
  <c r="AU190" i="9"/>
  <c r="AV189" i="9"/>
  <c r="AU189" i="9"/>
  <c r="AV188" i="9"/>
  <c r="AU188" i="9"/>
  <c r="AV187" i="9"/>
  <c r="AU187" i="9"/>
  <c r="AV186" i="9"/>
  <c r="AU186" i="9"/>
  <c r="AV185" i="9"/>
  <c r="AU185" i="9"/>
  <c r="AV184" i="9"/>
  <c r="AU184" i="9"/>
  <c r="AV183" i="9"/>
  <c r="AU183" i="9"/>
  <c r="AV182" i="9"/>
  <c r="AU182" i="9"/>
  <c r="AV181" i="9"/>
  <c r="AU181" i="9"/>
  <c r="AV180" i="9"/>
  <c r="AU180" i="9"/>
  <c r="AV179" i="9"/>
  <c r="AU179" i="9"/>
  <c r="AV178" i="9"/>
  <c r="AU178" i="9"/>
  <c r="AV177" i="9"/>
  <c r="AU177" i="9"/>
  <c r="AV176" i="9"/>
  <c r="AU176" i="9"/>
  <c r="AV175" i="9"/>
  <c r="AU175" i="9"/>
  <c r="AV174" i="9"/>
  <c r="AU174" i="9"/>
  <c r="AV173" i="9"/>
  <c r="AU173" i="9"/>
  <c r="AV172" i="9"/>
  <c r="AU172" i="9"/>
  <c r="AV171" i="9"/>
  <c r="AU171" i="9"/>
  <c r="AV170" i="9"/>
  <c r="AU170" i="9"/>
  <c r="AV169" i="9"/>
  <c r="AU169" i="9"/>
  <c r="AV168" i="9"/>
  <c r="AU168" i="9"/>
  <c r="AV167" i="9"/>
  <c r="AU167" i="9"/>
  <c r="AV166" i="9"/>
  <c r="AU166" i="9"/>
  <c r="AV165" i="9"/>
  <c r="AU165" i="9"/>
  <c r="AV164" i="9"/>
  <c r="AU164" i="9"/>
  <c r="AV163" i="9"/>
  <c r="AU163" i="9"/>
  <c r="AV162" i="9"/>
  <c r="AU162" i="9"/>
  <c r="AV161" i="9"/>
  <c r="AU161" i="9"/>
  <c r="AV160" i="9"/>
  <c r="AU160" i="9"/>
  <c r="AV159" i="9"/>
  <c r="AU159" i="9"/>
  <c r="AV158" i="9"/>
  <c r="AU158" i="9"/>
  <c r="AV157" i="9"/>
  <c r="AU157" i="9"/>
  <c r="AV156" i="9"/>
  <c r="AU156" i="9"/>
  <c r="AV155" i="9"/>
  <c r="AU155" i="9"/>
  <c r="AV154" i="9"/>
  <c r="AU154" i="9"/>
  <c r="AV153" i="9"/>
  <c r="AU153" i="9"/>
  <c r="AV152" i="9"/>
  <c r="AU152" i="9"/>
  <c r="AV151" i="9"/>
  <c r="AU151" i="9"/>
  <c r="AV150" i="9"/>
  <c r="AU150" i="9"/>
  <c r="AV149" i="9"/>
  <c r="AU149" i="9"/>
  <c r="AV148" i="9"/>
  <c r="AU148" i="9"/>
  <c r="AV147" i="9"/>
  <c r="AU147" i="9"/>
  <c r="AV146" i="9"/>
  <c r="AU146" i="9"/>
  <c r="AV145" i="9"/>
  <c r="AU145" i="9"/>
  <c r="AV144" i="9"/>
  <c r="AU144" i="9"/>
  <c r="AV143" i="9"/>
  <c r="AU143" i="9"/>
  <c r="AV142" i="9"/>
  <c r="AU142" i="9"/>
  <c r="AV141" i="9"/>
  <c r="AU141" i="9"/>
  <c r="AV140" i="9"/>
  <c r="AU140" i="9"/>
  <c r="AV139" i="9"/>
  <c r="AU139" i="9"/>
  <c r="AV138" i="9"/>
  <c r="AU138" i="9"/>
  <c r="AV137" i="9"/>
  <c r="AU137" i="9"/>
  <c r="AV136" i="9"/>
  <c r="AU136" i="9"/>
  <c r="AV135" i="9"/>
  <c r="AU135" i="9"/>
  <c r="AV134" i="9"/>
  <c r="AU134" i="9"/>
  <c r="AV133" i="9"/>
  <c r="AU133" i="9"/>
  <c r="AV132" i="9"/>
  <c r="AU132" i="9"/>
  <c r="AV131" i="9"/>
  <c r="AU131" i="9"/>
  <c r="AV130" i="9"/>
  <c r="AU130" i="9"/>
  <c r="AV129" i="9"/>
  <c r="AU129" i="9"/>
  <c r="AV128" i="9"/>
  <c r="AU128" i="9"/>
  <c r="AV127" i="9"/>
  <c r="AU127" i="9"/>
  <c r="AV126" i="9"/>
  <c r="AU126" i="9"/>
  <c r="AV125" i="9"/>
  <c r="AU125" i="9"/>
  <c r="AV124" i="9"/>
  <c r="AU124" i="9"/>
  <c r="AV123" i="9"/>
  <c r="AU123" i="9"/>
  <c r="AV122" i="9"/>
  <c r="AU122" i="9"/>
  <c r="AV121" i="9"/>
  <c r="AU121" i="9"/>
  <c r="AV120" i="9"/>
  <c r="AU120" i="9"/>
  <c r="AV119" i="9"/>
  <c r="AU119" i="9"/>
  <c r="AV118" i="9"/>
  <c r="AU118" i="9"/>
  <c r="AV117" i="9"/>
  <c r="AU117" i="9"/>
  <c r="AV116" i="9"/>
  <c r="AU116" i="9"/>
  <c r="AV115" i="9"/>
  <c r="AU115" i="9"/>
  <c r="AV114" i="9"/>
  <c r="AU114" i="9"/>
  <c r="AV113" i="9"/>
  <c r="AU113" i="9"/>
  <c r="AV112" i="9"/>
  <c r="AU112" i="9"/>
  <c r="AV111" i="9"/>
  <c r="AU111" i="9"/>
  <c r="AV110" i="9"/>
  <c r="AU110" i="9"/>
  <c r="AV109" i="9"/>
  <c r="AU109" i="9"/>
  <c r="AV108" i="9"/>
  <c r="AU108" i="9"/>
  <c r="AV107" i="9"/>
  <c r="AU107" i="9"/>
  <c r="AV106" i="9"/>
  <c r="AU106" i="9"/>
  <c r="AV105" i="9"/>
  <c r="AU105" i="9"/>
  <c r="AV104" i="9"/>
  <c r="AU104" i="9"/>
  <c r="AV103" i="9"/>
  <c r="AU103" i="9"/>
  <c r="AV102" i="9"/>
  <c r="AU102" i="9"/>
  <c r="AV101" i="9"/>
  <c r="AU101" i="9"/>
  <c r="AV100" i="9"/>
  <c r="AU100" i="9"/>
  <c r="AV99" i="9"/>
  <c r="AU99" i="9"/>
  <c r="AV98" i="9"/>
  <c r="AU98" i="9"/>
  <c r="AV97" i="9"/>
  <c r="AU97" i="9"/>
  <c r="AV96" i="9"/>
  <c r="AU96" i="9"/>
  <c r="AV95" i="9"/>
  <c r="AU95" i="9"/>
  <c r="AV94" i="9"/>
  <c r="AU94" i="9"/>
  <c r="AV93" i="9"/>
  <c r="AU93" i="9"/>
  <c r="AV92" i="9"/>
  <c r="AU92" i="9"/>
  <c r="AV91" i="9"/>
  <c r="AU91" i="9"/>
  <c r="AV90" i="9"/>
  <c r="AU90" i="9"/>
  <c r="AV89" i="9"/>
  <c r="AU89" i="9"/>
  <c r="AV88" i="9"/>
  <c r="AU88" i="9"/>
  <c r="AV87" i="9"/>
  <c r="AU87" i="9"/>
  <c r="AV86" i="9"/>
  <c r="AU86" i="9"/>
  <c r="AV85" i="9"/>
  <c r="AU85" i="9"/>
  <c r="AV84" i="9"/>
  <c r="AU84" i="9"/>
  <c r="AV83" i="9"/>
  <c r="AU83" i="9"/>
  <c r="AV82" i="9"/>
  <c r="AU82" i="9"/>
  <c r="AV81" i="9"/>
  <c r="AU81" i="9"/>
  <c r="AV80" i="9"/>
  <c r="AU80" i="9"/>
  <c r="AV79" i="9"/>
  <c r="AU79" i="9"/>
  <c r="AV78" i="9"/>
  <c r="AU78" i="9"/>
  <c r="AV77" i="9"/>
  <c r="AU77" i="9"/>
  <c r="AV76" i="9"/>
  <c r="AU76" i="9"/>
  <c r="AV75" i="9"/>
  <c r="AU75" i="9"/>
  <c r="AV74" i="9"/>
  <c r="AU74" i="9"/>
  <c r="AV73" i="9"/>
  <c r="AU73" i="9"/>
  <c r="AV72" i="9"/>
  <c r="AU72" i="9"/>
  <c r="AV71" i="9"/>
  <c r="AU71" i="9"/>
  <c r="AV70" i="9"/>
  <c r="AU70" i="9"/>
  <c r="AV69" i="9"/>
  <c r="AU69" i="9"/>
  <c r="AV68" i="9"/>
  <c r="AU68" i="9"/>
  <c r="AV67" i="9"/>
  <c r="AU67" i="9"/>
  <c r="AV66" i="9"/>
  <c r="AU66" i="9"/>
  <c r="AV65" i="9"/>
  <c r="AU65" i="9"/>
  <c r="AV64" i="9"/>
  <c r="AU64" i="9"/>
  <c r="AV63" i="9"/>
  <c r="AU63" i="9"/>
  <c r="AV62" i="9"/>
  <c r="AU62" i="9"/>
  <c r="AV61" i="9"/>
  <c r="AU61" i="9"/>
  <c r="AV60" i="9"/>
  <c r="AU60" i="9"/>
  <c r="AV59" i="9"/>
  <c r="AU59" i="9"/>
  <c r="AV58" i="9"/>
  <c r="AU58" i="9"/>
  <c r="AV57" i="9"/>
  <c r="AU57" i="9"/>
  <c r="AV56" i="9"/>
  <c r="AU56" i="9"/>
  <c r="AV55" i="9"/>
  <c r="AU55" i="9"/>
  <c r="AV54" i="9"/>
  <c r="AU54" i="9"/>
  <c r="AV53" i="9"/>
  <c r="AU53" i="9"/>
  <c r="AV52" i="9"/>
  <c r="AU52" i="9"/>
  <c r="AV51" i="9"/>
  <c r="AU51" i="9"/>
  <c r="AV50" i="9"/>
  <c r="AU50" i="9"/>
  <c r="AV49" i="9"/>
  <c r="AU49" i="9"/>
  <c r="AV48" i="9"/>
  <c r="AU48" i="9"/>
  <c r="AV47" i="9"/>
  <c r="AU47" i="9"/>
  <c r="AV46" i="9"/>
  <c r="AU46" i="9"/>
  <c r="AV45" i="9"/>
  <c r="AU45" i="9"/>
  <c r="AV44" i="9"/>
  <c r="AU44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V33" i="9"/>
  <c r="AU33" i="9"/>
  <c r="AV32" i="9"/>
  <c r="AU32" i="9"/>
  <c r="AV31" i="9"/>
  <c r="AU31" i="9"/>
  <c r="AV30" i="9"/>
  <c r="AU30" i="9"/>
  <c r="AV29" i="9"/>
  <c r="AU29" i="9"/>
  <c r="AV28" i="9"/>
  <c r="AU28" i="9"/>
  <c r="AV27" i="9"/>
  <c r="AU27" i="9"/>
  <c r="AY26" i="9"/>
  <c r="AV26" i="9"/>
  <c r="AU26" i="9"/>
  <c r="AY25" i="9"/>
  <c r="AV25" i="9"/>
  <c r="AU25" i="9"/>
  <c r="AV24" i="9"/>
  <c r="AU24" i="9"/>
  <c r="AY23" i="9"/>
  <c r="AV23" i="9"/>
  <c r="AU23" i="9"/>
  <c r="AY22" i="9"/>
  <c r="AV22" i="9"/>
  <c r="AU22" i="9"/>
  <c r="AY20" i="9"/>
  <c r="AY19" i="9"/>
  <c r="AY17" i="9"/>
  <c r="AY16" i="9"/>
  <c r="AY15" i="9"/>
  <c r="AY14" i="9"/>
  <c r="AY13" i="9"/>
  <c r="AY12" i="9"/>
  <c r="AY11" i="9"/>
  <c r="AY9" i="9"/>
  <c r="AY8" i="9"/>
  <c r="AY7" i="9"/>
  <c r="AY6" i="9"/>
  <c r="AY5" i="9"/>
  <c r="AY4" i="9"/>
  <c r="AY3" i="9"/>
  <c r="AL78" i="8"/>
  <c r="AL77" i="8"/>
  <c r="AL76" i="8"/>
  <c r="AV221" i="8"/>
  <c r="AV220" i="8"/>
  <c r="AV219" i="8"/>
  <c r="AV218" i="8"/>
  <c r="AV217" i="8"/>
  <c r="AV216" i="8"/>
  <c r="AV215" i="8"/>
  <c r="AV214" i="8"/>
  <c r="AV213" i="8"/>
  <c r="AV212" i="8"/>
  <c r="AV211" i="8"/>
  <c r="AV210" i="8"/>
  <c r="AV209" i="8"/>
  <c r="AV208" i="8"/>
  <c r="AV207" i="8"/>
  <c r="AV206" i="8"/>
  <c r="AV205" i="8"/>
  <c r="AV204" i="8"/>
  <c r="AV203" i="8"/>
  <c r="AV202" i="8"/>
  <c r="AU202" i="8"/>
  <c r="AV201" i="8"/>
  <c r="AU201" i="8"/>
  <c r="AV200" i="8"/>
  <c r="AU200" i="8"/>
  <c r="AV199" i="8"/>
  <c r="AU199" i="8"/>
  <c r="AV198" i="8"/>
  <c r="AU198" i="8"/>
  <c r="AV197" i="8"/>
  <c r="AU197" i="8"/>
  <c r="AV196" i="8"/>
  <c r="AU196" i="8"/>
  <c r="AV195" i="8"/>
  <c r="AU195" i="8"/>
  <c r="AV194" i="8"/>
  <c r="AU194" i="8"/>
  <c r="AV193" i="8"/>
  <c r="AU193" i="8"/>
  <c r="AV192" i="8"/>
  <c r="AU192" i="8"/>
  <c r="AV191" i="8"/>
  <c r="AU191" i="8"/>
  <c r="AV190" i="8"/>
  <c r="AU190" i="8"/>
  <c r="AV189" i="8"/>
  <c r="AU189" i="8"/>
  <c r="AV188" i="8"/>
  <c r="AU188" i="8"/>
  <c r="AV187" i="8"/>
  <c r="AU187" i="8"/>
  <c r="AV186" i="8"/>
  <c r="AU186" i="8"/>
  <c r="AV185" i="8"/>
  <c r="AU185" i="8"/>
  <c r="AV184" i="8"/>
  <c r="AU184" i="8"/>
  <c r="AV183" i="8"/>
  <c r="AU183" i="8"/>
  <c r="AV182" i="8"/>
  <c r="AU182" i="8"/>
  <c r="AV181" i="8"/>
  <c r="AU181" i="8"/>
  <c r="AV180" i="8"/>
  <c r="AU180" i="8"/>
  <c r="AV179" i="8"/>
  <c r="AU179" i="8"/>
  <c r="AV178" i="8"/>
  <c r="AU178" i="8"/>
  <c r="AV177" i="8"/>
  <c r="AU177" i="8"/>
  <c r="AV176" i="8"/>
  <c r="AU176" i="8"/>
  <c r="AV175" i="8"/>
  <c r="AU175" i="8"/>
  <c r="AV174" i="8"/>
  <c r="AU174" i="8"/>
  <c r="AV173" i="8"/>
  <c r="AU173" i="8"/>
  <c r="AV172" i="8"/>
  <c r="AU172" i="8"/>
  <c r="AV171" i="8"/>
  <c r="AU171" i="8"/>
  <c r="AV170" i="8"/>
  <c r="AU170" i="8"/>
  <c r="AV169" i="8"/>
  <c r="AU169" i="8"/>
  <c r="AV168" i="8"/>
  <c r="AU168" i="8"/>
  <c r="AV167" i="8"/>
  <c r="AU167" i="8"/>
  <c r="AV166" i="8"/>
  <c r="AU166" i="8"/>
  <c r="AV165" i="8"/>
  <c r="AU165" i="8"/>
  <c r="AV164" i="8"/>
  <c r="AU164" i="8"/>
  <c r="AV163" i="8"/>
  <c r="AU163" i="8"/>
  <c r="AV162" i="8"/>
  <c r="AU162" i="8"/>
  <c r="AV161" i="8"/>
  <c r="AU161" i="8"/>
  <c r="AV160" i="8"/>
  <c r="AU160" i="8"/>
  <c r="AV159" i="8"/>
  <c r="AU159" i="8"/>
  <c r="AV158" i="8"/>
  <c r="AU158" i="8"/>
  <c r="AV157" i="8"/>
  <c r="AU157" i="8"/>
  <c r="AV156" i="8"/>
  <c r="AU156" i="8"/>
  <c r="AV155" i="8"/>
  <c r="AU155" i="8"/>
  <c r="AV154" i="8"/>
  <c r="AU154" i="8"/>
  <c r="AV153" i="8"/>
  <c r="AU153" i="8"/>
  <c r="AV152" i="8"/>
  <c r="AU152" i="8"/>
  <c r="AV151" i="8"/>
  <c r="AU151" i="8"/>
  <c r="AV150" i="8"/>
  <c r="AU150" i="8"/>
  <c r="AV149" i="8"/>
  <c r="AU149" i="8"/>
  <c r="AV148" i="8"/>
  <c r="AU148" i="8"/>
  <c r="AV147" i="8"/>
  <c r="AU147" i="8"/>
  <c r="AV146" i="8"/>
  <c r="AU146" i="8"/>
  <c r="AV145" i="8"/>
  <c r="AU145" i="8"/>
  <c r="AV144" i="8"/>
  <c r="AU144" i="8"/>
  <c r="AV143" i="8"/>
  <c r="AU143" i="8"/>
  <c r="AV142" i="8"/>
  <c r="AU142" i="8"/>
  <c r="AV141" i="8"/>
  <c r="AU141" i="8"/>
  <c r="AV140" i="8"/>
  <c r="AU140" i="8"/>
  <c r="AV139" i="8"/>
  <c r="AU139" i="8"/>
  <c r="AV138" i="8"/>
  <c r="AU138" i="8"/>
  <c r="AV137" i="8"/>
  <c r="AU137" i="8"/>
  <c r="AV136" i="8"/>
  <c r="AU136" i="8"/>
  <c r="AV135" i="8"/>
  <c r="AU135" i="8"/>
  <c r="AV134" i="8"/>
  <c r="AU134" i="8"/>
  <c r="AV133" i="8"/>
  <c r="AU133" i="8"/>
  <c r="AV132" i="8"/>
  <c r="AU132" i="8"/>
  <c r="AV131" i="8"/>
  <c r="AU131" i="8"/>
  <c r="AV130" i="8"/>
  <c r="AU130" i="8"/>
  <c r="AV129" i="8"/>
  <c r="AU129" i="8"/>
  <c r="AV128" i="8"/>
  <c r="AU128" i="8"/>
  <c r="AV127" i="8"/>
  <c r="AU127" i="8"/>
  <c r="AV126" i="8"/>
  <c r="AU126" i="8"/>
  <c r="AV125" i="8"/>
  <c r="AU125" i="8"/>
  <c r="AV124" i="8"/>
  <c r="AU124" i="8"/>
  <c r="AV123" i="8"/>
  <c r="AU123" i="8"/>
  <c r="AV122" i="8"/>
  <c r="AU122" i="8"/>
  <c r="AV121" i="8"/>
  <c r="AU121" i="8"/>
  <c r="AV120" i="8"/>
  <c r="AU120" i="8"/>
  <c r="AV119" i="8"/>
  <c r="AU119" i="8"/>
  <c r="AV118" i="8"/>
  <c r="AU118" i="8"/>
  <c r="AV117" i="8"/>
  <c r="AU117" i="8"/>
  <c r="AV116" i="8"/>
  <c r="AU116" i="8"/>
  <c r="AV115" i="8"/>
  <c r="AU115" i="8"/>
  <c r="AV114" i="8"/>
  <c r="AU114" i="8"/>
  <c r="AV113" i="8"/>
  <c r="AU113" i="8"/>
  <c r="AV112" i="8"/>
  <c r="AU112" i="8"/>
  <c r="AV111" i="8"/>
  <c r="AU111" i="8"/>
  <c r="AV110" i="8"/>
  <c r="AU110" i="8"/>
  <c r="AV109" i="8"/>
  <c r="AU109" i="8"/>
  <c r="AV108" i="8"/>
  <c r="AU108" i="8"/>
  <c r="AV107" i="8"/>
  <c r="AU107" i="8"/>
  <c r="AV106" i="8"/>
  <c r="AU106" i="8"/>
  <c r="AV105" i="8"/>
  <c r="AU105" i="8"/>
  <c r="AV104" i="8"/>
  <c r="AU104" i="8"/>
  <c r="AV103" i="8"/>
  <c r="AU103" i="8"/>
  <c r="AV102" i="8"/>
  <c r="AU102" i="8"/>
  <c r="AV101" i="8"/>
  <c r="AU101" i="8"/>
  <c r="AV100" i="8"/>
  <c r="AU100" i="8"/>
  <c r="AV99" i="8"/>
  <c r="AU99" i="8"/>
  <c r="AV98" i="8"/>
  <c r="AU98" i="8"/>
  <c r="AV97" i="8"/>
  <c r="AU97" i="8"/>
  <c r="AV96" i="8"/>
  <c r="AU96" i="8"/>
  <c r="AV95" i="8"/>
  <c r="AU95" i="8"/>
  <c r="AV94" i="8"/>
  <c r="AU94" i="8"/>
  <c r="AV93" i="8"/>
  <c r="AU93" i="8"/>
  <c r="AV92" i="8"/>
  <c r="AU92" i="8"/>
  <c r="AV91" i="8"/>
  <c r="AU91" i="8"/>
  <c r="AV90" i="8"/>
  <c r="AU90" i="8"/>
  <c r="AV89" i="8"/>
  <c r="AU89" i="8"/>
  <c r="AV88" i="8"/>
  <c r="AU88" i="8"/>
  <c r="AV87" i="8"/>
  <c r="AU87" i="8"/>
  <c r="AV86" i="8"/>
  <c r="AU86" i="8"/>
  <c r="AV85" i="8"/>
  <c r="AU85" i="8"/>
  <c r="AV84" i="8"/>
  <c r="AU84" i="8"/>
  <c r="AV83" i="8"/>
  <c r="AU83" i="8"/>
  <c r="AV82" i="8"/>
  <c r="AU82" i="8"/>
  <c r="AV81" i="8"/>
  <c r="AU81" i="8"/>
  <c r="AV80" i="8"/>
  <c r="AU80" i="8"/>
  <c r="AV79" i="8"/>
  <c r="AU79" i="8"/>
  <c r="AV78" i="8"/>
  <c r="AU78" i="8"/>
  <c r="AV77" i="8"/>
  <c r="AU77" i="8"/>
  <c r="AV76" i="8"/>
  <c r="AU76" i="8"/>
  <c r="AV75" i="8"/>
  <c r="AU75" i="8"/>
  <c r="AV74" i="8"/>
  <c r="AU74" i="8"/>
  <c r="AV73" i="8"/>
  <c r="AU73" i="8"/>
  <c r="AV72" i="8"/>
  <c r="AU72" i="8"/>
  <c r="AV71" i="8"/>
  <c r="AU71" i="8"/>
  <c r="AV70" i="8"/>
  <c r="AU70" i="8"/>
  <c r="AV69" i="8"/>
  <c r="AU69" i="8"/>
  <c r="AV68" i="8"/>
  <c r="AU68" i="8"/>
  <c r="AV67" i="8"/>
  <c r="AU67" i="8"/>
  <c r="AV66" i="8"/>
  <c r="AU66" i="8"/>
  <c r="AV65" i="8"/>
  <c r="AU65" i="8"/>
  <c r="AV64" i="8"/>
  <c r="AU64" i="8"/>
  <c r="AV63" i="8"/>
  <c r="AU63" i="8"/>
  <c r="AV62" i="8"/>
  <c r="AU62" i="8"/>
  <c r="AV61" i="8"/>
  <c r="AU61" i="8"/>
  <c r="AV60" i="8"/>
  <c r="AU60" i="8"/>
  <c r="AV59" i="8"/>
  <c r="AU59" i="8"/>
  <c r="AV58" i="8"/>
  <c r="AU58" i="8"/>
  <c r="AV57" i="8"/>
  <c r="AU57" i="8"/>
  <c r="AV56" i="8"/>
  <c r="AU56" i="8"/>
  <c r="AV55" i="8"/>
  <c r="AU55" i="8"/>
  <c r="AV54" i="8"/>
  <c r="AU54" i="8"/>
  <c r="AV53" i="8"/>
  <c r="AU53" i="8"/>
  <c r="AV52" i="8"/>
  <c r="AU52" i="8"/>
  <c r="AV51" i="8"/>
  <c r="AU51" i="8"/>
  <c r="AV50" i="8"/>
  <c r="AU50" i="8"/>
  <c r="AV49" i="8"/>
  <c r="AU49" i="8"/>
  <c r="AV48" i="8"/>
  <c r="AU48" i="8"/>
  <c r="AV47" i="8"/>
  <c r="AU47" i="8"/>
  <c r="AV46" i="8"/>
  <c r="AU46" i="8"/>
  <c r="AV45" i="8"/>
  <c r="AU45" i="8"/>
  <c r="AV44" i="8"/>
  <c r="AU44" i="8"/>
  <c r="AV43" i="8"/>
  <c r="AU43" i="8"/>
  <c r="AV42" i="8"/>
  <c r="AU42" i="8"/>
  <c r="AV41" i="8"/>
  <c r="AU41" i="8"/>
  <c r="AV40" i="8"/>
  <c r="AU40" i="8"/>
  <c r="AV39" i="8"/>
  <c r="AU39" i="8"/>
  <c r="AV38" i="8"/>
  <c r="AU38" i="8"/>
  <c r="AV37" i="8"/>
  <c r="AU37" i="8"/>
  <c r="AV36" i="8"/>
  <c r="AU36" i="8"/>
  <c r="AV35" i="8"/>
  <c r="AU35" i="8"/>
  <c r="AV34" i="8"/>
  <c r="AU34" i="8"/>
  <c r="AV33" i="8"/>
  <c r="AU33" i="8"/>
  <c r="AV32" i="8"/>
  <c r="AU32" i="8"/>
  <c r="AV31" i="8"/>
  <c r="AU31" i="8"/>
  <c r="AV30" i="8"/>
  <c r="AU30" i="8"/>
  <c r="AV29" i="8"/>
  <c r="AU29" i="8"/>
  <c r="AV28" i="8"/>
  <c r="AU28" i="8"/>
  <c r="AV27" i="8"/>
  <c r="AU27" i="8"/>
  <c r="AY26" i="8"/>
  <c r="AV26" i="8"/>
  <c r="AU26" i="8"/>
  <c r="AY25" i="8"/>
  <c r="AV25" i="8"/>
  <c r="AU25" i="8"/>
  <c r="AV24" i="8"/>
  <c r="AU24" i="8"/>
  <c r="AY23" i="8"/>
  <c r="AV23" i="8"/>
  <c r="AU23" i="8"/>
  <c r="AY22" i="8"/>
  <c r="AV22" i="8"/>
  <c r="AU22" i="8"/>
  <c r="AY20" i="8"/>
  <c r="AY19" i="8"/>
  <c r="AY17" i="8"/>
  <c r="AY16" i="8"/>
  <c r="AY15" i="8"/>
  <c r="AY14" i="8"/>
  <c r="AY13" i="8"/>
  <c r="AY12" i="8"/>
  <c r="AY11" i="8"/>
  <c r="AY9" i="8"/>
  <c r="AY8" i="8"/>
  <c r="AY7" i="8"/>
  <c r="AY6" i="8"/>
  <c r="AY5" i="8"/>
  <c r="AY4" i="8"/>
  <c r="AY3" i="8"/>
  <c r="AL93" i="8"/>
  <c r="AL78" i="7"/>
  <c r="AL77" i="7"/>
  <c r="AL76" i="7"/>
  <c r="AV221" i="7"/>
  <c r="AV220" i="7"/>
  <c r="AV219" i="7"/>
  <c r="AV218" i="7"/>
  <c r="AV217" i="7"/>
  <c r="AV216" i="7"/>
  <c r="AV215" i="7"/>
  <c r="AV214" i="7"/>
  <c r="AV213" i="7"/>
  <c r="AV212" i="7"/>
  <c r="AV211" i="7"/>
  <c r="AV210" i="7"/>
  <c r="AV209" i="7"/>
  <c r="AV208" i="7"/>
  <c r="AV207" i="7"/>
  <c r="AV206" i="7"/>
  <c r="AV205" i="7"/>
  <c r="AV204" i="7"/>
  <c r="AV203" i="7"/>
  <c r="AV202" i="7"/>
  <c r="AV201" i="7"/>
  <c r="AV200" i="7"/>
  <c r="AV199" i="7"/>
  <c r="AV198" i="7"/>
  <c r="AV197" i="7"/>
  <c r="AV196" i="7"/>
  <c r="AV195" i="7"/>
  <c r="AV194" i="7"/>
  <c r="AV193" i="7"/>
  <c r="AV192" i="7"/>
  <c r="AV191" i="7"/>
  <c r="AV190" i="7"/>
  <c r="AV189" i="7"/>
  <c r="AV188" i="7"/>
  <c r="AV187" i="7"/>
  <c r="AV186" i="7"/>
  <c r="AV185" i="7"/>
  <c r="AV184" i="7"/>
  <c r="AV183" i="7"/>
  <c r="AV182" i="7"/>
  <c r="AV181" i="7"/>
  <c r="AV180" i="7"/>
  <c r="AV179" i="7"/>
  <c r="AV178" i="7"/>
  <c r="AV177" i="7"/>
  <c r="AV176" i="7"/>
  <c r="AV175" i="7"/>
  <c r="AV174" i="7"/>
  <c r="AV173" i="7"/>
  <c r="AV172" i="7"/>
  <c r="AV171" i="7"/>
  <c r="AV170" i="7"/>
  <c r="AV169" i="7"/>
  <c r="AV168" i="7"/>
  <c r="AV167" i="7"/>
  <c r="AV166" i="7"/>
  <c r="AV165" i="7"/>
  <c r="AV164" i="7"/>
  <c r="AV163" i="7"/>
  <c r="AV162" i="7"/>
  <c r="AV161" i="7"/>
  <c r="AV160" i="7"/>
  <c r="AV159" i="7"/>
  <c r="AV158" i="7"/>
  <c r="AV157" i="7"/>
  <c r="AV156" i="7"/>
  <c r="AV155" i="7"/>
  <c r="AV154" i="7"/>
  <c r="AV153" i="7"/>
  <c r="AV152" i="7"/>
  <c r="AV151" i="7"/>
  <c r="AV150" i="7"/>
  <c r="AV149" i="7"/>
  <c r="AV148" i="7"/>
  <c r="AV147" i="7"/>
  <c r="AV146" i="7"/>
  <c r="AV145" i="7"/>
  <c r="AV144" i="7"/>
  <c r="AV143" i="7"/>
  <c r="AV142" i="7"/>
  <c r="AV141" i="7"/>
  <c r="AV140" i="7"/>
  <c r="AV139" i="7"/>
  <c r="AV138" i="7"/>
  <c r="AV137" i="7"/>
  <c r="AV136" i="7"/>
  <c r="AV135" i="7"/>
  <c r="AV134" i="7"/>
  <c r="AV133" i="7"/>
  <c r="AV132" i="7"/>
  <c r="AV131" i="7"/>
  <c r="AV130" i="7"/>
  <c r="AV129" i="7"/>
  <c r="AV128" i="7"/>
  <c r="AV127" i="7"/>
  <c r="AV126" i="7"/>
  <c r="AV125" i="7"/>
  <c r="AV124" i="7"/>
  <c r="AV123" i="7"/>
  <c r="AV122" i="7"/>
  <c r="AV121" i="7"/>
  <c r="AV120" i="7"/>
  <c r="AV119" i="7"/>
  <c r="AV118" i="7"/>
  <c r="AV117" i="7"/>
  <c r="AV116" i="7"/>
  <c r="AV115" i="7"/>
  <c r="AV114" i="7"/>
  <c r="AV113" i="7"/>
  <c r="AV112" i="7"/>
  <c r="AV111" i="7"/>
  <c r="AV110" i="7"/>
  <c r="AV109" i="7"/>
  <c r="AV108" i="7"/>
  <c r="AV107" i="7"/>
  <c r="AV106" i="7"/>
  <c r="AV105" i="7"/>
  <c r="AV104" i="7"/>
  <c r="AV103" i="7"/>
  <c r="AV102" i="7"/>
  <c r="AV101" i="7"/>
  <c r="AV100" i="7"/>
  <c r="AV99" i="7"/>
  <c r="AV98" i="7"/>
  <c r="AV97" i="7"/>
  <c r="AV96" i="7"/>
  <c r="AV95" i="7"/>
  <c r="AV94" i="7"/>
  <c r="AV93" i="7"/>
  <c r="AV92" i="7"/>
  <c r="AV91" i="7"/>
  <c r="AV90" i="7"/>
  <c r="AV89" i="7"/>
  <c r="AV88" i="7"/>
  <c r="AV87" i="7"/>
  <c r="AV86" i="7"/>
  <c r="AV85" i="7"/>
  <c r="AV84" i="7"/>
  <c r="AV83" i="7"/>
  <c r="AV82" i="7"/>
  <c r="AV81" i="7"/>
  <c r="AV80" i="7"/>
  <c r="AV79" i="7"/>
  <c r="AV78" i="7"/>
  <c r="AV77" i="7"/>
  <c r="AV76" i="7"/>
  <c r="AV75" i="7"/>
  <c r="AV74" i="7"/>
  <c r="AV73" i="7"/>
  <c r="AV72" i="7"/>
  <c r="AV71" i="7"/>
  <c r="AV70" i="7"/>
  <c r="AV69" i="7"/>
  <c r="AV68" i="7"/>
  <c r="AV67" i="7"/>
  <c r="AV66" i="7"/>
  <c r="AV65" i="7"/>
  <c r="AV64" i="7"/>
  <c r="AV63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33" i="7"/>
  <c r="AV32" i="7"/>
  <c r="AV31" i="7"/>
  <c r="AV30" i="7"/>
  <c r="AV29" i="7"/>
  <c r="AV28" i="7"/>
  <c r="AV27" i="7"/>
  <c r="AY26" i="7"/>
  <c r="AV26" i="7"/>
  <c r="AY25" i="7"/>
  <c r="AV25" i="7"/>
  <c r="AV24" i="7"/>
  <c r="AY23" i="7"/>
  <c r="AV23" i="7"/>
  <c r="AY22" i="7"/>
  <c r="AV22" i="7"/>
  <c r="AU22" i="7"/>
  <c r="AY20" i="7"/>
  <c r="AY19" i="7"/>
  <c r="AY17" i="7"/>
  <c r="AY16" i="7"/>
  <c r="AY15" i="7"/>
  <c r="AY14" i="7"/>
  <c r="AY13" i="7"/>
  <c r="AY12" i="7"/>
  <c r="AY11" i="7"/>
  <c r="AY9" i="7"/>
  <c r="AY8" i="7"/>
  <c r="AY7" i="7"/>
  <c r="AY6" i="7"/>
  <c r="AY5" i="7"/>
  <c r="AY4" i="7"/>
  <c r="AY3" i="7"/>
  <c r="AL93" i="3"/>
  <c r="AL94" i="3"/>
  <c r="AL95" i="3"/>
  <c r="AL92" i="7"/>
  <c r="AL93" i="7"/>
  <c r="AL94" i="7"/>
  <c r="AL95" i="7"/>
  <c r="F202" i="7"/>
  <c r="E202" i="7"/>
  <c r="D202" i="7"/>
  <c r="C202" i="7"/>
  <c r="B202" i="7"/>
  <c r="BT202" i="7" s="1"/>
  <c r="F201" i="7"/>
  <c r="E201" i="7"/>
  <c r="D201" i="7"/>
  <c r="C201" i="7"/>
  <c r="B201" i="7"/>
  <c r="BT201" i="7" s="1"/>
  <c r="F200" i="7"/>
  <c r="E200" i="7"/>
  <c r="D200" i="7"/>
  <c r="C200" i="7"/>
  <c r="B200" i="7"/>
  <c r="BT200" i="7" s="1"/>
  <c r="F199" i="7"/>
  <c r="E199" i="7"/>
  <c r="D199" i="7"/>
  <c r="C199" i="7"/>
  <c r="B199" i="7"/>
  <c r="BT199" i="7" s="1"/>
  <c r="F198" i="7"/>
  <c r="E198" i="7"/>
  <c r="D198" i="7"/>
  <c r="C198" i="7"/>
  <c r="B198" i="7"/>
  <c r="BT198" i="7" s="1"/>
  <c r="F197" i="7"/>
  <c r="E197" i="7"/>
  <c r="D197" i="7"/>
  <c r="C197" i="7"/>
  <c r="B197" i="7"/>
  <c r="BT197" i="7" s="1"/>
  <c r="F196" i="7"/>
  <c r="E196" i="7"/>
  <c r="D196" i="7"/>
  <c r="C196" i="7"/>
  <c r="B196" i="7"/>
  <c r="BT196" i="7" s="1"/>
  <c r="F195" i="7"/>
  <c r="E195" i="7"/>
  <c r="D195" i="7"/>
  <c r="C195" i="7"/>
  <c r="B195" i="7"/>
  <c r="BT195" i="7" s="1"/>
  <c r="F194" i="7"/>
  <c r="E194" i="7"/>
  <c r="D194" i="7"/>
  <c r="C194" i="7"/>
  <c r="B194" i="7"/>
  <c r="BT194" i="7" s="1"/>
  <c r="F193" i="7"/>
  <c r="E193" i="7"/>
  <c r="D193" i="7"/>
  <c r="C193" i="7"/>
  <c r="B193" i="7"/>
  <c r="BT193" i="7" s="1"/>
  <c r="F192" i="7"/>
  <c r="E192" i="7"/>
  <c r="D192" i="7"/>
  <c r="C192" i="7"/>
  <c r="B192" i="7"/>
  <c r="BT192" i="7" s="1"/>
  <c r="F191" i="7"/>
  <c r="E191" i="7"/>
  <c r="D191" i="7"/>
  <c r="C191" i="7"/>
  <c r="B191" i="7"/>
  <c r="BT191" i="7" s="1"/>
  <c r="F190" i="7"/>
  <c r="E190" i="7"/>
  <c r="D190" i="7"/>
  <c r="C190" i="7"/>
  <c r="B190" i="7"/>
  <c r="BT190" i="7" s="1"/>
  <c r="F189" i="7"/>
  <c r="E189" i="7"/>
  <c r="D189" i="7"/>
  <c r="C189" i="7"/>
  <c r="B189" i="7"/>
  <c r="BT189" i="7" s="1"/>
  <c r="F188" i="7"/>
  <c r="E188" i="7"/>
  <c r="D188" i="7"/>
  <c r="C188" i="7"/>
  <c r="B188" i="7"/>
  <c r="BT188" i="7" s="1"/>
  <c r="F187" i="7"/>
  <c r="E187" i="7"/>
  <c r="D187" i="7"/>
  <c r="C187" i="7"/>
  <c r="B187" i="7"/>
  <c r="BT187" i="7" s="1"/>
  <c r="F186" i="7"/>
  <c r="E186" i="7"/>
  <c r="D186" i="7"/>
  <c r="C186" i="7"/>
  <c r="B186" i="7"/>
  <c r="BT186" i="7" s="1"/>
  <c r="F185" i="7"/>
  <c r="E185" i="7"/>
  <c r="D185" i="7"/>
  <c r="C185" i="7"/>
  <c r="B185" i="7"/>
  <c r="BT185" i="7" s="1"/>
  <c r="F184" i="7"/>
  <c r="E184" i="7"/>
  <c r="D184" i="7"/>
  <c r="C184" i="7"/>
  <c r="B184" i="7"/>
  <c r="BT184" i="7" s="1"/>
  <c r="F183" i="7"/>
  <c r="E183" i="7"/>
  <c r="D183" i="7"/>
  <c r="C183" i="7"/>
  <c r="B183" i="7"/>
  <c r="F182" i="7"/>
  <c r="E182" i="7"/>
  <c r="D182" i="7"/>
  <c r="C182" i="7"/>
  <c r="B182" i="7"/>
  <c r="F181" i="7"/>
  <c r="E181" i="7"/>
  <c r="D181" i="7"/>
  <c r="C181" i="7"/>
  <c r="B181" i="7"/>
  <c r="F180" i="7"/>
  <c r="E180" i="7"/>
  <c r="D180" i="7"/>
  <c r="C180" i="7"/>
  <c r="B180" i="7"/>
  <c r="F179" i="7"/>
  <c r="E179" i="7"/>
  <c r="D179" i="7"/>
  <c r="C179" i="7"/>
  <c r="B179" i="7"/>
  <c r="F178" i="7"/>
  <c r="E178" i="7"/>
  <c r="D178" i="7"/>
  <c r="C178" i="7"/>
  <c r="B178" i="7"/>
  <c r="F177" i="7"/>
  <c r="E177" i="7"/>
  <c r="D177" i="7"/>
  <c r="C177" i="7"/>
  <c r="B177" i="7"/>
  <c r="BT177" i="7" s="1"/>
  <c r="F176" i="7"/>
  <c r="E176" i="7"/>
  <c r="D176" i="7"/>
  <c r="C176" i="7"/>
  <c r="B176" i="7"/>
  <c r="F175" i="7"/>
  <c r="E175" i="7"/>
  <c r="D175" i="7"/>
  <c r="C175" i="7"/>
  <c r="B175" i="7"/>
  <c r="F174" i="7"/>
  <c r="E174" i="7"/>
  <c r="D174" i="7"/>
  <c r="C174" i="7"/>
  <c r="B174" i="7"/>
  <c r="F173" i="7"/>
  <c r="E173" i="7"/>
  <c r="D173" i="7"/>
  <c r="C173" i="7"/>
  <c r="B173" i="7"/>
  <c r="F172" i="7"/>
  <c r="E172" i="7"/>
  <c r="D172" i="7"/>
  <c r="C172" i="7"/>
  <c r="B172" i="7"/>
  <c r="F171" i="7"/>
  <c r="E171" i="7"/>
  <c r="D171" i="7"/>
  <c r="C171" i="7"/>
  <c r="B171" i="7"/>
  <c r="F170" i="7"/>
  <c r="E170" i="7"/>
  <c r="D170" i="7"/>
  <c r="C170" i="7"/>
  <c r="B170" i="7"/>
  <c r="F169" i="7"/>
  <c r="E169" i="7"/>
  <c r="D169" i="7"/>
  <c r="C169" i="7"/>
  <c r="B169" i="7"/>
  <c r="F168" i="7"/>
  <c r="E168" i="7"/>
  <c r="D168" i="7"/>
  <c r="C168" i="7"/>
  <c r="B168" i="7"/>
  <c r="F167" i="7"/>
  <c r="E167" i="7"/>
  <c r="D167" i="7"/>
  <c r="C167" i="7"/>
  <c r="B167" i="7"/>
  <c r="F166" i="7"/>
  <c r="E166" i="7"/>
  <c r="D166" i="7"/>
  <c r="C166" i="7"/>
  <c r="B166" i="7"/>
  <c r="F165" i="7"/>
  <c r="E165" i="7"/>
  <c r="D165" i="7"/>
  <c r="C165" i="7"/>
  <c r="B165" i="7"/>
  <c r="BT165" i="7" s="1"/>
  <c r="F164" i="7"/>
  <c r="E164" i="7"/>
  <c r="D164" i="7"/>
  <c r="C164" i="7"/>
  <c r="B164" i="7"/>
  <c r="F163" i="7"/>
  <c r="E163" i="7"/>
  <c r="D163" i="7"/>
  <c r="C163" i="7"/>
  <c r="B163" i="7"/>
  <c r="F162" i="7"/>
  <c r="E162" i="7"/>
  <c r="D162" i="7"/>
  <c r="C162" i="7"/>
  <c r="B162" i="7"/>
  <c r="F161" i="7"/>
  <c r="E161" i="7"/>
  <c r="D161" i="7"/>
  <c r="C161" i="7"/>
  <c r="B161" i="7"/>
  <c r="F160" i="7"/>
  <c r="E160" i="7"/>
  <c r="D160" i="7"/>
  <c r="C160" i="7"/>
  <c r="B160" i="7"/>
  <c r="F159" i="7"/>
  <c r="E159" i="7"/>
  <c r="D159" i="7"/>
  <c r="C159" i="7"/>
  <c r="B159" i="7"/>
  <c r="F158" i="7"/>
  <c r="E158" i="7"/>
  <c r="D158" i="7"/>
  <c r="C158" i="7"/>
  <c r="B158" i="7"/>
  <c r="F157" i="7"/>
  <c r="E157" i="7"/>
  <c r="D157" i="7"/>
  <c r="C157" i="7"/>
  <c r="B157" i="7"/>
  <c r="AU176" i="7" s="1"/>
  <c r="F156" i="7"/>
  <c r="E156" i="7"/>
  <c r="D156" i="7"/>
  <c r="C156" i="7"/>
  <c r="B156" i="7"/>
  <c r="AU175" i="7" s="1"/>
  <c r="F155" i="7"/>
  <c r="E155" i="7"/>
  <c r="D155" i="7"/>
  <c r="C155" i="7"/>
  <c r="B155" i="7"/>
  <c r="AU174" i="7" s="1"/>
  <c r="F154" i="7"/>
  <c r="E154" i="7"/>
  <c r="D154" i="7"/>
  <c r="C154" i="7"/>
  <c r="B154" i="7"/>
  <c r="AU173" i="7" s="1"/>
  <c r="F153" i="7"/>
  <c r="E153" i="7"/>
  <c r="D153" i="7"/>
  <c r="C153" i="7"/>
  <c r="B153" i="7"/>
  <c r="AU172" i="7" s="1"/>
  <c r="F152" i="7"/>
  <c r="E152" i="7"/>
  <c r="D152" i="7"/>
  <c r="C152" i="7"/>
  <c r="B152" i="7"/>
  <c r="AU171" i="7" s="1"/>
  <c r="F151" i="7"/>
  <c r="E151" i="7"/>
  <c r="D151" i="7"/>
  <c r="C151" i="7"/>
  <c r="B151" i="7"/>
  <c r="AU170" i="7" s="1"/>
  <c r="F150" i="7"/>
  <c r="E150" i="7"/>
  <c r="D150" i="7"/>
  <c r="C150" i="7"/>
  <c r="B150" i="7"/>
  <c r="AU169" i="7" s="1"/>
  <c r="F149" i="7"/>
  <c r="E149" i="7"/>
  <c r="D149" i="7"/>
  <c r="C149" i="7"/>
  <c r="B149" i="7"/>
  <c r="AU168" i="7" s="1"/>
  <c r="F148" i="7"/>
  <c r="E148" i="7"/>
  <c r="D148" i="7"/>
  <c r="C148" i="7"/>
  <c r="B148" i="7"/>
  <c r="AU167" i="7" s="1"/>
  <c r="F147" i="7"/>
  <c r="E147" i="7"/>
  <c r="D147" i="7"/>
  <c r="C147" i="7"/>
  <c r="B147" i="7"/>
  <c r="AU166" i="7" s="1"/>
  <c r="F146" i="7"/>
  <c r="E146" i="7"/>
  <c r="D146" i="7"/>
  <c r="C146" i="7"/>
  <c r="B146" i="7"/>
  <c r="AU165" i="7" s="1"/>
  <c r="F145" i="7"/>
  <c r="E145" i="7"/>
  <c r="D145" i="7"/>
  <c r="C145" i="7"/>
  <c r="B145" i="7"/>
  <c r="AU164" i="7" s="1"/>
  <c r="F144" i="7"/>
  <c r="E144" i="7"/>
  <c r="D144" i="7"/>
  <c r="C144" i="7"/>
  <c r="B144" i="7"/>
  <c r="AU163" i="7" s="1"/>
  <c r="F143" i="7"/>
  <c r="E143" i="7"/>
  <c r="D143" i="7"/>
  <c r="C143" i="7"/>
  <c r="B143" i="7"/>
  <c r="AU162" i="7" s="1"/>
  <c r="F142" i="7"/>
  <c r="E142" i="7"/>
  <c r="D142" i="7"/>
  <c r="C142" i="7"/>
  <c r="B142" i="7"/>
  <c r="AU161" i="7" s="1"/>
  <c r="F141" i="7"/>
  <c r="E141" i="7"/>
  <c r="D141" i="7"/>
  <c r="C141" i="7"/>
  <c r="B141" i="7"/>
  <c r="AU160" i="7" s="1"/>
  <c r="F140" i="7"/>
  <c r="E140" i="7"/>
  <c r="D140" i="7"/>
  <c r="C140" i="7"/>
  <c r="B140" i="7"/>
  <c r="AU159" i="7" s="1"/>
  <c r="F139" i="7"/>
  <c r="E139" i="7"/>
  <c r="D139" i="7"/>
  <c r="C139" i="7"/>
  <c r="B139" i="7"/>
  <c r="AU158" i="7" s="1"/>
  <c r="F138" i="7"/>
  <c r="E138" i="7"/>
  <c r="D138" i="7"/>
  <c r="C138" i="7"/>
  <c r="B138" i="7"/>
  <c r="AU157" i="7" s="1"/>
  <c r="F137" i="7"/>
  <c r="E137" i="7"/>
  <c r="D137" i="7"/>
  <c r="C137" i="7"/>
  <c r="B137" i="7"/>
  <c r="AU156" i="7" s="1"/>
  <c r="F136" i="7"/>
  <c r="E136" i="7"/>
  <c r="D136" i="7"/>
  <c r="C136" i="7"/>
  <c r="B136" i="7"/>
  <c r="AU155" i="7" s="1"/>
  <c r="F135" i="7"/>
  <c r="E135" i="7"/>
  <c r="D135" i="7"/>
  <c r="C135" i="7"/>
  <c r="B135" i="7"/>
  <c r="AU154" i="7" s="1"/>
  <c r="F134" i="7"/>
  <c r="E134" i="7"/>
  <c r="D134" i="7"/>
  <c r="C134" i="7"/>
  <c r="B134" i="7"/>
  <c r="AU153" i="7" s="1"/>
  <c r="F133" i="7"/>
  <c r="E133" i="7"/>
  <c r="D133" i="7"/>
  <c r="C133" i="7"/>
  <c r="B133" i="7"/>
  <c r="AU152" i="7" s="1"/>
  <c r="F132" i="7"/>
  <c r="E132" i="7"/>
  <c r="D132" i="7"/>
  <c r="C132" i="7"/>
  <c r="B132" i="7"/>
  <c r="AU151" i="7" s="1"/>
  <c r="F131" i="7"/>
  <c r="E131" i="7"/>
  <c r="D131" i="7"/>
  <c r="C131" i="7"/>
  <c r="B131" i="7"/>
  <c r="AU150" i="7" s="1"/>
  <c r="F130" i="7"/>
  <c r="E130" i="7"/>
  <c r="D130" i="7"/>
  <c r="C130" i="7"/>
  <c r="B130" i="7"/>
  <c r="AU149" i="7" s="1"/>
  <c r="F129" i="7"/>
  <c r="E129" i="7"/>
  <c r="D129" i="7"/>
  <c r="C129" i="7"/>
  <c r="B129" i="7"/>
  <c r="AU148" i="7" s="1"/>
  <c r="F128" i="7"/>
  <c r="E128" i="7"/>
  <c r="D128" i="7"/>
  <c r="C128" i="7"/>
  <c r="B128" i="7"/>
  <c r="AU147" i="7" s="1"/>
  <c r="F127" i="7"/>
  <c r="E127" i="7"/>
  <c r="D127" i="7"/>
  <c r="C127" i="7"/>
  <c r="B127" i="7"/>
  <c r="AU146" i="7" s="1"/>
  <c r="F126" i="7"/>
  <c r="E126" i="7"/>
  <c r="D126" i="7"/>
  <c r="C126" i="7"/>
  <c r="B126" i="7"/>
  <c r="AU145" i="7" s="1"/>
  <c r="F125" i="7"/>
  <c r="E125" i="7"/>
  <c r="D125" i="7"/>
  <c r="C125" i="7"/>
  <c r="B125" i="7"/>
  <c r="AU144" i="7" s="1"/>
  <c r="F124" i="7"/>
  <c r="E124" i="7"/>
  <c r="D124" i="7"/>
  <c r="C124" i="7"/>
  <c r="B124" i="7"/>
  <c r="AU143" i="7" s="1"/>
  <c r="F123" i="7"/>
  <c r="E123" i="7"/>
  <c r="D123" i="7"/>
  <c r="C123" i="7"/>
  <c r="B123" i="7"/>
  <c r="AU142" i="7" s="1"/>
  <c r="F122" i="7"/>
  <c r="E122" i="7"/>
  <c r="D122" i="7"/>
  <c r="C122" i="7"/>
  <c r="B122" i="7"/>
  <c r="AU141" i="7" s="1"/>
  <c r="F121" i="7"/>
  <c r="E121" i="7"/>
  <c r="D121" i="7"/>
  <c r="C121" i="7"/>
  <c r="B121" i="7"/>
  <c r="AU140" i="7" s="1"/>
  <c r="F120" i="7"/>
  <c r="E120" i="7"/>
  <c r="D120" i="7"/>
  <c r="C120" i="7"/>
  <c r="B120" i="7"/>
  <c r="AU139" i="7" s="1"/>
  <c r="F119" i="7"/>
  <c r="E119" i="7"/>
  <c r="D119" i="7"/>
  <c r="C119" i="7"/>
  <c r="B119" i="7"/>
  <c r="AU138" i="7" s="1"/>
  <c r="F118" i="7"/>
  <c r="E118" i="7"/>
  <c r="D118" i="7"/>
  <c r="C118" i="7"/>
  <c r="B118" i="7"/>
  <c r="AU137" i="7" s="1"/>
  <c r="F117" i="7"/>
  <c r="E117" i="7"/>
  <c r="D117" i="7"/>
  <c r="C117" i="7"/>
  <c r="B117" i="7"/>
  <c r="AU136" i="7" s="1"/>
  <c r="F116" i="7"/>
  <c r="E116" i="7"/>
  <c r="D116" i="7"/>
  <c r="C116" i="7"/>
  <c r="B116" i="7"/>
  <c r="AU135" i="7" s="1"/>
  <c r="F115" i="7"/>
  <c r="E115" i="7"/>
  <c r="D115" i="7"/>
  <c r="C115" i="7"/>
  <c r="B115" i="7"/>
  <c r="AU134" i="7" s="1"/>
  <c r="F114" i="7"/>
  <c r="E114" i="7"/>
  <c r="D114" i="7"/>
  <c r="C114" i="7"/>
  <c r="B114" i="7"/>
  <c r="AU133" i="7" s="1"/>
  <c r="F113" i="7"/>
  <c r="E113" i="7"/>
  <c r="D113" i="7"/>
  <c r="C113" i="7"/>
  <c r="B113" i="7"/>
  <c r="AU132" i="7" s="1"/>
  <c r="F112" i="7"/>
  <c r="E112" i="7"/>
  <c r="D112" i="7"/>
  <c r="C112" i="7"/>
  <c r="B112" i="7"/>
  <c r="F111" i="7"/>
  <c r="E111" i="7"/>
  <c r="D111" i="7"/>
  <c r="C111" i="7"/>
  <c r="B111" i="7"/>
  <c r="F110" i="7"/>
  <c r="E110" i="7"/>
  <c r="D110" i="7"/>
  <c r="C110" i="7"/>
  <c r="B110" i="7"/>
  <c r="F109" i="7"/>
  <c r="E109" i="7"/>
  <c r="D109" i="7"/>
  <c r="C109" i="7"/>
  <c r="B109" i="7"/>
  <c r="F108" i="7"/>
  <c r="E108" i="7"/>
  <c r="D108" i="7"/>
  <c r="C108" i="7"/>
  <c r="B108" i="7"/>
  <c r="F107" i="7"/>
  <c r="E107" i="7"/>
  <c r="D107" i="7"/>
  <c r="C107" i="7"/>
  <c r="B107" i="7"/>
  <c r="F106" i="7"/>
  <c r="E106" i="7"/>
  <c r="D106" i="7"/>
  <c r="C106" i="7"/>
  <c r="B106" i="7"/>
  <c r="F105" i="7"/>
  <c r="E105" i="7"/>
  <c r="D105" i="7"/>
  <c r="C105" i="7"/>
  <c r="B105" i="7"/>
  <c r="F104" i="7"/>
  <c r="E104" i="7"/>
  <c r="D104" i="7"/>
  <c r="C104" i="7"/>
  <c r="B104" i="7"/>
  <c r="F103" i="7"/>
  <c r="E103" i="7"/>
  <c r="D103" i="7"/>
  <c r="C103" i="7"/>
  <c r="B103" i="7"/>
  <c r="F102" i="7"/>
  <c r="E102" i="7"/>
  <c r="D102" i="7"/>
  <c r="C102" i="7"/>
  <c r="B102" i="7"/>
  <c r="F101" i="7"/>
  <c r="E101" i="7"/>
  <c r="D101" i="7"/>
  <c r="C101" i="7"/>
  <c r="B101" i="7"/>
  <c r="BT101" i="7" s="1"/>
  <c r="F100" i="7"/>
  <c r="E100" i="7"/>
  <c r="D100" i="7"/>
  <c r="C100" i="7"/>
  <c r="B100" i="7"/>
  <c r="F99" i="7"/>
  <c r="E99" i="7"/>
  <c r="D99" i="7"/>
  <c r="C99" i="7"/>
  <c r="B99" i="7"/>
  <c r="F98" i="7"/>
  <c r="E98" i="7"/>
  <c r="D98" i="7"/>
  <c r="C98" i="7"/>
  <c r="B98" i="7"/>
  <c r="F97" i="7"/>
  <c r="E97" i="7"/>
  <c r="D97" i="7"/>
  <c r="C97" i="7"/>
  <c r="B97" i="7"/>
  <c r="F96" i="7"/>
  <c r="E96" i="7"/>
  <c r="D96" i="7"/>
  <c r="C96" i="7"/>
  <c r="B96" i="7"/>
  <c r="F95" i="7"/>
  <c r="E95" i="7"/>
  <c r="D95" i="7"/>
  <c r="C95" i="7"/>
  <c r="B95" i="7"/>
  <c r="F94" i="7"/>
  <c r="E94" i="7"/>
  <c r="D94" i="7"/>
  <c r="C94" i="7"/>
  <c r="B94" i="7"/>
  <c r="F93" i="7"/>
  <c r="E93" i="7"/>
  <c r="D93" i="7"/>
  <c r="C93" i="7"/>
  <c r="B93" i="7"/>
  <c r="F92" i="7"/>
  <c r="E92" i="7"/>
  <c r="D92" i="7"/>
  <c r="C92" i="7"/>
  <c r="B92" i="7"/>
  <c r="F91" i="7"/>
  <c r="E91" i="7"/>
  <c r="D91" i="7"/>
  <c r="C91" i="7"/>
  <c r="B91" i="7"/>
  <c r="L4" i="7"/>
  <c r="L5" i="7" s="1"/>
  <c r="L6" i="7" s="1"/>
  <c r="L7" i="7" s="1"/>
  <c r="B4" i="7"/>
  <c r="H3" i="7"/>
  <c r="G3" i="7"/>
  <c r="C50" i="3"/>
  <c r="C51" i="3"/>
  <c r="C52" i="3"/>
  <c r="C53" i="3"/>
  <c r="AV217" i="3"/>
  <c r="AV218" i="3"/>
  <c r="AV219" i="3"/>
  <c r="AV220" i="3"/>
  <c r="AV221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2" i="3"/>
  <c r="H3" i="3"/>
  <c r="G3" i="3"/>
  <c r="B201" i="3"/>
  <c r="BT201" i="3" s="1"/>
  <c r="C201" i="3"/>
  <c r="D201" i="3"/>
  <c r="E201" i="3"/>
  <c r="F201" i="3"/>
  <c r="B202" i="3"/>
  <c r="BT202" i="3" s="1"/>
  <c r="C202" i="3"/>
  <c r="D202" i="3"/>
  <c r="E202" i="3"/>
  <c r="F202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C49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B49" i="3"/>
  <c r="B50" i="3"/>
  <c r="B51" i="3"/>
  <c r="BT51" i="3" s="1"/>
  <c r="B52" i="3"/>
  <c r="B53" i="3"/>
  <c r="BT53" i="3" s="1"/>
  <c r="B54" i="3"/>
  <c r="BT54" i="3" s="1"/>
  <c r="B55" i="3"/>
  <c r="B56" i="3"/>
  <c r="B57" i="3"/>
  <c r="B58" i="3"/>
  <c r="B59" i="3"/>
  <c r="BT59" i="3" s="1"/>
  <c r="B60" i="3"/>
  <c r="B61" i="3"/>
  <c r="BT61" i="3" s="1"/>
  <c r="B62" i="3"/>
  <c r="BT62" i="3" s="1"/>
  <c r="B63" i="3"/>
  <c r="B64" i="3"/>
  <c r="B65" i="3"/>
  <c r="B66" i="3"/>
  <c r="B67" i="3"/>
  <c r="BT67" i="3" s="1"/>
  <c r="B68" i="3"/>
  <c r="B69" i="3"/>
  <c r="B70" i="3"/>
  <c r="B71" i="3"/>
  <c r="B72" i="3"/>
  <c r="B73" i="3"/>
  <c r="B74" i="3"/>
  <c r="B75" i="3"/>
  <c r="BT75" i="3" s="1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T94" i="3" s="1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AU132" i="3" s="1"/>
  <c r="B114" i="3"/>
  <c r="AU133" i="3" s="1"/>
  <c r="B115" i="3"/>
  <c r="AU134" i="3" s="1"/>
  <c r="B116" i="3"/>
  <c r="AU135" i="3" s="1"/>
  <c r="B117" i="3"/>
  <c r="AU136" i="3" s="1"/>
  <c r="B118" i="3"/>
  <c r="AU137" i="3" s="1"/>
  <c r="B119" i="3"/>
  <c r="AU138" i="3" s="1"/>
  <c r="B120" i="3"/>
  <c r="AU139" i="3" s="1"/>
  <c r="B121" i="3"/>
  <c r="AU140" i="3" s="1"/>
  <c r="B122" i="3"/>
  <c r="AU141" i="3" s="1"/>
  <c r="B123" i="3"/>
  <c r="AU142" i="3" s="1"/>
  <c r="B124" i="3"/>
  <c r="AU143" i="3" s="1"/>
  <c r="B125" i="3"/>
  <c r="AU144" i="3" s="1"/>
  <c r="B126" i="3"/>
  <c r="AU145" i="3" s="1"/>
  <c r="B127" i="3"/>
  <c r="AU146" i="3" s="1"/>
  <c r="B128" i="3"/>
  <c r="AU147" i="3" s="1"/>
  <c r="B129" i="3"/>
  <c r="AU148" i="3" s="1"/>
  <c r="B130" i="3"/>
  <c r="AU149" i="3" s="1"/>
  <c r="B131" i="3"/>
  <c r="AU150" i="3" s="1"/>
  <c r="B132" i="3"/>
  <c r="AU151" i="3" s="1"/>
  <c r="B133" i="3"/>
  <c r="AU152" i="3" s="1"/>
  <c r="B134" i="3"/>
  <c r="AU153" i="3" s="1"/>
  <c r="B135" i="3"/>
  <c r="B136" i="3"/>
  <c r="AU155" i="3" s="1"/>
  <c r="B137" i="3"/>
  <c r="AU156" i="3" s="1"/>
  <c r="B138" i="3"/>
  <c r="AU157" i="3" s="1"/>
  <c r="B139" i="3"/>
  <c r="AU158" i="3" s="1"/>
  <c r="B140" i="3"/>
  <c r="AU159" i="3" s="1"/>
  <c r="B141" i="3"/>
  <c r="AU160" i="3" s="1"/>
  <c r="B142" i="3"/>
  <c r="AU161" i="3" s="1"/>
  <c r="B143" i="3"/>
  <c r="AU162" i="3" s="1"/>
  <c r="B144" i="3"/>
  <c r="AU163" i="3" s="1"/>
  <c r="B145" i="3"/>
  <c r="AU164" i="3" s="1"/>
  <c r="B146" i="3"/>
  <c r="AU165" i="3" s="1"/>
  <c r="B147" i="3"/>
  <c r="AU166" i="3" s="1"/>
  <c r="B148" i="3"/>
  <c r="AU167" i="3" s="1"/>
  <c r="B149" i="3"/>
  <c r="AU168" i="3" s="1"/>
  <c r="B150" i="3"/>
  <c r="AU169" i="3" s="1"/>
  <c r="B151" i="3"/>
  <c r="B152" i="3"/>
  <c r="AU171" i="3" s="1"/>
  <c r="B153" i="3"/>
  <c r="AU172" i="3" s="1"/>
  <c r="B154" i="3"/>
  <c r="AU173" i="3" s="1"/>
  <c r="B155" i="3"/>
  <c r="AU174" i="3" s="1"/>
  <c r="B156" i="3"/>
  <c r="AU175" i="3" s="1"/>
  <c r="B157" i="3"/>
  <c r="AU176" i="3" s="1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T184" i="3" s="1"/>
  <c r="B185" i="3"/>
  <c r="BT185" i="3" s="1"/>
  <c r="B186" i="3"/>
  <c r="BT186" i="3" s="1"/>
  <c r="B187" i="3"/>
  <c r="BT187" i="3" s="1"/>
  <c r="B188" i="3"/>
  <c r="BT188" i="3" s="1"/>
  <c r="B189" i="3"/>
  <c r="BT189" i="3" s="1"/>
  <c r="B190" i="3"/>
  <c r="BT190" i="3" s="1"/>
  <c r="B191" i="3"/>
  <c r="BT191" i="3" s="1"/>
  <c r="B192" i="3"/>
  <c r="BT192" i="3" s="1"/>
  <c r="B193" i="3"/>
  <c r="BT193" i="3" s="1"/>
  <c r="B194" i="3"/>
  <c r="BT194" i="3" s="1"/>
  <c r="B195" i="3"/>
  <c r="BT195" i="3" s="1"/>
  <c r="B196" i="3"/>
  <c r="BT196" i="3" s="1"/>
  <c r="B197" i="3"/>
  <c r="BT197" i="3" s="1"/>
  <c r="B198" i="3"/>
  <c r="BT198" i="3" s="1"/>
  <c r="B199" i="3"/>
  <c r="BT199" i="3" s="1"/>
  <c r="B200" i="3"/>
  <c r="BT200" i="3" s="1"/>
  <c r="B4" i="3"/>
  <c r="AU94" i="3"/>
  <c r="AU154" i="3"/>
  <c r="AU170" i="3"/>
  <c r="AU22" i="3"/>
  <c r="AY26" i="3"/>
  <c r="A27" i="12" s="1"/>
  <c r="E27" i="12" s="1"/>
  <c r="J27" i="12" s="1"/>
  <c r="O27" i="12" s="1"/>
  <c r="T27" i="12" s="1"/>
  <c r="Y27" i="12" s="1"/>
  <c r="AY25" i="3"/>
  <c r="AY23" i="3"/>
  <c r="AY22" i="3"/>
  <c r="AY20" i="3"/>
  <c r="AY19" i="3"/>
  <c r="AY17" i="3"/>
  <c r="AY16" i="3"/>
  <c r="AY15" i="3"/>
  <c r="AY14" i="3"/>
  <c r="AY13" i="3"/>
  <c r="AY12" i="3"/>
  <c r="AY11" i="3"/>
  <c r="AY9" i="3"/>
  <c r="AY8" i="3"/>
  <c r="AY7" i="3"/>
  <c r="AY6" i="3"/>
  <c r="AY5" i="3"/>
  <c r="AY4" i="3"/>
  <c r="AY3" i="3"/>
  <c r="AU70" i="3" l="1"/>
  <c r="B302" i="27"/>
  <c r="C301" i="27"/>
  <c r="D301" i="27" s="1"/>
  <c r="E300" i="27"/>
  <c r="F300" i="27"/>
  <c r="AU128" i="3"/>
  <c r="BT109" i="3"/>
  <c r="AU190" i="3"/>
  <c r="BT171" i="3"/>
  <c r="AU195" i="3"/>
  <c r="BT176" i="3"/>
  <c r="AU131" i="3"/>
  <c r="BT112" i="3"/>
  <c r="AU123" i="3"/>
  <c r="BT104" i="3"/>
  <c r="AU115" i="3"/>
  <c r="BT96" i="3"/>
  <c r="AU107" i="3"/>
  <c r="BT88" i="3"/>
  <c r="AU99" i="3"/>
  <c r="BT80" i="3"/>
  <c r="AU91" i="3"/>
  <c r="BT72" i="3"/>
  <c r="AU83" i="3"/>
  <c r="BT64" i="3"/>
  <c r="AU75" i="3"/>
  <c r="BT56" i="3"/>
  <c r="AU110" i="7"/>
  <c r="BT91" i="7"/>
  <c r="AU118" i="7"/>
  <c r="BT99" i="7"/>
  <c r="AU126" i="7"/>
  <c r="BT107" i="7"/>
  <c r="AU182" i="7"/>
  <c r="BT163" i="7"/>
  <c r="AU190" i="7"/>
  <c r="BT171" i="7"/>
  <c r="AU198" i="7"/>
  <c r="BT179" i="7"/>
  <c r="AU177" i="3"/>
  <c r="BT158" i="3"/>
  <c r="AU120" i="3"/>
  <c r="BT101" i="3"/>
  <c r="AU187" i="3"/>
  <c r="BT168" i="3"/>
  <c r="AU179" i="3"/>
  <c r="BT160" i="3"/>
  <c r="AU202" i="3"/>
  <c r="BT183" i="3"/>
  <c r="AU194" i="3"/>
  <c r="BT175" i="3"/>
  <c r="AU186" i="3"/>
  <c r="BT167" i="3"/>
  <c r="AU178" i="3"/>
  <c r="BT159" i="3"/>
  <c r="AU130" i="3"/>
  <c r="BT111" i="3"/>
  <c r="AU122" i="3"/>
  <c r="BT103" i="3"/>
  <c r="AU114" i="3"/>
  <c r="BT95" i="3"/>
  <c r="AU106" i="3"/>
  <c r="BT87" i="3"/>
  <c r="AU98" i="3"/>
  <c r="BT79" i="3"/>
  <c r="AU90" i="3"/>
  <c r="BT71" i="3"/>
  <c r="AU82" i="3"/>
  <c r="BT63" i="3"/>
  <c r="AU74" i="3"/>
  <c r="BT55" i="3"/>
  <c r="AU115" i="7"/>
  <c r="BT96" i="7"/>
  <c r="AU123" i="7"/>
  <c r="BT104" i="7"/>
  <c r="AU131" i="7"/>
  <c r="BT112" i="7"/>
  <c r="AU179" i="7"/>
  <c r="BT160" i="7"/>
  <c r="AU187" i="7"/>
  <c r="BT168" i="7"/>
  <c r="AU195" i="7"/>
  <c r="BT176" i="7"/>
  <c r="AU185" i="3"/>
  <c r="BT166" i="3"/>
  <c r="AU129" i="3"/>
  <c r="BT110" i="3"/>
  <c r="AU121" i="3"/>
  <c r="BT102" i="3"/>
  <c r="AU105" i="3"/>
  <c r="BT86" i="3"/>
  <c r="AU97" i="3"/>
  <c r="BT78" i="3"/>
  <c r="AU89" i="3"/>
  <c r="BT70" i="3"/>
  <c r="AU112" i="7"/>
  <c r="BT93" i="7"/>
  <c r="AU128" i="7"/>
  <c r="BT109" i="7"/>
  <c r="AU192" i="7"/>
  <c r="BT173" i="7"/>
  <c r="AU200" i="7"/>
  <c r="BT181" i="7"/>
  <c r="AU184" i="7"/>
  <c r="AU200" i="3"/>
  <c r="BT181" i="3"/>
  <c r="AU104" i="3"/>
  <c r="BT85" i="3"/>
  <c r="AU96" i="3"/>
  <c r="BT77" i="3"/>
  <c r="AU88" i="3"/>
  <c r="BT69" i="3"/>
  <c r="AV19" i="3"/>
  <c r="AU117" i="7"/>
  <c r="BT98" i="7"/>
  <c r="AU125" i="7"/>
  <c r="BT106" i="7"/>
  <c r="AU181" i="7"/>
  <c r="BT162" i="7"/>
  <c r="AU189" i="7"/>
  <c r="BT170" i="7"/>
  <c r="AU197" i="7"/>
  <c r="BT178" i="7"/>
  <c r="AZ8" i="11"/>
  <c r="AA9" i="12" s="1"/>
  <c r="AU201" i="3"/>
  <c r="BT182" i="3"/>
  <c r="AU113" i="3"/>
  <c r="AU199" i="3"/>
  <c r="BT180" i="3"/>
  <c r="AU191" i="3"/>
  <c r="BT172" i="3"/>
  <c r="AU183" i="3"/>
  <c r="BT164" i="3"/>
  <c r="AU127" i="3"/>
  <c r="BT108" i="3"/>
  <c r="AU119" i="3"/>
  <c r="BT100" i="3"/>
  <c r="AU111" i="3"/>
  <c r="BT92" i="3"/>
  <c r="AU103" i="3"/>
  <c r="BT84" i="3"/>
  <c r="AU95" i="3"/>
  <c r="BT76" i="3"/>
  <c r="AU87" i="3"/>
  <c r="BT68" i="3"/>
  <c r="AU79" i="3"/>
  <c r="BT60" i="3"/>
  <c r="AU71" i="3"/>
  <c r="BT52" i="3"/>
  <c r="AU114" i="7"/>
  <c r="BT95" i="7"/>
  <c r="AU122" i="7"/>
  <c r="BT103" i="7"/>
  <c r="AU130" i="7"/>
  <c r="BT111" i="7"/>
  <c r="AU178" i="7"/>
  <c r="BT159" i="7"/>
  <c r="AU186" i="7"/>
  <c r="BT167" i="7"/>
  <c r="AU194" i="7"/>
  <c r="BT175" i="7"/>
  <c r="AU202" i="7"/>
  <c r="BT183" i="7"/>
  <c r="AV16" i="9"/>
  <c r="AU184" i="3"/>
  <c r="BT165" i="3"/>
  <c r="AU126" i="3"/>
  <c r="BT107" i="3"/>
  <c r="AU118" i="3"/>
  <c r="BT99" i="3"/>
  <c r="AU110" i="3"/>
  <c r="BT91" i="3"/>
  <c r="AU102" i="3"/>
  <c r="BT83" i="3"/>
  <c r="AU111" i="7"/>
  <c r="BT92" i="7"/>
  <c r="AU119" i="7"/>
  <c r="BT100" i="7"/>
  <c r="AU127" i="7"/>
  <c r="BT108" i="7"/>
  <c r="AU183" i="7"/>
  <c r="BT164" i="7"/>
  <c r="AU191" i="7"/>
  <c r="BT172" i="7"/>
  <c r="AU199" i="7"/>
  <c r="BT180" i="7"/>
  <c r="BZ4" i="14"/>
  <c r="CA4" i="14" s="1"/>
  <c r="BX4" i="14"/>
  <c r="BY4" i="14" s="1"/>
  <c r="AU192" i="3"/>
  <c r="BT173" i="3"/>
  <c r="AU198" i="3"/>
  <c r="BT179" i="3"/>
  <c r="AU182" i="3"/>
  <c r="BT163" i="3"/>
  <c r="AU197" i="3"/>
  <c r="BT178" i="3"/>
  <c r="AU189" i="3"/>
  <c r="BT170" i="3"/>
  <c r="AU181" i="3"/>
  <c r="BT162" i="3"/>
  <c r="AU125" i="3"/>
  <c r="BT106" i="3"/>
  <c r="AU117" i="3"/>
  <c r="BT98" i="3"/>
  <c r="AU109" i="3"/>
  <c r="BT90" i="3"/>
  <c r="AU101" i="3"/>
  <c r="BT82" i="3"/>
  <c r="AU93" i="3"/>
  <c r="BT74" i="3"/>
  <c r="AU85" i="3"/>
  <c r="BT66" i="3"/>
  <c r="AU77" i="3"/>
  <c r="BT58" i="3"/>
  <c r="AU69" i="3"/>
  <c r="BT50" i="3"/>
  <c r="AU23" i="7"/>
  <c r="BT4" i="7"/>
  <c r="AU116" i="7"/>
  <c r="BT97" i="7"/>
  <c r="AU124" i="7"/>
  <c r="BT105" i="7"/>
  <c r="AU180" i="7"/>
  <c r="BT161" i="7"/>
  <c r="AU188" i="7"/>
  <c r="BT169" i="7"/>
  <c r="AU120" i="7"/>
  <c r="AU193" i="3"/>
  <c r="BT174" i="3"/>
  <c r="AU112" i="3"/>
  <c r="BT93" i="3"/>
  <c r="AU23" i="3"/>
  <c r="BT4" i="3"/>
  <c r="AU196" i="3"/>
  <c r="BT177" i="3"/>
  <c r="AU188" i="3"/>
  <c r="BT169" i="3"/>
  <c r="AU180" i="3"/>
  <c r="BT161" i="3"/>
  <c r="AU124" i="3"/>
  <c r="BT105" i="3"/>
  <c r="AU116" i="3"/>
  <c r="BT97" i="3"/>
  <c r="AU108" i="3"/>
  <c r="BT89" i="3"/>
  <c r="AU100" i="3"/>
  <c r="BT81" i="3"/>
  <c r="AU92" i="3"/>
  <c r="BT73" i="3"/>
  <c r="AU84" i="3"/>
  <c r="BT65" i="3"/>
  <c r="AU76" i="3"/>
  <c r="BT57" i="3"/>
  <c r="AU68" i="3"/>
  <c r="BT49" i="3"/>
  <c r="AU113" i="7"/>
  <c r="BT94" i="7"/>
  <c r="AU121" i="7"/>
  <c r="BT102" i="7"/>
  <c r="AU129" i="7"/>
  <c r="BT110" i="7"/>
  <c r="AU177" i="7"/>
  <c r="BT158" i="7"/>
  <c r="AU185" i="7"/>
  <c r="BT166" i="7"/>
  <c r="AU193" i="7"/>
  <c r="BT174" i="7"/>
  <c r="AU201" i="7"/>
  <c r="BT182" i="7"/>
  <c r="AU196" i="7"/>
  <c r="AU130" i="14"/>
  <c r="BT111" i="14"/>
  <c r="AU179" i="14"/>
  <c r="BT160" i="14"/>
  <c r="AU183" i="14"/>
  <c r="BT164" i="14"/>
  <c r="AU187" i="14"/>
  <c r="BT168" i="14"/>
  <c r="AU191" i="14"/>
  <c r="BT172" i="14"/>
  <c r="AU195" i="14"/>
  <c r="BT176" i="14"/>
  <c r="AU199" i="14"/>
  <c r="BT180" i="14"/>
  <c r="AU178" i="14"/>
  <c r="BT159" i="14"/>
  <c r="AU182" i="14"/>
  <c r="BT163" i="14"/>
  <c r="AU186" i="14"/>
  <c r="BT167" i="14"/>
  <c r="AU190" i="14"/>
  <c r="BT171" i="14"/>
  <c r="AU194" i="14"/>
  <c r="BT175" i="14"/>
  <c r="AU198" i="14"/>
  <c r="BT179" i="14"/>
  <c r="AU202" i="14"/>
  <c r="BT183" i="14"/>
  <c r="AU131" i="14"/>
  <c r="BT112" i="14"/>
  <c r="AU177" i="14"/>
  <c r="BT158" i="14"/>
  <c r="AU181" i="14"/>
  <c r="BT162" i="14"/>
  <c r="AU185" i="14"/>
  <c r="BT166" i="14"/>
  <c r="AU189" i="14"/>
  <c r="BT170" i="14"/>
  <c r="AU193" i="14"/>
  <c r="BT174" i="14"/>
  <c r="AU197" i="14"/>
  <c r="BT178" i="14"/>
  <c r="AU201" i="14"/>
  <c r="BT182" i="14"/>
  <c r="AU180" i="14"/>
  <c r="BT161" i="14"/>
  <c r="AU184" i="14"/>
  <c r="BT165" i="14"/>
  <c r="AU188" i="14"/>
  <c r="BT169" i="14"/>
  <c r="AU192" i="14"/>
  <c r="BT173" i="14"/>
  <c r="AU196" i="14"/>
  <c r="BT177" i="14"/>
  <c r="AU200" i="14"/>
  <c r="BT181" i="14"/>
  <c r="AZ19" i="11"/>
  <c r="AA20" i="12" s="1"/>
  <c r="AZ9" i="11"/>
  <c r="AA10" i="12" s="1"/>
  <c r="P7" i="16"/>
  <c r="P7" i="12"/>
  <c r="P8" i="16"/>
  <c r="P8" i="12"/>
  <c r="AV19" i="9"/>
  <c r="P10" i="16"/>
  <c r="P10" i="12"/>
  <c r="P18" i="16"/>
  <c r="P18" i="12"/>
  <c r="P24" i="16"/>
  <c r="P24" i="12"/>
  <c r="P27" i="16"/>
  <c r="P27" i="12"/>
  <c r="P26" i="16"/>
  <c r="P26" i="12"/>
  <c r="P9" i="16"/>
  <c r="P9" i="12"/>
  <c r="P12" i="16"/>
  <c r="P12" i="12"/>
  <c r="P20" i="16"/>
  <c r="P20" i="12"/>
  <c r="P16" i="16"/>
  <c r="P16" i="12"/>
  <c r="P4" i="16"/>
  <c r="P4" i="12"/>
  <c r="P13" i="16"/>
  <c r="P13" i="12"/>
  <c r="P21" i="16"/>
  <c r="P21" i="12"/>
  <c r="P17" i="16"/>
  <c r="P17" i="12"/>
  <c r="P5" i="16"/>
  <c r="P5" i="12"/>
  <c r="P14" i="16"/>
  <c r="P14" i="12"/>
  <c r="P23" i="16"/>
  <c r="P23" i="12"/>
  <c r="P6" i="16"/>
  <c r="P6" i="12"/>
  <c r="P15" i="16"/>
  <c r="P15" i="12"/>
  <c r="AV20" i="9"/>
  <c r="K5" i="16"/>
  <c r="K5" i="12"/>
  <c r="K14" i="16"/>
  <c r="K14" i="12"/>
  <c r="K4" i="16"/>
  <c r="K4" i="12"/>
  <c r="K6" i="16"/>
  <c r="K6" i="12"/>
  <c r="K15" i="16"/>
  <c r="K15" i="12"/>
  <c r="K23" i="16"/>
  <c r="K23" i="12"/>
  <c r="K26" i="16"/>
  <c r="K26" i="12"/>
  <c r="AV16" i="8"/>
  <c r="K7" i="16"/>
  <c r="K7" i="12"/>
  <c r="K16" i="16"/>
  <c r="K16" i="12"/>
  <c r="K12" i="16"/>
  <c r="K12" i="12"/>
  <c r="K8" i="16"/>
  <c r="K8" i="12"/>
  <c r="K17" i="16"/>
  <c r="K17" i="12"/>
  <c r="K9" i="16"/>
  <c r="K9" i="12"/>
  <c r="K18" i="16"/>
  <c r="K18" i="12"/>
  <c r="K24" i="16"/>
  <c r="K24" i="12"/>
  <c r="K27" i="16"/>
  <c r="K27" i="12"/>
  <c r="K21" i="16"/>
  <c r="K21" i="12"/>
  <c r="K13" i="16"/>
  <c r="K13" i="12"/>
  <c r="K10" i="16"/>
  <c r="K10" i="12"/>
  <c r="K20" i="16"/>
  <c r="K20" i="12"/>
  <c r="AV19" i="7"/>
  <c r="AV20" i="7"/>
  <c r="L8" i="7"/>
  <c r="L9" i="7" s="1"/>
  <c r="L10" i="7" s="1"/>
  <c r="L11" i="7" s="1"/>
  <c r="L12" i="7" s="1"/>
  <c r="I7" i="7"/>
  <c r="F5" i="16"/>
  <c r="F5" i="12"/>
  <c r="AV8" i="7"/>
  <c r="AZ19" i="7" s="1"/>
  <c r="G20" i="12" s="1"/>
  <c r="B5" i="7"/>
  <c r="BT5" i="7" s="1"/>
  <c r="F6" i="16"/>
  <c r="F6" i="12"/>
  <c r="F15" i="16"/>
  <c r="F15" i="12"/>
  <c r="F23" i="16"/>
  <c r="F23" i="12"/>
  <c r="F26" i="16"/>
  <c r="F26" i="12"/>
  <c r="AV9" i="7"/>
  <c r="F7" i="16"/>
  <c r="F7" i="12"/>
  <c r="F16" i="16"/>
  <c r="F16" i="12"/>
  <c r="AV10" i="7"/>
  <c r="F4" i="16"/>
  <c r="F4" i="12"/>
  <c r="F14" i="16"/>
  <c r="F14" i="12"/>
  <c r="F8" i="16"/>
  <c r="F8" i="12"/>
  <c r="F17" i="16"/>
  <c r="F17" i="12"/>
  <c r="F9" i="16"/>
  <c r="F9" i="12"/>
  <c r="F18" i="16"/>
  <c r="F18" i="12"/>
  <c r="F24" i="16"/>
  <c r="F24" i="12"/>
  <c r="F27" i="16"/>
  <c r="F27" i="12"/>
  <c r="AV17" i="7"/>
  <c r="F10" i="16"/>
  <c r="F10" i="12"/>
  <c r="F20" i="16"/>
  <c r="F20" i="12"/>
  <c r="AV18" i="7"/>
  <c r="F13" i="16"/>
  <c r="F13" i="12"/>
  <c r="F12" i="16"/>
  <c r="F12" i="12"/>
  <c r="F21" i="16"/>
  <c r="F21" i="12"/>
  <c r="AV20" i="3"/>
  <c r="AV18" i="3"/>
  <c r="A13" i="16"/>
  <c r="E13" i="16" s="1"/>
  <c r="J13" i="16" s="1"/>
  <c r="O13" i="16" s="1"/>
  <c r="T13" i="16" s="1"/>
  <c r="Y13" i="16" s="1"/>
  <c r="A13" i="12"/>
  <c r="E13" i="12" s="1"/>
  <c r="J13" i="12" s="1"/>
  <c r="O13" i="12" s="1"/>
  <c r="T13" i="12" s="1"/>
  <c r="Y13" i="12" s="1"/>
  <c r="A5" i="16"/>
  <c r="E5" i="16" s="1"/>
  <c r="J5" i="16" s="1"/>
  <c r="O5" i="16" s="1"/>
  <c r="T5" i="16" s="1"/>
  <c r="Y5" i="16" s="1"/>
  <c r="A5" i="12"/>
  <c r="E5" i="12" s="1"/>
  <c r="J5" i="12" s="1"/>
  <c r="O5" i="12" s="1"/>
  <c r="T5" i="12" s="1"/>
  <c r="Y5" i="12" s="1"/>
  <c r="A6" i="16"/>
  <c r="E6" i="16" s="1"/>
  <c r="J6" i="16" s="1"/>
  <c r="O6" i="16" s="1"/>
  <c r="T6" i="16" s="1"/>
  <c r="Y6" i="16" s="1"/>
  <c r="A6" i="12"/>
  <c r="E6" i="12" s="1"/>
  <c r="J6" i="12" s="1"/>
  <c r="O6" i="12" s="1"/>
  <c r="T6" i="12" s="1"/>
  <c r="Y6" i="12" s="1"/>
  <c r="A15" i="16"/>
  <c r="E15" i="16" s="1"/>
  <c r="J15" i="16" s="1"/>
  <c r="O15" i="16" s="1"/>
  <c r="T15" i="16" s="1"/>
  <c r="Y15" i="16" s="1"/>
  <c r="A15" i="12"/>
  <c r="E15" i="12" s="1"/>
  <c r="J15" i="12" s="1"/>
  <c r="O15" i="12" s="1"/>
  <c r="T15" i="12" s="1"/>
  <c r="Y15" i="12" s="1"/>
  <c r="A26" i="16"/>
  <c r="E26" i="16" s="1"/>
  <c r="J26" i="16" s="1"/>
  <c r="O26" i="16" s="1"/>
  <c r="T26" i="16" s="1"/>
  <c r="Y26" i="16" s="1"/>
  <c r="A26" i="12"/>
  <c r="E26" i="12" s="1"/>
  <c r="J26" i="12" s="1"/>
  <c r="O26" i="12" s="1"/>
  <c r="T26" i="12" s="1"/>
  <c r="Y26" i="12" s="1"/>
  <c r="AV8" i="3"/>
  <c r="A4" i="16"/>
  <c r="E4" i="16" s="1"/>
  <c r="J4" i="16" s="1"/>
  <c r="O4" i="16" s="1"/>
  <c r="T4" i="16" s="1"/>
  <c r="Y4" i="16" s="1"/>
  <c r="A4" i="12"/>
  <c r="E4" i="12" s="1"/>
  <c r="J4" i="12" s="1"/>
  <c r="O4" i="12" s="1"/>
  <c r="T4" i="12" s="1"/>
  <c r="Y4" i="12" s="1"/>
  <c r="AV9" i="3"/>
  <c r="A24" i="16"/>
  <c r="E24" i="16" s="1"/>
  <c r="J24" i="16" s="1"/>
  <c r="O24" i="16" s="1"/>
  <c r="T24" i="16" s="1"/>
  <c r="Y24" i="16" s="1"/>
  <c r="A24" i="12"/>
  <c r="E24" i="12" s="1"/>
  <c r="J24" i="12" s="1"/>
  <c r="O24" i="12" s="1"/>
  <c r="T24" i="12" s="1"/>
  <c r="Y24" i="12" s="1"/>
  <c r="AV10" i="3"/>
  <c r="AZ14" i="3" s="1"/>
  <c r="B15" i="12" s="1"/>
  <c r="A14" i="16"/>
  <c r="E14" i="16" s="1"/>
  <c r="J14" i="16" s="1"/>
  <c r="O14" i="16" s="1"/>
  <c r="T14" i="16" s="1"/>
  <c r="Y14" i="16" s="1"/>
  <c r="A14" i="12"/>
  <c r="E14" i="12" s="1"/>
  <c r="J14" i="12" s="1"/>
  <c r="O14" i="12" s="1"/>
  <c r="T14" i="12" s="1"/>
  <c r="Y14" i="12" s="1"/>
  <c r="A9" i="16"/>
  <c r="E9" i="16" s="1"/>
  <c r="J9" i="16" s="1"/>
  <c r="O9" i="16" s="1"/>
  <c r="T9" i="16" s="1"/>
  <c r="Y9" i="16" s="1"/>
  <c r="A9" i="12"/>
  <c r="E9" i="12" s="1"/>
  <c r="J9" i="12" s="1"/>
  <c r="O9" i="12" s="1"/>
  <c r="T9" i="12" s="1"/>
  <c r="Y9" i="12" s="1"/>
  <c r="A23" i="16"/>
  <c r="E23" i="16" s="1"/>
  <c r="J23" i="16" s="1"/>
  <c r="O23" i="16" s="1"/>
  <c r="T23" i="16" s="1"/>
  <c r="Y23" i="16" s="1"/>
  <c r="A23" i="12"/>
  <c r="E23" i="12" s="1"/>
  <c r="J23" i="12" s="1"/>
  <c r="O23" i="12" s="1"/>
  <c r="T23" i="12" s="1"/>
  <c r="Y23" i="12" s="1"/>
  <c r="A7" i="16"/>
  <c r="E7" i="16" s="1"/>
  <c r="J7" i="16" s="1"/>
  <c r="O7" i="16" s="1"/>
  <c r="T7" i="16" s="1"/>
  <c r="Y7" i="16" s="1"/>
  <c r="A7" i="12"/>
  <c r="E7" i="12" s="1"/>
  <c r="J7" i="12" s="1"/>
  <c r="O7" i="12" s="1"/>
  <c r="T7" i="12" s="1"/>
  <c r="Y7" i="12" s="1"/>
  <c r="A17" i="16"/>
  <c r="E17" i="16" s="1"/>
  <c r="J17" i="16" s="1"/>
  <c r="O17" i="16" s="1"/>
  <c r="T17" i="16" s="1"/>
  <c r="Y17" i="16" s="1"/>
  <c r="A17" i="12"/>
  <c r="E17" i="12" s="1"/>
  <c r="J17" i="12" s="1"/>
  <c r="O17" i="12" s="1"/>
  <c r="T17" i="12" s="1"/>
  <c r="Y17" i="12" s="1"/>
  <c r="A18" i="16"/>
  <c r="E18" i="16" s="1"/>
  <c r="J18" i="16" s="1"/>
  <c r="O18" i="16" s="1"/>
  <c r="T18" i="16" s="1"/>
  <c r="Y18" i="16" s="1"/>
  <c r="A18" i="12"/>
  <c r="E18" i="12" s="1"/>
  <c r="J18" i="12" s="1"/>
  <c r="O18" i="12" s="1"/>
  <c r="T18" i="12" s="1"/>
  <c r="Y18" i="12" s="1"/>
  <c r="A20" i="16"/>
  <c r="E20" i="16" s="1"/>
  <c r="J20" i="16" s="1"/>
  <c r="O20" i="16" s="1"/>
  <c r="T20" i="16" s="1"/>
  <c r="Y20" i="16" s="1"/>
  <c r="A20" i="12"/>
  <c r="E20" i="12" s="1"/>
  <c r="J20" i="12" s="1"/>
  <c r="O20" i="12" s="1"/>
  <c r="T20" i="12" s="1"/>
  <c r="Y20" i="12" s="1"/>
  <c r="AV17" i="3"/>
  <c r="A16" i="16"/>
  <c r="E16" i="16" s="1"/>
  <c r="J16" i="16" s="1"/>
  <c r="O16" i="16" s="1"/>
  <c r="T16" i="16" s="1"/>
  <c r="Y16" i="16" s="1"/>
  <c r="A16" i="12"/>
  <c r="E16" i="12" s="1"/>
  <c r="J16" i="12" s="1"/>
  <c r="O16" i="12" s="1"/>
  <c r="T16" i="12" s="1"/>
  <c r="Y16" i="12" s="1"/>
  <c r="A8" i="16"/>
  <c r="E8" i="16" s="1"/>
  <c r="J8" i="16" s="1"/>
  <c r="O8" i="16" s="1"/>
  <c r="T8" i="16" s="1"/>
  <c r="Y8" i="16" s="1"/>
  <c r="A8" i="12"/>
  <c r="E8" i="12" s="1"/>
  <c r="J8" i="12" s="1"/>
  <c r="O8" i="12" s="1"/>
  <c r="T8" i="12" s="1"/>
  <c r="Y8" i="12" s="1"/>
  <c r="A10" i="16"/>
  <c r="E10" i="16" s="1"/>
  <c r="J10" i="16" s="1"/>
  <c r="O10" i="16" s="1"/>
  <c r="T10" i="16" s="1"/>
  <c r="Y10" i="16" s="1"/>
  <c r="A10" i="12"/>
  <c r="E10" i="12" s="1"/>
  <c r="J10" i="12" s="1"/>
  <c r="O10" i="12" s="1"/>
  <c r="T10" i="12" s="1"/>
  <c r="Y10" i="12" s="1"/>
  <c r="A12" i="16"/>
  <c r="E12" i="16" s="1"/>
  <c r="J12" i="16" s="1"/>
  <c r="O12" i="16" s="1"/>
  <c r="T12" i="16" s="1"/>
  <c r="Y12" i="16" s="1"/>
  <c r="A12" i="12"/>
  <c r="E12" i="12" s="1"/>
  <c r="J12" i="12" s="1"/>
  <c r="O12" i="12" s="1"/>
  <c r="T12" i="12" s="1"/>
  <c r="Y12" i="12" s="1"/>
  <c r="A21" i="16"/>
  <c r="E21" i="16" s="1"/>
  <c r="J21" i="16" s="1"/>
  <c r="O21" i="16" s="1"/>
  <c r="T21" i="16" s="1"/>
  <c r="Y21" i="16" s="1"/>
  <c r="A21" i="12"/>
  <c r="E21" i="12" s="1"/>
  <c r="J21" i="12" s="1"/>
  <c r="O21" i="12" s="1"/>
  <c r="T21" i="12" s="1"/>
  <c r="Y21" i="12" s="1"/>
  <c r="I162" i="24"/>
  <c r="J162" i="24"/>
  <c r="K162" i="24" s="1"/>
  <c r="L106" i="14"/>
  <c r="U16" i="12"/>
  <c r="U17" i="12"/>
  <c r="U18" i="12"/>
  <c r="U27" i="12"/>
  <c r="U20" i="12"/>
  <c r="U12" i="12"/>
  <c r="U21" i="12"/>
  <c r="U4" i="12"/>
  <c r="U13" i="12"/>
  <c r="U7" i="12"/>
  <c r="U8" i="12"/>
  <c r="U9" i="12"/>
  <c r="U24" i="12"/>
  <c r="U10" i="12"/>
  <c r="U5" i="12"/>
  <c r="U14" i="12"/>
  <c r="AV8" i="10"/>
  <c r="U6" i="12"/>
  <c r="U15" i="12"/>
  <c r="U23" i="12"/>
  <c r="U26" i="12"/>
  <c r="AV16" i="10"/>
  <c r="AV20" i="10"/>
  <c r="AV19" i="10"/>
  <c r="AZ22" i="11"/>
  <c r="AA23" i="12" s="1"/>
  <c r="AZ15" i="11"/>
  <c r="AA16" i="12" s="1"/>
  <c r="AZ14" i="11"/>
  <c r="AA15" i="12" s="1"/>
  <c r="AZ11" i="11"/>
  <c r="AA12" i="12" s="1"/>
  <c r="AV15" i="11"/>
  <c r="AZ17" i="11"/>
  <c r="AA18" i="12" s="1"/>
  <c r="AZ12" i="11"/>
  <c r="AA13" i="12" s="1"/>
  <c r="AZ6" i="11"/>
  <c r="AA7" i="12" s="1"/>
  <c r="AZ5" i="11"/>
  <c r="AA6" i="12" s="1"/>
  <c r="AV11" i="11"/>
  <c r="AV12" i="11" s="1"/>
  <c r="AX12" i="11" s="1"/>
  <c r="AU23" i="14"/>
  <c r="AV42" i="14"/>
  <c r="AV55" i="14"/>
  <c r="AV94" i="14"/>
  <c r="AV83" i="14"/>
  <c r="B5" i="14"/>
  <c r="BT5" i="14" s="1"/>
  <c r="AV54" i="14"/>
  <c r="AV117" i="14"/>
  <c r="AV41" i="14"/>
  <c r="AV73" i="14"/>
  <c r="AV93" i="14"/>
  <c r="AV107" i="14"/>
  <c r="AV115" i="14"/>
  <c r="AV113" i="14"/>
  <c r="AV114" i="14"/>
  <c r="AV10" i="10"/>
  <c r="AV9" i="10"/>
  <c r="AV17" i="10"/>
  <c r="AV18" i="10"/>
  <c r="AV10" i="9"/>
  <c r="AV17" i="9"/>
  <c r="AV9" i="9"/>
  <c r="AV8" i="9"/>
  <c r="AV18" i="9"/>
  <c r="AV9" i="8"/>
  <c r="AZ11" i="8" s="1"/>
  <c r="L12" i="12" s="1"/>
  <c r="AV19" i="8"/>
  <c r="AV20" i="8"/>
  <c r="AV10" i="8"/>
  <c r="AV17" i="8"/>
  <c r="AV8" i="8"/>
  <c r="AV18" i="8"/>
  <c r="I6" i="7"/>
  <c r="I3" i="7"/>
  <c r="J6" i="7"/>
  <c r="K6" i="7" s="1"/>
  <c r="J9" i="7"/>
  <c r="K9" i="7" s="1"/>
  <c r="I9" i="7"/>
  <c r="I11" i="7"/>
  <c r="I4" i="7"/>
  <c r="J3" i="7"/>
  <c r="K3" i="7" s="1"/>
  <c r="J7" i="7"/>
  <c r="K7" i="7" s="1"/>
  <c r="J11" i="7"/>
  <c r="K11" i="7" s="1"/>
  <c r="J12" i="7"/>
  <c r="K12" i="7" s="1"/>
  <c r="I12" i="7"/>
  <c r="J8" i="7"/>
  <c r="K8" i="7" s="1"/>
  <c r="I8" i="7"/>
  <c r="I10" i="7"/>
  <c r="J4" i="7"/>
  <c r="K4" i="7" s="1"/>
  <c r="J5" i="7"/>
  <c r="K5" i="7" s="1"/>
  <c r="I5" i="7"/>
  <c r="J10" i="7"/>
  <c r="K10" i="7" s="1"/>
  <c r="L13" i="7"/>
  <c r="B5" i="3"/>
  <c r="BT5" i="3" s="1"/>
  <c r="AU73" i="3"/>
  <c r="AU81" i="3"/>
  <c r="AU72" i="3"/>
  <c r="AU80" i="3"/>
  <c r="AU78" i="3"/>
  <c r="AU86" i="3"/>
  <c r="AV11" i="3" l="1"/>
  <c r="AZ15" i="3"/>
  <c r="B16" i="12" s="1"/>
  <c r="F301" i="27"/>
  <c r="E301" i="27"/>
  <c r="C302" i="27"/>
  <c r="D302" i="27" s="1"/>
  <c r="B303" i="27"/>
  <c r="BZ5" i="14"/>
  <c r="CA5" i="14" s="1"/>
  <c r="BX5" i="14"/>
  <c r="BY5" i="14" s="1"/>
  <c r="BZ5" i="3"/>
  <c r="CA5" i="3" s="1"/>
  <c r="BX5" i="3"/>
  <c r="BY5" i="3" s="1"/>
  <c r="BZ5" i="7"/>
  <c r="CA5" i="7" s="1"/>
  <c r="BX5" i="7"/>
  <c r="BY5" i="7" s="1"/>
  <c r="BZ4" i="7"/>
  <c r="CA4" i="7" s="1"/>
  <c r="BX4" i="7"/>
  <c r="BY4" i="7" s="1"/>
  <c r="BZ4" i="3"/>
  <c r="CA4" i="3" s="1"/>
  <c r="BX4" i="3"/>
  <c r="BY4" i="3" s="1"/>
  <c r="AW12" i="11"/>
  <c r="AZ20" i="11" s="1"/>
  <c r="AA21" i="12" s="1"/>
  <c r="AZ17" i="8"/>
  <c r="L18" i="12" s="1"/>
  <c r="AZ8" i="7"/>
  <c r="G9" i="12" s="1"/>
  <c r="AU24" i="7"/>
  <c r="B6" i="7"/>
  <c r="BT6" i="7" s="1"/>
  <c r="AZ3" i="7"/>
  <c r="G4" i="12" s="1"/>
  <c r="AZ9" i="7"/>
  <c r="G10" i="12" s="1"/>
  <c r="AZ9" i="3"/>
  <c r="B10" i="12" s="1"/>
  <c r="AZ8" i="3"/>
  <c r="B9" i="12" s="1"/>
  <c r="AZ3" i="3"/>
  <c r="B4" i="12" s="1"/>
  <c r="I163" i="24"/>
  <c r="J163" i="24"/>
  <c r="K163" i="24" s="1"/>
  <c r="L107" i="14"/>
  <c r="AZ16" i="11"/>
  <c r="AA17" i="12" s="1"/>
  <c r="AZ13" i="11"/>
  <c r="AA14" i="12" s="1"/>
  <c r="AV13" i="11"/>
  <c r="AV14" i="11"/>
  <c r="AV64" i="14"/>
  <c r="AV74" i="14"/>
  <c r="AV101" i="14"/>
  <c r="AV108" i="14"/>
  <c r="AV47" i="14"/>
  <c r="AV95" i="14"/>
  <c r="AV43" i="14"/>
  <c r="AV56" i="14"/>
  <c r="AU24" i="14"/>
  <c r="B6" i="14"/>
  <c r="BT6" i="14" s="1"/>
  <c r="AV84" i="14"/>
  <c r="AZ9" i="10"/>
  <c r="AZ19" i="10"/>
  <c r="AZ8" i="10"/>
  <c r="AV11" i="10"/>
  <c r="AV13" i="10" s="1"/>
  <c r="AZ3" i="10"/>
  <c r="AZ11" i="10"/>
  <c r="AZ6" i="10"/>
  <c r="AZ5" i="10"/>
  <c r="AZ17" i="10"/>
  <c r="AZ12" i="10"/>
  <c r="AZ15" i="10"/>
  <c r="AZ22" i="10"/>
  <c r="AZ14" i="10"/>
  <c r="AZ19" i="9"/>
  <c r="Q20" i="12" s="1"/>
  <c r="AZ9" i="9"/>
  <c r="Q10" i="12" s="1"/>
  <c r="AZ8" i="9"/>
  <c r="Q9" i="12" s="1"/>
  <c r="AV11" i="9"/>
  <c r="AV15" i="9" s="1"/>
  <c r="AZ3" i="9"/>
  <c r="Q4" i="12" s="1"/>
  <c r="AZ11" i="9"/>
  <c r="Q12" i="12" s="1"/>
  <c r="AZ17" i="9"/>
  <c r="Q18" i="12" s="1"/>
  <c r="AZ5" i="9"/>
  <c r="Q6" i="12" s="1"/>
  <c r="AZ12" i="9"/>
  <c r="Q13" i="12" s="1"/>
  <c r="AZ6" i="9"/>
  <c r="Q7" i="12" s="1"/>
  <c r="AZ15" i="9"/>
  <c r="Q16" i="12" s="1"/>
  <c r="AZ22" i="9"/>
  <c r="Q23" i="12" s="1"/>
  <c r="AZ14" i="9"/>
  <c r="Q15" i="12" s="1"/>
  <c r="AZ12" i="8"/>
  <c r="L13" i="12" s="1"/>
  <c r="AZ5" i="8"/>
  <c r="L6" i="12" s="1"/>
  <c r="AZ6" i="8"/>
  <c r="L7" i="12" s="1"/>
  <c r="AZ8" i="8"/>
  <c r="L9" i="12" s="1"/>
  <c r="AZ9" i="8"/>
  <c r="L10" i="12" s="1"/>
  <c r="AV11" i="8"/>
  <c r="AZ3" i="8"/>
  <c r="L4" i="12" s="1"/>
  <c r="AZ19" i="8"/>
  <c r="L20" i="12" s="1"/>
  <c r="AZ15" i="8"/>
  <c r="L16" i="12" s="1"/>
  <c r="AZ22" i="8"/>
  <c r="L23" i="12" s="1"/>
  <c r="AZ14" i="8"/>
  <c r="L15" i="12" s="1"/>
  <c r="AV13" i="3"/>
  <c r="AX13" i="3" s="1"/>
  <c r="AV12" i="3"/>
  <c r="AW12" i="3" s="1"/>
  <c r="AZ20" i="3" s="1"/>
  <c r="B21" i="12" s="1"/>
  <c r="AZ15" i="7"/>
  <c r="G16" i="12" s="1"/>
  <c r="AZ22" i="7"/>
  <c r="G23" i="12" s="1"/>
  <c r="AZ14" i="7"/>
  <c r="G15" i="12" s="1"/>
  <c r="AZ5" i="7"/>
  <c r="G6" i="12" s="1"/>
  <c r="AZ11" i="7"/>
  <c r="G12" i="12" s="1"/>
  <c r="AZ17" i="7"/>
  <c r="G18" i="12" s="1"/>
  <c r="AZ12" i="7"/>
  <c r="G13" i="12" s="1"/>
  <c r="AZ6" i="7"/>
  <c r="G7" i="12" s="1"/>
  <c r="AV11" i="7"/>
  <c r="AV12" i="7" s="1"/>
  <c r="AW12" i="7" s="1"/>
  <c r="J13" i="7"/>
  <c r="K13" i="7" s="1"/>
  <c r="I13" i="7"/>
  <c r="L14" i="7"/>
  <c r="AZ19" i="3"/>
  <c r="B20" i="12" s="1"/>
  <c r="AZ22" i="3"/>
  <c r="B23" i="12" s="1"/>
  <c r="AW13" i="3"/>
  <c r="AZ23" i="3" s="1"/>
  <c r="B24" i="12" s="1"/>
  <c r="AZ17" i="3"/>
  <c r="B18" i="12" s="1"/>
  <c r="AZ6" i="3"/>
  <c r="B7" i="12" s="1"/>
  <c r="AZ5" i="3"/>
  <c r="B6" i="12" s="1"/>
  <c r="AZ12" i="3"/>
  <c r="B13" i="12" s="1"/>
  <c r="AZ11" i="3"/>
  <c r="B12" i="12" s="1"/>
  <c r="B6" i="3"/>
  <c r="BT6" i="3" s="1"/>
  <c r="AU24" i="3"/>
  <c r="B304" i="27" l="1"/>
  <c r="C303" i="27"/>
  <c r="D303" i="27" s="1"/>
  <c r="E302" i="27"/>
  <c r="F302" i="27"/>
  <c r="BZ6" i="7"/>
  <c r="CA6" i="7" s="1"/>
  <c r="BX6" i="7"/>
  <c r="BY6" i="7" s="1"/>
  <c r="BZ6" i="14"/>
  <c r="CA6" i="14" s="1"/>
  <c r="BX6" i="14"/>
  <c r="BY6" i="14" s="1"/>
  <c r="BZ6" i="3"/>
  <c r="CA6" i="3" s="1"/>
  <c r="BX6" i="3"/>
  <c r="BY6" i="3" s="1"/>
  <c r="AV12" i="9"/>
  <c r="AX12" i="9" s="1"/>
  <c r="AV12" i="10"/>
  <c r="AX12" i="10" s="1"/>
  <c r="AX12" i="7"/>
  <c r="B7" i="7"/>
  <c r="BT7" i="7" s="1"/>
  <c r="AU25" i="7"/>
  <c r="AZ20" i="7"/>
  <c r="G21" i="12" s="1"/>
  <c r="AX12" i="3"/>
  <c r="I164" i="24"/>
  <c r="J164" i="24"/>
  <c r="K164" i="24" s="1"/>
  <c r="L108" i="14"/>
  <c r="AV14" i="10"/>
  <c r="AZ4" i="10" s="1"/>
  <c r="AV15" i="10"/>
  <c r="AZ16" i="10" s="1"/>
  <c r="AW13" i="10"/>
  <c r="AZ23" i="10" s="1"/>
  <c r="AX13" i="10"/>
  <c r="V4" i="12"/>
  <c r="V15" i="12"/>
  <c r="V6" i="12"/>
  <c r="V9" i="12"/>
  <c r="V7" i="12"/>
  <c r="V20" i="12"/>
  <c r="V18" i="12"/>
  <c r="V23" i="12"/>
  <c r="V12" i="12"/>
  <c r="V10" i="12"/>
  <c r="V13" i="12"/>
  <c r="V16" i="12"/>
  <c r="AZ4" i="11"/>
  <c r="AA5" i="12" s="1"/>
  <c r="AZ7" i="11"/>
  <c r="AA8" i="12" s="1"/>
  <c r="AX13" i="11"/>
  <c r="AW13" i="11"/>
  <c r="AZ23" i="11" s="1"/>
  <c r="AA24" i="12" s="1"/>
  <c r="AV65" i="14"/>
  <c r="AV102" i="14"/>
  <c r="AV96" i="14"/>
  <c r="AV57" i="14"/>
  <c r="AV48" i="14"/>
  <c r="AV75" i="14"/>
  <c r="AV85" i="14"/>
  <c r="AV109" i="14"/>
  <c r="B7" i="14"/>
  <c r="BT7" i="14" s="1"/>
  <c r="AU25" i="14"/>
  <c r="AV44" i="14"/>
  <c r="AW12" i="10"/>
  <c r="AZ20" i="10" s="1"/>
  <c r="AZ7" i="10"/>
  <c r="AZ16" i="9"/>
  <c r="Q17" i="12" s="1"/>
  <c r="AZ13" i="9"/>
  <c r="Q14" i="12" s="1"/>
  <c r="AV13" i="9"/>
  <c r="AV14" i="9"/>
  <c r="AW12" i="9"/>
  <c r="AZ20" i="9" s="1"/>
  <c r="Q21" i="12" s="1"/>
  <c r="AV15" i="8"/>
  <c r="AV14" i="8"/>
  <c r="AV13" i="8"/>
  <c r="AV12" i="8"/>
  <c r="AV13" i="7"/>
  <c r="L15" i="7"/>
  <c r="I14" i="7"/>
  <c r="J14" i="7"/>
  <c r="K14" i="7" s="1"/>
  <c r="B7" i="3"/>
  <c r="BT7" i="3" s="1"/>
  <c r="AU25" i="3"/>
  <c r="E303" i="27" l="1"/>
  <c r="F303" i="27"/>
  <c r="B305" i="27"/>
  <c r="C304" i="27"/>
  <c r="D304" i="27" s="1"/>
  <c r="BZ7" i="14"/>
  <c r="CA7" i="14" s="1"/>
  <c r="BX7" i="14"/>
  <c r="BY7" i="14" s="1"/>
  <c r="BZ7" i="7"/>
  <c r="CA7" i="7" s="1"/>
  <c r="BX7" i="7"/>
  <c r="BY7" i="7" s="1"/>
  <c r="BZ7" i="3"/>
  <c r="CA7" i="3" s="1"/>
  <c r="BX7" i="3"/>
  <c r="BY7" i="3" s="1"/>
  <c r="AZ13" i="10"/>
  <c r="AX13" i="7"/>
  <c r="AW13" i="7"/>
  <c r="AZ23" i="7" s="1"/>
  <c r="G24" i="12" s="1"/>
  <c r="AU26" i="7"/>
  <c r="B8" i="7"/>
  <c r="BT8" i="7" s="1"/>
  <c r="I165" i="24"/>
  <c r="J165" i="24"/>
  <c r="K165" i="24" s="1"/>
  <c r="L109" i="14"/>
  <c r="V14" i="12"/>
  <c r="V17" i="12"/>
  <c r="V8" i="12"/>
  <c r="V5" i="12"/>
  <c r="V21" i="12"/>
  <c r="V24" i="12"/>
  <c r="AV66" i="14"/>
  <c r="AV97" i="14"/>
  <c r="B8" i="14"/>
  <c r="BT8" i="14" s="1"/>
  <c r="AU26" i="14"/>
  <c r="AV76" i="14"/>
  <c r="AV103" i="14"/>
  <c r="AV110" i="14"/>
  <c r="AV49" i="14"/>
  <c r="AV86" i="14"/>
  <c r="AV58" i="14"/>
  <c r="AZ4" i="9"/>
  <c r="Q5" i="12" s="1"/>
  <c r="AZ7" i="9"/>
  <c r="Q8" i="12" s="1"/>
  <c r="AX13" i="9"/>
  <c r="AW13" i="9"/>
  <c r="AZ23" i="9" s="1"/>
  <c r="Q24" i="12" s="1"/>
  <c r="AX12" i="8"/>
  <c r="AW12" i="8"/>
  <c r="AZ20" i="8" s="1"/>
  <c r="L21" i="12" s="1"/>
  <c r="AX13" i="8"/>
  <c r="AW13" i="8"/>
  <c r="AZ23" i="8" s="1"/>
  <c r="L24" i="12" s="1"/>
  <c r="AZ4" i="8"/>
  <c r="L5" i="12" s="1"/>
  <c r="AZ7" i="8"/>
  <c r="L8" i="12" s="1"/>
  <c r="AZ13" i="8"/>
  <c r="L14" i="12" s="1"/>
  <c r="AZ16" i="8"/>
  <c r="L17" i="12" s="1"/>
  <c r="L16" i="7"/>
  <c r="I15" i="7"/>
  <c r="J15" i="7"/>
  <c r="K15" i="7" s="1"/>
  <c r="AU26" i="3"/>
  <c r="B8" i="3"/>
  <c r="BT8" i="3" s="1"/>
  <c r="C305" i="27" l="1"/>
  <c r="D305" i="27" s="1"/>
  <c r="B306" i="27"/>
  <c r="E304" i="27"/>
  <c r="F304" i="27"/>
  <c r="BZ8" i="7"/>
  <c r="CA8" i="7" s="1"/>
  <c r="BX8" i="7"/>
  <c r="BY8" i="7" s="1"/>
  <c r="BZ8" i="3"/>
  <c r="CA8" i="3" s="1"/>
  <c r="BX8" i="3"/>
  <c r="BY8" i="3" s="1"/>
  <c r="BZ8" i="14"/>
  <c r="CA8" i="14" s="1"/>
  <c r="BX8" i="14"/>
  <c r="BY8" i="14" s="1"/>
  <c r="AU27" i="7"/>
  <c r="B9" i="7"/>
  <c r="BT9" i="7" s="1"/>
  <c r="I166" i="24"/>
  <c r="J166" i="24"/>
  <c r="K166" i="24" s="1"/>
  <c r="L110" i="14"/>
  <c r="AV67" i="14"/>
  <c r="AV59" i="14"/>
  <c r="AV87" i="14"/>
  <c r="AV104" i="14"/>
  <c r="AU27" i="14"/>
  <c r="B9" i="14"/>
  <c r="BT9" i="14" s="1"/>
  <c r="AV98" i="14"/>
  <c r="AV50" i="14"/>
  <c r="AV111" i="14"/>
  <c r="AV77" i="14"/>
  <c r="J16" i="7"/>
  <c r="K16" i="7" s="1"/>
  <c r="I16" i="7"/>
  <c r="L17" i="7"/>
  <c r="AU27" i="3"/>
  <c r="B9" i="3"/>
  <c r="BT9" i="3" s="1"/>
  <c r="B307" i="27" l="1"/>
  <c r="C306" i="27"/>
  <c r="D306" i="27" s="1"/>
  <c r="E305" i="27"/>
  <c r="F305" i="27"/>
  <c r="BZ9" i="3"/>
  <c r="CA9" i="3" s="1"/>
  <c r="BX9" i="3"/>
  <c r="BY9" i="3" s="1"/>
  <c r="BZ9" i="7"/>
  <c r="CA9" i="7" s="1"/>
  <c r="BX9" i="7"/>
  <c r="BY9" i="7" s="1"/>
  <c r="BZ9" i="14"/>
  <c r="CA9" i="14" s="1"/>
  <c r="BX9" i="14"/>
  <c r="BY9" i="14" s="1"/>
  <c r="AU28" i="7"/>
  <c r="B10" i="7"/>
  <c r="BT10" i="7" s="1"/>
  <c r="I167" i="24"/>
  <c r="J167" i="24"/>
  <c r="K167" i="24" s="1"/>
  <c r="L111" i="14"/>
  <c r="AV68" i="14"/>
  <c r="AV105" i="14"/>
  <c r="AV88" i="14"/>
  <c r="AV51" i="14"/>
  <c r="AV78" i="14"/>
  <c r="AU28" i="14"/>
  <c r="B10" i="14"/>
  <c r="BT10" i="14" s="1"/>
  <c r="AV60" i="14"/>
  <c r="J17" i="7"/>
  <c r="K17" i="7" s="1"/>
  <c r="I17" i="7"/>
  <c r="L18" i="7"/>
  <c r="B10" i="3"/>
  <c r="BT10" i="3" s="1"/>
  <c r="AU28" i="3"/>
  <c r="E306" i="27" l="1"/>
  <c r="F306" i="27"/>
  <c r="C307" i="27"/>
  <c r="D307" i="27" s="1"/>
  <c r="B308" i="27"/>
  <c r="BZ10" i="7"/>
  <c r="CA10" i="7" s="1"/>
  <c r="BX10" i="7"/>
  <c r="BY10" i="7" s="1"/>
  <c r="BZ10" i="3"/>
  <c r="CA10" i="3" s="1"/>
  <c r="BX10" i="3"/>
  <c r="BY10" i="3" s="1"/>
  <c r="BZ10" i="14"/>
  <c r="CA10" i="14" s="1"/>
  <c r="BX10" i="14"/>
  <c r="BY10" i="14" s="1"/>
  <c r="AU29" i="7"/>
  <c r="B11" i="7"/>
  <c r="BT11" i="7" s="1"/>
  <c r="I168" i="24"/>
  <c r="J168" i="24"/>
  <c r="K168" i="24" s="1"/>
  <c r="L112" i="14"/>
  <c r="AV69" i="14"/>
  <c r="AU29" i="14"/>
  <c r="B11" i="14"/>
  <c r="BT11" i="14" s="1"/>
  <c r="AV79" i="14"/>
  <c r="AV89" i="14"/>
  <c r="AV52" i="14"/>
  <c r="AV61" i="14"/>
  <c r="L19" i="7"/>
  <c r="J18" i="7"/>
  <c r="K18" i="7" s="1"/>
  <c r="I18" i="7"/>
  <c r="AU29" i="3"/>
  <c r="B11" i="3"/>
  <c r="BT11" i="3" s="1"/>
  <c r="F307" i="27" l="1"/>
  <c r="E307" i="27"/>
  <c r="C308" i="27"/>
  <c r="D308" i="27" s="1"/>
  <c r="B309" i="27"/>
  <c r="BZ11" i="7"/>
  <c r="CA11" i="7" s="1"/>
  <c r="BX11" i="7"/>
  <c r="BY11" i="7" s="1"/>
  <c r="BZ11" i="3"/>
  <c r="CA11" i="3" s="1"/>
  <c r="BX11" i="3"/>
  <c r="BY11" i="3" s="1"/>
  <c r="BZ11" i="14"/>
  <c r="CA11" i="14" s="1"/>
  <c r="BX11" i="14"/>
  <c r="BY11" i="14" s="1"/>
  <c r="AU30" i="7"/>
  <c r="B12" i="7"/>
  <c r="BT12" i="7" s="1"/>
  <c r="I169" i="24"/>
  <c r="J169" i="24"/>
  <c r="K169" i="24" s="1"/>
  <c r="L113" i="14"/>
  <c r="AV70" i="14"/>
  <c r="AV71" i="14"/>
  <c r="AV90" i="14"/>
  <c r="AV80" i="14"/>
  <c r="AL76" i="14"/>
  <c r="AU30" i="14"/>
  <c r="B12" i="14"/>
  <c r="BT12" i="14" s="1"/>
  <c r="L20" i="7"/>
  <c r="J19" i="7"/>
  <c r="K19" i="7" s="1"/>
  <c r="I19" i="7"/>
  <c r="B12" i="3"/>
  <c r="BT12" i="3" s="1"/>
  <c r="AU30" i="3"/>
  <c r="E308" i="27" l="1"/>
  <c r="F308" i="27"/>
  <c r="B310" i="27"/>
  <c r="C309" i="27"/>
  <c r="D309" i="27" s="1"/>
  <c r="BZ12" i="7"/>
  <c r="CA12" i="7" s="1"/>
  <c r="BX12" i="7"/>
  <c r="BY12" i="7" s="1"/>
  <c r="BZ12" i="3"/>
  <c r="CA12" i="3" s="1"/>
  <c r="BX12" i="3"/>
  <c r="BY12" i="3" s="1"/>
  <c r="BZ12" i="14"/>
  <c r="CA12" i="14" s="1"/>
  <c r="BX12" i="14"/>
  <c r="BY12" i="14" s="1"/>
  <c r="AU31" i="7"/>
  <c r="B13" i="7"/>
  <c r="BT13" i="7" s="1"/>
  <c r="I170" i="24"/>
  <c r="J170" i="24"/>
  <c r="K170" i="24" s="1"/>
  <c r="L114" i="14"/>
  <c r="AL77" i="14"/>
  <c r="AU31" i="14"/>
  <c r="B13" i="14"/>
  <c r="BT13" i="14" s="1"/>
  <c r="AV81" i="14"/>
  <c r="AV10" i="14" s="1"/>
  <c r="H3" i="14"/>
  <c r="AL78" i="14"/>
  <c r="AV18" i="14"/>
  <c r="G3" i="14"/>
  <c r="J20" i="7"/>
  <c r="K20" i="7" s="1"/>
  <c r="I20" i="7"/>
  <c r="L21" i="7"/>
  <c r="AU31" i="3"/>
  <c r="B13" i="3"/>
  <c r="BT13" i="3" s="1"/>
  <c r="C310" i="27" l="1"/>
  <c r="D310" i="27" s="1"/>
  <c r="B311" i="27"/>
  <c r="F309" i="27"/>
  <c r="E309" i="27"/>
  <c r="BZ13" i="3"/>
  <c r="CA13" i="3" s="1"/>
  <c r="BX13" i="3"/>
  <c r="BY13" i="3" s="1"/>
  <c r="BZ13" i="7"/>
  <c r="CA13" i="7" s="1"/>
  <c r="BX13" i="7"/>
  <c r="BY13" i="7" s="1"/>
  <c r="BZ13" i="14"/>
  <c r="CA13" i="14" s="1"/>
  <c r="BX13" i="14"/>
  <c r="BY13" i="14" s="1"/>
  <c r="AU32" i="7"/>
  <c r="B14" i="7"/>
  <c r="BT14" i="7" s="1"/>
  <c r="I171" i="24"/>
  <c r="J171" i="24"/>
  <c r="K171" i="24" s="1"/>
  <c r="L115" i="14"/>
  <c r="J114" i="14"/>
  <c r="K114" i="14" s="1"/>
  <c r="I114" i="14"/>
  <c r="I104" i="14"/>
  <c r="J104" i="14"/>
  <c r="K104" i="14" s="1"/>
  <c r="I105" i="14"/>
  <c r="J105" i="14"/>
  <c r="K105" i="14" s="1"/>
  <c r="I106" i="14"/>
  <c r="J106" i="14"/>
  <c r="K106" i="14" s="1"/>
  <c r="J107" i="14"/>
  <c r="K107" i="14" s="1"/>
  <c r="I107" i="14"/>
  <c r="I108" i="14"/>
  <c r="J108" i="14"/>
  <c r="K108" i="14" s="1"/>
  <c r="I109" i="14"/>
  <c r="J109" i="14"/>
  <c r="K109" i="14" s="1"/>
  <c r="I110" i="14"/>
  <c r="J110" i="14"/>
  <c r="K110" i="14" s="1"/>
  <c r="I111" i="14"/>
  <c r="J111" i="14"/>
  <c r="K111" i="14" s="1"/>
  <c r="J112" i="14"/>
  <c r="K112" i="14" s="1"/>
  <c r="I112" i="14"/>
  <c r="I113" i="14"/>
  <c r="J113" i="14"/>
  <c r="K113" i="14" s="1"/>
  <c r="I15" i="14"/>
  <c r="AZ15" i="14"/>
  <c r="G16" i="16" s="1"/>
  <c r="AZ14" i="14"/>
  <c r="G15" i="16" s="1"/>
  <c r="AZ22" i="14"/>
  <c r="G23" i="16" s="1"/>
  <c r="J16" i="14"/>
  <c r="K16" i="14" s="1"/>
  <c r="I16" i="14"/>
  <c r="AU32" i="14"/>
  <c r="B14" i="14"/>
  <c r="BT14" i="14" s="1"/>
  <c r="AV9" i="14"/>
  <c r="AV19" i="14"/>
  <c r="G34" i="16" s="1"/>
  <c r="AF30" i="16" s="1"/>
  <c r="AV8" i="14"/>
  <c r="J4" i="14"/>
  <c r="K4" i="14" s="1"/>
  <c r="J3" i="14"/>
  <c r="K3" i="14" s="1"/>
  <c r="I4" i="14"/>
  <c r="I3" i="14"/>
  <c r="J7" i="14"/>
  <c r="K7" i="14" s="1"/>
  <c r="J5" i="14"/>
  <c r="K5" i="14" s="1"/>
  <c r="I5" i="14"/>
  <c r="J6" i="14"/>
  <c r="K6" i="14" s="1"/>
  <c r="I7" i="14"/>
  <c r="I6" i="14"/>
  <c r="J8" i="14"/>
  <c r="K8" i="14" s="1"/>
  <c r="I8" i="14"/>
  <c r="I9" i="14"/>
  <c r="J9" i="14"/>
  <c r="K9" i="14" s="1"/>
  <c r="J10" i="14"/>
  <c r="K10" i="14" s="1"/>
  <c r="I10" i="14"/>
  <c r="J11" i="14"/>
  <c r="K11" i="14" s="1"/>
  <c r="I11" i="14"/>
  <c r="I12" i="14"/>
  <c r="J12" i="14"/>
  <c r="K12" i="14" s="1"/>
  <c r="I13" i="14"/>
  <c r="J13" i="14"/>
  <c r="K13" i="14" s="1"/>
  <c r="J14" i="14"/>
  <c r="K14" i="14" s="1"/>
  <c r="I14" i="14"/>
  <c r="AV17" i="14"/>
  <c r="J15" i="14"/>
  <c r="K15" i="14" s="1"/>
  <c r="AV20" i="14"/>
  <c r="J21" i="7"/>
  <c r="K21" i="7" s="1"/>
  <c r="I21" i="7"/>
  <c r="L22" i="7"/>
  <c r="B14" i="3"/>
  <c r="BT14" i="3" s="1"/>
  <c r="AU32" i="3"/>
  <c r="B312" i="27" l="1"/>
  <c r="C311" i="27"/>
  <c r="D311" i="27" s="1"/>
  <c r="E310" i="27"/>
  <c r="F310" i="27"/>
  <c r="BZ14" i="7"/>
  <c r="CA14" i="7" s="1"/>
  <c r="BX14" i="7"/>
  <c r="BY14" i="7" s="1"/>
  <c r="BZ14" i="3"/>
  <c r="CA14" i="3" s="1"/>
  <c r="BX14" i="3"/>
  <c r="BY14" i="3" s="1"/>
  <c r="BZ14" i="14"/>
  <c r="CA14" i="14" s="1"/>
  <c r="BX14" i="14"/>
  <c r="BY14" i="14" s="1"/>
  <c r="AU33" i="7"/>
  <c r="B15" i="7"/>
  <c r="BT15" i="7" s="1"/>
  <c r="I172" i="24"/>
  <c r="J172" i="24"/>
  <c r="K172" i="24" s="1"/>
  <c r="I115" i="14"/>
  <c r="L116" i="14"/>
  <c r="J115" i="14"/>
  <c r="K115" i="14" s="1"/>
  <c r="J17" i="14"/>
  <c r="K17" i="14" s="1"/>
  <c r="I17" i="14"/>
  <c r="AU33" i="14"/>
  <c r="B15" i="14"/>
  <c r="BT15" i="14" s="1"/>
  <c r="AZ12" i="14"/>
  <c r="G13" i="16" s="1"/>
  <c r="AZ11" i="14"/>
  <c r="G12" i="16" s="1"/>
  <c r="AZ6" i="14"/>
  <c r="G7" i="16" s="1"/>
  <c r="AZ17" i="14"/>
  <c r="G18" i="16" s="1"/>
  <c r="AZ5" i="14"/>
  <c r="G6" i="16" s="1"/>
  <c r="AZ19" i="14"/>
  <c r="G20" i="16" s="1"/>
  <c r="AZ9" i="14"/>
  <c r="G10" i="16" s="1"/>
  <c r="AV11" i="14"/>
  <c r="AV13" i="14" s="1"/>
  <c r="AZ8" i="14"/>
  <c r="G9" i="16" s="1"/>
  <c r="AZ3" i="14"/>
  <c r="G4" i="16" s="1"/>
  <c r="L23" i="7"/>
  <c r="I22" i="7"/>
  <c r="J22" i="7"/>
  <c r="K22" i="7" s="1"/>
  <c r="B15" i="3"/>
  <c r="BT15" i="3" s="1"/>
  <c r="AU33" i="3"/>
  <c r="E311" i="27" l="1"/>
  <c r="F311" i="27"/>
  <c r="B313" i="27"/>
  <c r="C312" i="27"/>
  <c r="D312" i="27" s="1"/>
  <c r="BZ15" i="7"/>
  <c r="CA15" i="7" s="1"/>
  <c r="BX15" i="7"/>
  <c r="BY15" i="7" s="1"/>
  <c r="BZ15" i="3"/>
  <c r="CA15" i="3" s="1"/>
  <c r="BX15" i="3"/>
  <c r="BY15" i="3" s="1"/>
  <c r="BZ15" i="14"/>
  <c r="CA15" i="14" s="1"/>
  <c r="BX15" i="14"/>
  <c r="BY15" i="14" s="1"/>
  <c r="AU34" i="7"/>
  <c r="B16" i="7"/>
  <c r="BT16" i="7" s="1"/>
  <c r="I173" i="24"/>
  <c r="J173" i="24"/>
  <c r="K173" i="24" s="1"/>
  <c r="I116" i="14"/>
  <c r="L117" i="14"/>
  <c r="J116" i="14"/>
  <c r="K116" i="14" s="1"/>
  <c r="B16" i="14"/>
  <c r="BT16" i="14" s="1"/>
  <c r="AU34" i="14"/>
  <c r="AV12" i="14"/>
  <c r="J18" i="14"/>
  <c r="K18" i="14" s="1"/>
  <c r="I18" i="14"/>
  <c r="AX13" i="14"/>
  <c r="AW13" i="14"/>
  <c r="AZ23" i="14" s="1"/>
  <c r="G24" i="16" s="1"/>
  <c r="L24" i="7"/>
  <c r="J23" i="7"/>
  <c r="K23" i="7" s="1"/>
  <c r="I23" i="7"/>
  <c r="B16" i="3"/>
  <c r="BT16" i="3" s="1"/>
  <c r="AU34" i="3"/>
  <c r="E312" i="27" l="1"/>
  <c r="F312" i="27"/>
  <c r="C313" i="27"/>
  <c r="D313" i="27" s="1"/>
  <c r="B314" i="27"/>
  <c r="BZ16" i="7"/>
  <c r="CA16" i="7" s="1"/>
  <c r="BX16" i="7"/>
  <c r="BY16" i="7" s="1"/>
  <c r="BZ16" i="3"/>
  <c r="CA16" i="3" s="1"/>
  <c r="BX16" i="3"/>
  <c r="BY16" i="3" s="1"/>
  <c r="BZ16" i="14"/>
  <c r="CA16" i="14" s="1"/>
  <c r="BX16" i="14"/>
  <c r="BY16" i="14" s="1"/>
  <c r="AU35" i="7"/>
  <c r="B17" i="7"/>
  <c r="BT17" i="7" s="1"/>
  <c r="I174" i="24"/>
  <c r="J174" i="24"/>
  <c r="K174" i="24" s="1"/>
  <c r="I117" i="14"/>
  <c r="L118" i="14"/>
  <c r="J117" i="14"/>
  <c r="K117" i="14" s="1"/>
  <c r="AW12" i="14"/>
  <c r="AZ20" i="14" s="1"/>
  <c r="G21" i="16" s="1"/>
  <c r="AX12" i="14"/>
  <c r="J19" i="14"/>
  <c r="K19" i="14" s="1"/>
  <c r="I19" i="14"/>
  <c r="AU35" i="14"/>
  <c r="B17" i="14"/>
  <c r="BT17" i="14" s="1"/>
  <c r="J24" i="7"/>
  <c r="K24" i="7" s="1"/>
  <c r="I24" i="7"/>
  <c r="L25" i="7"/>
  <c r="AU35" i="3"/>
  <c r="B17" i="3"/>
  <c r="BT17" i="3" s="1"/>
  <c r="B315" i="27" l="1"/>
  <c r="C314" i="27"/>
  <c r="D314" i="27" s="1"/>
  <c r="E313" i="27"/>
  <c r="F313" i="27"/>
  <c r="BZ17" i="3"/>
  <c r="CA17" i="3" s="1"/>
  <c r="BX17" i="3"/>
  <c r="BY17" i="3" s="1"/>
  <c r="BZ17" i="7"/>
  <c r="CA17" i="7" s="1"/>
  <c r="BX17" i="7"/>
  <c r="BY17" i="7" s="1"/>
  <c r="BZ17" i="14"/>
  <c r="CA17" i="14" s="1"/>
  <c r="BX17" i="14"/>
  <c r="BY17" i="14" s="1"/>
  <c r="AU36" i="7"/>
  <c r="B18" i="7"/>
  <c r="BT18" i="7" s="1"/>
  <c r="I175" i="24"/>
  <c r="J175" i="24"/>
  <c r="K175" i="24" s="1"/>
  <c r="I118" i="14"/>
  <c r="L119" i="14"/>
  <c r="J118" i="14"/>
  <c r="K118" i="14" s="1"/>
  <c r="J20" i="14"/>
  <c r="K20" i="14" s="1"/>
  <c r="I20" i="14"/>
  <c r="AU36" i="14"/>
  <c r="B18" i="14"/>
  <c r="BT18" i="14" s="1"/>
  <c r="J25" i="7"/>
  <c r="K25" i="7" s="1"/>
  <c r="I25" i="7"/>
  <c r="L26" i="7"/>
  <c r="B18" i="3"/>
  <c r="BT18" i="3" s="1"/>
  <c r="AU36" i="3"/>
  <c r="E314" i="27" l="1"/>
  <c r="F314" i="27"/>
  <c r="C315" i="27"/>
  <c r="D315" i="27" s="1"/>
  <c r="B316" i="27"/>
  <c r="BZ18" i="7"/>
  <c r="CA18" i="7" s="1"/>
  <c r="BX18" i="7"/>
  <c r="BY18" i="7" s="1"/>
  <c r="BZ18" i="3"/>
  <c r="CA18" i="3" s="1"/>
  <c r="BX18" i="3"/>
  <c r="BY18" i="3" s="1"/>
  <c r="BZ18" i="14"/>
  <c r="CA18" i="14" s="1"/>
  <c r="BX18" i="14"/>
  <c r="BY18" i="14" s="1"/>
  <c r="AU37" i="7"/>
  <c r="B19" i="7"/>
  <c r="BT19" i="7" s="1"/>
  <c r="I176" i="24"/>
  <c r="J176" i="24"/>
  <c r="K176" i="24" s="1"/>
  <c r="I119" i="14"/>
  <c r="L120" i="14"/>
  <c r="J119" i="14"/>
  <c r="K119" i="14" s="1"/>
  <c r="AU37" i="14"/>
  <c r="B19" i="14"/>
  <c r="BT19" i="14" s="1"/>
  <c r="J21" i="14"/>
  <c r="K21" i="14" s="1"/>
  <c r="I21" i="14"/>
  <c r="L27" i="7"/>
  <c r="J26" i="7"/>
  <c r="K26" i="7" s="1"/>
  <c r="I26" i="7"/>
  <c r="B19" i="3"/>
  <c r="BT19" i="3" s="1"/>
  <c r="AU37" i="3"/>
  <c r="C316" i="27" l="1"/>
  <c r="D316" i="27" s="1"/>
  <c r="B317" i="27"/>
  <c r="F315" i="27"/>
  <c r="E315" i="27"/>
  <c r="BZ19" i="7"/>
  <c r="CA19" i="7" s="1"/>
  <c r="BX19" i="7"/>
  <c r="BY19" i="7" s="1"/>
  <c r="BZ19" i="14"/>
  <c r="CA19" i="14" s="1"/>
  <c r="BX19" i="14"/>
  <c r="BY19" i="14" s="1"/>
  <c r="BZ19" i="3"/>
  <c r="CA19" i="3" s="1"/>
  <c r="BX19" i="3"/>
  <c r="BY19" i="3" s="1"/>
  <c r="AU38" i="7"/>
  <c r="B20" i="7"/>
  <c r="BT20" i="7" s="1"/>
  <c r="I177" i="24"/>
  <c r="J177" i="24"/>
  <c r="K177" i="24" s="1"/>
  <c r="L121" i="14"/>
  <c r="J120" i="14"/>
  <c r="K120" i="14" s="1"/>
  <c r="I120" i="14"/>
  <c r="J22" i="14"/>
  <c r="K22" i="14" s="1"/>
  <c r="I22" i="14"/>
  <c r="AU38" i="14"/>
  <c r="B20" i="14"/>
  <c r="BT20" i="14" s="1"/>
  <c r="L28" i="7"/>
  <c r="J27" i="7"/>
  <c r="K27" i="7" s="1"/>
  <c r="I27" i="7"/>
  <c r="AU38" i="3"/>
  <c r="B20" i="3"/>
  <c r="BT20" i="3" s="1"/>
  <c r="B318" i="27" l="1"/>
  <c r="C317" i="27"/>
  <c r="D317" i="27" s="1"/>
  <c r="E316" i="27"/>
  <c r="F316" i="27"/>
  <c r="BZ20" i="7"/>
  <c r="CA20" i="7" s="1"/>
  <c r="BX20" i="7"/>
  <c r="BY20" i="7" s="1"/>
  <c r="BZ20" i="14"/>
  <c r="CA20" i="14" s="1"/>
  <c r="BX20" i="14"/>
  <c r="BY20" i="14" s="1"/>
  <c r="BZ20" i="3"/>
  <c r="CA20" i="3" s="1"/>
  <c r="BX20" i="3"/>
  <c r="BY20" i="3" s="1"/>
  <c r="AU39" i="7"/>
  <c r="B21" i="7"/>
  <c r="BT21" i="7" s="1"/>
  <c r="I178" i="24"/>
  <c r="J178" i="24"/>
  <c r="K178" i="24" s="1"/>
  <c r="I121" i="14"/>
  <c r="L122" i="14"/>
  <c r="J121" i="14"/>
  <c r="K121" i="14" s="1"/>
  <c r="B21" i="14"/>
  <c r="BT21" i="14" s="1"/>
  <c r="AU39" i="14"/>
  <c r="J23" i="14"/>
  <c r="K23" i="14" s="1"/>
  <c r="I23" i="14"/>
  <c r="J28" i="7"/>
  <c r="K28" i="7" s="1"/>
  <c r="I28" i="7"/>
  <c r="L29" i="7"/>
  <c r="AU39" i="3"/>
  <c r="B21" i="3"/>
  <c r="BT21" i="3" s="1"/>
  <c r="F317" i="27" l="1"/>
  <c r="E317" i="27"/>
  <c r="C318" i="27"/>
  <c r="D318" i="27" s="1"/>
  <c r="B319" i="27"/>
  <c r="BZ21" i="7"/>
  <c r="CA21" i="7" s="1"/>
  <c r="BX21" i="7"/>
  <c r="BY21" i="7" s="1"/>
  <c r="BZ21" i="14"/>
  <c r="CA21" i="14" s="1"/>
  <c r="BX21" i="14"/>
  <c r="BY21" i="14" s="1"/>
  <c r="BZ21" i="3"/>
  <c r="CA21" i="3" s="1"/>
  <c r="BX21" i="3"/>
  <c r="BY21" i="3" s="1"/>
  <c r="AU40" i="7"/>
  <c r="B22" i="7"/>
  <c r="BT22" i="7" s="1"/>
  <c r="I179" i="24"/>
  <c r="J179" i="24"/>
  <c r="K179" i="24" s="1"/>
  <c r="J122" i="14"/>
  <c r="K122" i="14" s="1"/>
  <c r="L123" i="14"/>
  <c r="I122" i="14"/>
  <c r="J24" i="14"/>
  <c r="K24" i="14" s="1"/>
  <c r="I24" i="14"/>
  <c r="AU40" i="14"/>
  <c r="B22" i="14"/>
  <c r="BT22" i="14" s="1"/>
  <c r="J29" i="7"/>
  <c r="K29" i="7" s="1"/>
  <c r="I29" i="7"/>
  <c r="L30" i="7"/>
  <c r="B22" i="3"/>
  <c r="BT22" i="3" s="1"/>
  <c r="AU40" i="3"/>
  <c r="B320" i="27" l="1"/>
  <c r="C319" i="27"/>
  <c r="D319" i="27" s="1"/>
  <c r="E318" i="27"/>
  <c r="F318" i="27"/>
  <c r="BZ22" i="7"/>
  <c r="CA22" i="7" s="1"/>
  <c r="BX22" i="7"/>
  <c r="BY22" i="7" s="1"/>
  <c r="BZ22" i="3"/>
  <c r="CA22" i="3" s="1"/>
  <c r="BX22" i="3"/>
  <c r="BY22" i="3" s="1"/>
  <c r="BZ22" i="14"/>
  <c r="CA22" i="14" s="1"/>
  <c r="BX22" i="14"/>
  <c r="BY22" i="14" s="1"/>
  <c r="AU41" i="7"/>
  <c r="B23" i="7"/>
  <c r="BT23" i="7" s="1"/>
  <c r="I180" i="24"/>
  <c r="J180" i="24"/>
  <c r="K180" i="24" s="1"/>
  <c r="J123" i="14"/>
  <c r="K123" i="14" s="1"/>
  <c r="I123" i="14"/>
  <c r="L124" i="14"/>
  <c r="AU41" i="14"/>
  <c r="B23" i="14"/>
  <c r="BT23" i="14" s="1"/>
  <c r="I25" i="14"/>
  <c r="J25" i="14"/>
  <c r="K25" i="14" s="1"/>
  <c r="L31" i="7"/>
  <c r="J30" i="7"/>
  <c r="K30" i="7" s="1"/>
  <c r="I30" i="7"/>
  <c r="B23" i="3"/>
  <c r="BT23" i="3" s="1"/>
  <c r="AU41" i="3"/>
  <c r="E319" i="27" l="1"/>
  <c r="F319" i="27"/>
  <c r="B321" i="27"/>
  <c r="C320" i="27"/>
  <c r="D320" i="27" s="1"/>
  <c r="BZ23" i="7"/>
  <c r="CA23" i="7" s="1"/>
  <c r="BX23" i="7"/>
  <c r="BY23" i="7" s="1"/>
  <c r="BZ23" i="14"/>
  <c r="CA23" i="14" s="1"/>
  <c r="BX23" i="14"/>
  <c r="BY23" i="14" s="1"/>
  <c r="BZ23" i="3"/>
  <c r="CA23" i="3" s="1"/>
  <c r="BX23" i="3"/>
  <c r="BY23" i="3" s="1"/>
  <c r="AU42" i="7"/>
  <c r="B24" i="7"/>
  <c r="BT24" i="7" s="1"/>
  <c r="I181" i="24"/>
  <c r="J181" i="24"/>
  <c r="K181" i="24" s="1"/>
  <c r="I124" i="14"/>
  <c r="J124" i="14"/>
  <c r="K124" i="14" s="1"/>
  <c r="L125" i="14"/>
  <c r="AU42" i="14"/>
  <c r="B24" i="14"/>
  <c r="BT24" i="14" s="1"/>
  <c r="I26" i="14"/>
  <c r="J26" i="14"/>
  <c r="K26" i="14" s="1"/>
  <c r="L32" i="7"/>
  <c r="J31" i="7"/>
  <c r="K31" i="7" s="1"/>
  <c r="I31" i="7"/>
  <c r="AU42" i="3"/>
  <c r="B24" i="3"/>
  <c r="BT24" i="3" s="1"/>
  <c r="E320" i="27" l="1"/>
  <c r="F320" i="27"/>
  <c r="C321" i="27"/>
  <c r="D321" i="27" s="1"/>
  <c r="B322" i="27"/>
  <c r="BZ24" i="14"/>
  <c r="CA24" i="14" s="1"/>
  <c r="BX24" i="14"/>
  <c r="BY24" i="14" s="1"/>
  <c r="BZ24" i="7"/>
  <c r="CA24" i="7" s="1"/>
  <c r="BX24" i="7"/>
  <c r="BY24" i="7" s="1"/>
  <c r="BZ24" i="3"/>
  <c r="CA24" i="3" s="1"/>
  <c r="BX24" i="3"/>
  <c r="BY24" i="3" s="1"/>
  <c r="AU43" i="7"/>
  <c r="B25" i="7"/>
  <c r="BT25" i="7" s="1"/>
  <c r="I182" i="24"/>
  <c r="J182" i="24"/>
  <c r="K182" i="24" s="1"/>
  <c r="L126" i="14"/>
  <c r="J125" i="14"/>
  <c r="K125" i="14" s="1"/>
  <c r="I125" i="14"/>
  <c r="J27" i="14"/>
  <c r="K27" i="14" s="1"/>
  <c r="I27" i="14"/>
  <c r="AU43" i="14"/>
  <c r="B25" i="14"/>
  <c r="BT25" i="14" s="1"/>
  <c r="J32" i="7"/>
  <c r="K32" i="7" s="1"/>
  <c r="I32" i="7"/>
  <c r="L33" i="7"/>
  <c r="B25" i="3"/>
  <c r="BT25" i="3" s="1"/>
  <c r="AU43" i="3"/>
  <c r="E321" i="27" l="1"/>
  <c r="F321" i="27"/>
  <c r="B323" i="27"/>
  <c r="C322" i="27"/>
  <c r="D322" i="27" s="1"/>
  <c r="BZ25" i="7"/>
  <c r="CA25" i="7" s="1"/>
  <c r="BX25" i="7"/>
  <c r="BY25" i="7" s="1"/>
  <c r="BZ25" i="3"/>
  <c r="CA25" i="3" s="1"/>
  <c r="BX25" i="3"/>
  <c r="BY25" i="3" s="1"/>
  <c r="BZ25" i="14"/>
  <c r="CA25" i="14" s="1"/>
  <c r="BX25" i="14"/>
  <c r="BY25" i="14" s="1"/>
  <c r="AU44" i="7"/>
  <c r="B26" i="7"/>
  <c r="BT26" i="7" s="1"/>
  <c r="J183" i="24"/>
  <c r="K183" i="24" s="1"/>
  <c r="I183" i="24"/>
  <c r="L127" i="14"/>
  <c r="J126" i="14"/>
  <c r="K126" i="14" s="1"/>
  <c r="I126" i="14"/>
  <c r="B26" i="14"/>
  <c r="BT26" i="14" s="1"/>
  <c r="AU44" i="14"/>
  <c r="J28" i="14"/>
  <c r="K28" i="14" s="1"/>
  <c r="I28" i="14"/>
  <c r="J33" i="7"/>
  <c r="K33" i="7" s="1"/>
  <c r="I33" i="7"/>
  <c r="L34" i="7"/>
  <c r="B26" i="3"/>
  <c r="BT26" i="3" s="1"/>
  <c r="AU44" i="3"/>
  <c r="E322" i="27" l="1"/>
  <c r="F322" i="27"/>
  <c r="C323" i="27"/>
  <c r="D323" i="27" s="1"/>
  <c r="B324" i="27"/>
  <c r="BZ26" i="14"/>
  <c r="CA26" i="14" s="1"/>
  <c r="BX26" i="14"/>
  <c r="BY26" i="14" s="1"/>
  <c r="BZ26" i="7"/>
  <c r="CA26" i="7" s="1"/>
  <c r="BX26" i="7"/>
  <c r="BY26" i="7" s="1"/>
  <c r="BZ26" i="3"/>
  <c r="CA26" i="3" s="1"/>
  <c r="BX26" i="3"/>
  <c r="BY26" i="3" s="1"/>
  <c r="AU45" i="7"/>
  <c r="B27" i="7"/>
  <c r="BT27" i="7" s="1"/>
  <c r="I184" i="24"/>
  <c r="J184" i="24"/>
  <c r="K184" i="24" s="1"/>
  <c r="I127" i="14"/>
  <c r="J127" i="14"/>
  <c r="K127" i="14" s="1"/>
  <c r="L128" i="14"/>
  <c r="J29" i="14"/>
  <c r="K29" i="14" s="1"/>
  <c r="I29" i="14"/>
  <c r="AU45" i="14"/>
  <c r="B27" i="14"/>
  <c r="BT27" i="14" s="1"/>
  <c r="L35" i="7"/>
  <c r="I34" i="7"/>
  <c r="J34" i="7"/>
  <c r="K34" i="7" s="1"/>
  <c r="AU45" i="3"/>
  <c r="B27" i="3"/>
  <c r="BT27" i="3" s="1"/>
  <c r="F323" i="27" l="1"/>
  <c r="E323" i="27"/>
  <c r="C324" i="27"/>
  <c r="D324" i="27" s="1"/>
  <c r="B325" i="27"/>
  <c r="BZ27" i="7"/>
  <c r="CA27" i="7" s="1"/>
  <c r="BX27" i="7"/>
  <c r="BY27" i="7" s="1"/>
  <c r="BZ27" i="3"/>
  <c r="CA27" i="3" s="1"/>
  <c r="BX27" i="3"/>
  <c r="BY27" i="3" s="1"/>
  <c r="BZ27" i="14"/>
  <c r="CA27" i="14" s="1"/>
  <c r="BX27" i="14"/>
  <c r="BY27" i="14" s="1"/>
  <c r="AU46" i="7"/>
  <c r="B28" i="7"/>
  <c r="BT28" i="7" s="1"/>
  <c r="I185" i="24"/>
  <c r="J185" i="24"/>
  <c r="K185" i="24" s="1"/>
  <c r="I128" i="14"/>
  <c r="J128" i="14"/>
  <c r="K128" i="14" s="1"/>
  <c r="L129" i="14"/>
  <c r="AU46" i="14"/>
  <c r="B28" i="14"/>
  <c r="BT28" i="14" s="1"/>
  <c r="J30" i="14"/>
  <c r="K30" i="14" s="1"/>
  <c r="I30" i="14"/>
  <c r="L36" i="7"/>
  <c r="I35" i="7"/>
  <c r="J35" i="7"/>
  <c r="K35" i="7" s="1"/>
  <c r="B28" i="3"/>
  <c r="BT28" i="3" s="1"/>
  <c r="AU46" i="3"/>
  <c r="E324" i="27" l="1"/>
  <c r="F324" i="27"/>
  <c r="B326" i="27"/>
  <c r="C325" i="27"/>
  <c r="D325" i="27" s="1"/>
  <c r="BZ28" i="14"/>
  <c r="CA28" i="14" s="1"/>
  <c r="BX28" i="14"/>
  <c r="BY28" i="14" s="1"/>
  <c r="BZ28" i="7"/>
  <c r="CA28" i="7" s="1"/>
  <c r="BX28" i="7"/>
  <c r="BY28" i="7" s="1"/>
  <c r="BZ28" i="3"/>
  <c r="CA28" i="3" s="1"/>
  <c r="BX28" i="3"/>
  <c r="BY28" i="3" s="1"/>
  <c r="AU47" i="7"/>
  <c r="B29" i="7"/>
  <c r="BT29" i="7" s="1"/>
  <c r="I186" i="24"/>
  <c r="J186" i="24"/>
  <c r="K186" i="24" s="1"/>
  <c r="L130" i="14"/>
  <c r="J129" i="14"/>
  <c r="K129" i="14" s="1"/>
  <c r="I129" i="14"/>
  <c r="J31" i="14"/>
  <c r="K31" i="14" s="1"/>
  <c r="I31" i="14"/>
  <c r="AU47" i="14"/>
  <c r="B29" i="14"/>
  <c r="BT29" i="14" s="1"/>
  <c r="J36" i="7"/>
  <c r="K36" i="7" s="1"/>
  <c r="I36" i="7"/>
  <c r="L37" i="7"/>
  <c r="AU47" i="3"/>
  <c r="B29" i="3"/>
  <c r="BT29" i="3" s="1"/>
  <c r="F325" i="27" l="1"/>
  <c r="E325" i="27"/>
  <c r="C326" i="27"/>
  <c r="D326" i="27" s="1"/>
  <c r="B327" i="27"/>
  <c r="BZ29" i="7"/>
  <c r="CA29" i="7" s="1"/>
  <c r="BX29" i="7"/>
  <c r="BY29" i="7" s="1"/>
  <c r="BZ29" i="3"/>
  <c r="CA29" i="3" s="1"/>
  <c r="BX29" i="3"/>
  <c r="BY29" i="3" s="1"/>
  <c r="BZ29" i="14"/>
  <c r="CA29" i="14" s="1"/>
  <c r="BX29" i="14"/>
  <c r="BY29" i="14" s="1"/>
  <c r="AU48" i="7"/>
  <c r="B30" i="7"/>
  <c r="BT30" i="7" s="1"/>
  <c r="I187" i="24"/>
  <c r="J187" i="24"/>
  <c r="K187" i="24" s="1"/>
  <c r="J130" i="14"/>
  <c r="K130" i="14" s="1"/>
  <c r="I130" i="14"/>
  <c r="L131" i="14"/>
  <c r="AU48" i="14"/>
  <c r="B30" i="14"/>
  <c r="BT30" i="14" s="1"/>
  <c r="J32" i="14"/>
  <c r="K32" i="14" s="1"/>
  <c r="I32" i="14"/>
  <c r="J37" i="7"/>
  <c r="K37" i="7" s="1"/>
  <c r="I37" i="7"/>
  <c r="L38" i="7"/>
  <c r="B30" i="3"/>
  <c r="BT30" i="3" s="1"/>
  <c r="AU48" i="3"/>
  <c r="B328" i="27" l="1"/>
  <c r="C327" i="27"/>
  <c r="D327" i="27" s="1"/>
  <c r="E326" i="27"/>
  <c r="F326" i="27"/>
  <c r="BZ30" i="14"/>
  <c r="CA30" i="14" s="1"/>
  <c r="BX30" i="14"/>
  <c r="BY30" i="14" s="1"/>
  <c r="BZ30" i="7"/>
  <c r="CA30" i="7" s="1"/>
  <c r="BX30" i="7"/>
  <c r="BY30" i="7" s="1"/>
  <c r="BZ30" i="3"/>
  <c r="CA30" i="3" s="1"/>
  <c r="BX30" i="3"/>
  <c r="BY30" i="3" s="1"/>
  <c r="AU49" i="7"/>
  <c r="B31" i="7"/>
  <c r="BT31" i="7" s="1"/>
  <c r="I188" i="24"/>
  <c r="J188" i="24"/>
  <c r="K188" i="24" s="1"/>
  <c r="J131" i="14"/>
  <c r="K131" i="14" s="1"/>
  <c r="I131" i="14"/>
  <c r="L132" i="14"/>
  <c r="AU49" i="14"/>
  <c r="B31" i="14"/>
  <c r="BT31" i="14" s="1"/>
  <c r="J33" i="14"/>
  <c r="K33" i="14" s="1"/>
  <c r="I33" i="14"/>
  <c r="L39" i="7"/>
  <c r="J38" i="7"/>
  <c r="K38" i="7" s="1"/>
  <c r="I38" i="7"/>
  <c r="AU49" i="3"/>
  <c r="B31" i="3"/>
  <c r="BT31" i="3" s="1"/>
  <c r="E327" i="27" l="1"/>
  <c r="F327" i="27"/>
  <c r="B329" i="27"/>
  <c r="C328" i="27"/>
  <c r="D328" i="27" s="1"/>
  <c r="BZ31" i="7"/>
  <c r="CA31" i="7" s="1"/>
  <c r="BX31" i="7"/>
  <c r="BY31" i="7" s="1"/>
  <c r="BZ31" i="14"/>
  <c r="CA31" i="14" s="1"/>
  <c r="BX31" i="14"/>
  <c r="BY31" i="14" s="1"/>
  <c r="BZ31" i="3"/>
  <c r="CA31" i="3" s="1"/>
  <c r="BX31" i="3"/>
  <c r="BY31" i="3" s="1"/>
  <c r="AU50" i="7"/>
  <c r="B32" i="7"/>
  <c r="BT32" i="7" s="1"/>
  <c r="I189" i="24"/>
  <c r="J189" i="24"/>
  <c r="K189" i="24" s="1"/>
  <c r="J132" i="14"/>
  <c r="K132" i="14" s="1"/>
  <c r="I132" i="14"/>
  <c r="L133" i="14"/>
  <c r="J34" i="14"/>
  <c r="K34" i="14" s="1"/>
  <c r="I34" i="14"/>
  <c r="AU50" i="14"/>
  <c r="B32" i="14"/>
  <c r="BT32" i="14" s="1"/>
  <c r="L40" i="7"/>
  <c r="J39" i="7"/>
  <c r="K39" i="7" s="1"/>
  <c r="I39" i="7"/>
  <c r="B32" i="3"/>
  <c r="BT32" i="3" s="1"/>
  <c r="AU50" i="3"/>
  <c r="C329" i="27" l="1"/>
  <c r="D329" i="27" s="1"/>
  <c r="B330" i="27"/>
  <c r="E328" i="27"/>
  <c r="F328" i="27"/>
  <c r="BZ32" i="7"/>
  <c r="CA32" i="7" s="1"/>
  <c r="BX32" i="7"/>
  <c r="BY32" i="7" s="1"/>
  <c r="BZ32" i="3"/>
  <c r="CA32" i="3" s="1"/>
  <c r="BX32" i="3"/>
  <c r="BY32" i="3" s="1"/>
  <c r="BZ32" i="14"/>
  <c r="CA32" i="14" s="1"/>
  <c r="BX32" i="14"/>
  <c r="BY32" i="14" s="1"/>
  <c r="BP7" i="14" s="1"/>
  <c r="BP8" i="14" s="1"/>
  <c r="AL65" i="14" s="1"/>
  <c r="AU51" i="7"/>
  <c r="B33" i="7"/>
  <c r="BT33" i="7" s="1"/>
  <c r="I190" i="24"/>
  <c r="J190" i="24"/>
  <c r="K190" i="24" s="1"/>
  <c r="J133" i="14"/>
  <c r="K133" i="14" s="1"/>
  <c r="L134" i="14"/>
  <c r="I133" i="14"/>
  <c r="AU51" i="14"/>
  <c r="B33" i="14"/>
  <c r="I35" i="14"/>
  <c r="J35" i="14"/>
  <c r="K35" i="14" s="1"/>
  <c r="J40" i="7"/>
  <c r="K40" i="7" s="1"/>
  <c r="I40" i="7"/>
  <c r="L41" i="7"/>
  <c r="AU51" i="3"/>
  <c r="B33" i="3"/>
  <c r="BT33" i="3" s="1"/>
  <c r="B331" i="27" l="1"/>
  <c r="C330" i="27"/>
  <c r="D330" i="27" s="1"/>
  <c r="E329" i="27"/>
  <c r="F329" i="27"/>
  <c r="BZ33" i="7"/>
  <c r="CA33" i="7" s="1"/>
  <c r="BX33" i="7"/>
  <c r="BY33" i="7" s="1"/>
  <c r="BZ33" i="3"/>
  <c r="CA33" i="3" s="1"/>
  <c r="BX33" i="3"/>
  <c r="BY33" i="3" s="1"/>
  <c r="BP9" i="14"/>
  <c r="AU52" i="7"/>
  <c r="B34" i="7"/>
  <c r="BT34" i="7" s="1"/>
  <c r="I191" i="24"/>
  <c r="J191" i="24"/>
  <c r="K191" i="24" s="1"/>
  <c r="I134" i="14"/>
  <c r="L135" i="14"/>
  <c r="J134" i="14"/>
  <c r="K134" i="14" s="1"/>
  <c r="I36" i="14"/>
  <c r="J36" i="14"/>
  <c r="K36" i="14" s="1"/>
  <c r="B34" i="14"/>
  <c r="AU52" i="14"/>
  <c r="J41" i="7"/>
  <c r="K41" i="7" s="1"/>
  <c r="I41" i="7"/>
  <c r="L42" i="7"/>
  <c r="B34" i="3"/>
  <c r="BT34" i="3" s="1"/>
  <c r="AU52" i="3"/>
  <c r="E330" i="27" l="1"/>
  <c r="F330" i="27"/>
  <c r="C331" i="27"/>
  <c r="D331" i="27" s="1"/>
  <c r="B332" i="27"/>
  <c r="BZ34" i="7"/>
  <c r="CA34" i="7" s="1"/>
  <c r="BX34" i="7"/>
  <c r="BY34" i="7" s="1"/>
  <c r="BZ34" i="3"/>
  <c r="CA34" i="3" s="1"/>
  <c r="BX34" i="3"/>
  <c r="BY34" i="3" s="1"/>
  <c r="BP17" i="14"/>
  <c r="BP18" i="14"/>
  <c r="BP15" i="14"/>
  <c r="BP10" i="14" s="1"/>
  <c r="AL66" i="14" s="1"/>
  <c r="AK69" i="14" s="1"/>
  <c r="BP16" i="14"/>
  <c r="AU53" i="7"/>
  <c r="B35" i="7"/>
  <c r="BT35" i="7" s="1"/>
  <c r="I192" i="24"/>
  <c r="J192" i="24"/>
  <c r="K192" i="24" s="1"/>
  <c r="J135" i="14"/>
  <c r="K135" i="14" s="1"/>
  <c r="L136" i="14"/>
  <c r="I135" i="14"/>
  <c r="AU53" i="14"/>
  <c r="B35" i="14"/>
  <c r="J37" i="14"/>
  <c r="K37" i="14" s="1"/>
  <c r="I37" i="14"/>
  <c r="L43" i="7"/>
  <c r="J42" i="7"/>
  <c r="K42" i="7" s="1"/>
  <c r="I42" i="7"/>
  <c r="AU53" i="3"/>
  <c r="B35" i="3"/>
  <c r="BT35" i="3" s="1"/>
  <c r="C332" i="27" l="1"/>
  <c r="D332" i="27" s="1"/>
  <c r="B333" i="27"/>
  <c r="F331" i="27"/>
  <c r="E331" i="27"/>
  <c r="BZ35" i="3"/>
  <c r="CA35" i="3" s="1"/>
  <c r="BX35" i="3"/>
  <c r="BY35" i="3" s="1"/>
  <c r="BZ35" i="7"/>
  <c r="CA35" i="7" s="1"/>
  <c r="BX35" i="7"/>
  <c r="BY35" i="7" s="1"/>
  <c r="BO21" i="14"/>
  <c r="AU54" i="7"/>
  <c r="B36" i="7"/>
  <c r="BT36" i="7" s="1"/>
  <c r="I193" i="24"/>
  <c r="J193" i="24"/>
  <c r="K193" i="24" s="1"/>
  <c r="J136" i="14"/>
  <c r="K136" i="14" s="1"/>
  <c r="I136" i="14"/>
  <c r="L137" i="14"/>
  <c r="AU54" i="14"/>
  <c r="B36" i="14"/>
  <c r="J38" i="14"/>
  <c r="K38" i="14" s="1"/>
  <c r="I38" i="14"/>
  <c r="L44" i="7"/>
  <c r="J43" i="7"/>
  <c r="K43" i="7" s="1"/>
  <c r="I43" i="7"/>
  <c r="B36" i="3"/>
  <c r="BT36" i="3" s="1"/>
  <c r="AU54" i="3"/>
  <c r="B334" i="27" l="1"/>
  <c r="C333" i="27"/>
  <c r="D333" i="27" s="1"/>
  <c r="E332" i="27"/>
  <c r="F332" i="27"/>
  <c r="BZ36" i="7"/>
  <c r="CA36" i="7" s="1"/>
  <c r="BX36" i="7"/>
  <c r="BY36" i="7" s="1"/>
  <c r="BZ36" i="3"/>
  <c r="CA36" i="3" s="1"/>
  <c r="BX36" i="3"/>
  <c r="BY36" i="3" s="1"/>
  <c r="AU55" i="7"/>
  <c r="B37" i="7"/>
  <c r="BT37" i="7" s="1"/>
  <c r="I194" i="24"/>
  <c r="J194" i="24"/>
  <c r="K194" i="24" s="1"/>
  <c r="I137" i="14"/>
  <c r="J137" i="14"/>
  <c r="K137" i="14" s="1"/>
  <c r="L138" i="14"/>
  <c r="J39" i="14"/>
  <c r="K39" i="14" s="1"/>
  <c r="I39" i="14"/>
  <c r="AU55" i="14"/>
  <c r="B37" i="14"/>
  <c r="J44" i="7"/>
  <c r="K44" i="7" s="1"/>
  <c r="I44" i="7"/>
  <c r="L45" i="7"/>
  <c r="AU55" i="3"/>
  <c r="B37" i="3"/>
  <c r="BT37" i="3" s="1"/>
  <c r="F333" i="27" l="1"/>
  <c r="E333" i="27"/>
  <c r="C334" i="27"/>
  <c r="D334" i="27" s="1"/>
  <c r="B335" i="27"/>
  <c r="BZ37" i="7"/>
  <c r="CA37" i="7" s="1"/>
  <c r="BX37" i="7"/>
  <c r="BY37" i="7" s="1"/>
  <c r="BZ37" i="3"/>
  <c r="CA37" i="3" s="1"/>
  <c r="BX37" i="3"/>
  <c r="BY37" i="3" s="1"/>
  <c r="AU56" i="7"/>
  <c r="B38" i="7"/>
  <c r="BT38" i="7" s="1"/>
  <c r="I195" i="24"/>
  <c r="J195" i="24"/>
  <c r="K195" i="24" s="1"/>
  <c r="J138" i="14"/>
  <c r="K138" i="14" s="1"/>
  <c r="L139" i="14"/>
  <c r="I138" i="14"/>
  <c r="AU56" i="14"/>
  <c r="B38" i="14"/>
  <c r="J40" i="14"/>
  <c r="K40" i="14" s="1"/>
  <c r="I40" i="14"/>
  <c r="J45" i="7"/>
  <c r="K45" i="7" s="1"/>
  <c r="I45" i="7"/>
  <c r="L46" i="7"/>
  <c r="B38" i="3"/>
  <c r="BT38" i="3" s="1"/>
  <c r="AU56" i="3"/>
  <c r="B336" i="27" l="1"/>
  <c r="C335" i="27"/>
  <c r="D335" i="27" s="1"/>
  <c r="E334" i="27"/>
  <c r="F334" i="27"/>
  <c r="BZ38" i="7"/>
  <c r="CA38" i="7" s="1"/>
  <c r="BX38" i="7"/>
  <c r="BY38" i="7" s="1"/>
  <c r="BZ38" i="3"/>
  <c r="CA38" i="3" s="1"/>
  <c r="BX38" i="3"/>
  <c r="BY38" i="3" s="1"/>
  <c r="AU57" i="7"/>
  <c r="B39" i="7"/>
  <c r="BT39" i="7" s="1"/>
  <c r="I196" i="24"/>
  <c r="J196" i="24"/>
  <c r="K196" i="24" s="1"/>
  <c r="I139" i="14"/>
  <c r="L140" i="14"/>
  <c r="J139" i="14"/>
  <c r="K139" i="14" s="1"/>
  <c r="J41" i="14"/>
  <c r="K41" i="14" s="1"/>
  <c r="I41" i="14"/>
  <c r="AU57" i="14"/>
  <c r="B39" i="14"/>
  <c r="L47" i="7"/>
  <c r="J46" i="7"/>
  <c r="K46" i="7" s="1"/>
  <c r="I46" i="7"/>
  <c r="B39" i="3"/>
  <c r="BT39" i="3" s="1"/>
  <c r="AU57" i="3"/>
  <c r="E335" i="27" l="1"/>
  <c r="F335" i="27"/>
  <c r="B337" i="27"/>
  <c r="C336" i="27"/>
  <c r="D336" i="27" s="1"/>
  <c r="BZ39" i="7"/>
  <c r="CA39" i="7" s="1"/>
  <c r="BX39" i="7"/>
  <c r="BY39" i="7" s="1"/>
  <c r="BZ39" i="3"/>
  <c r="CA39" i="3" s="1"/>
  <c r="BX39" i="3"/>
  <c r="BY39" i="3" s="1"/>
  <c r="AU58" i="7"/>
  <c r="B40" i="7"/>
  <c r="BT40" i="7" s="1"/>
  <c r="I197" i="24"/>
  <c r="J197" i="24"/>
  <c r="K197" i="24" s="1"/>
  <c r="J140" i="14"/>
  <c r="K140" i="14" s="1"/>
  <c r="L141" i="14"/>
  <c r="I140" i="14"/>
  <c r="AU58" i="14"/>
  <c r="B40" i="14"/>
  <c r="J42" i="14"/>
  <c r="K42" i="14" s="1"/>
  <c r="I42" i="14"/>
  <c r="L48" i="7"/>
  <c r="J47" i="7"/>
  <c r="K47" i="7" s="1"/>
  <c r="I47" i="7"/>
  <c r="AU58" i="3"/>
  <c r="B40" i="3"/>
  <c r="BT40" i="3" s="1"/>
  <c r="E336" i="27" l="1"/>
  <c r="F336" i="27"/>
  <c r="C337" i="27"/>
  <c r="D337" i="27" s="1"/>
  <c r="B338" i="27"/>
  <c r="BZ40" i="7"/>
  <c r="CA40" i="7" s="1"/>
  <c r="BX40" i="7"/>
  <c r="BY40" i="7" s="1"/>
  <c r="BZ40" i="3"/>
  <c r="CA40" i="3" s="1"/>
  <c r="BX40" i="3"/>
  <c r="BY40" i="3" s="1"/>
  <c r="AU59" i="7"/>
  <c r="B41" i="7"/>
  <c r="BT41" i="7" s="1"/>
  <c r="I198" i="24"/>
  <c r="J198" i="24"/>
  <c r="K198" i="24" s="1"/>
  <c r="I141" i="14"/>
  <c r="J141" i="14"/>
  <c r="K141" i="14" s="1"/>
  <c r="L142" i="14"/>
  <c r="J43" i="14"/>
  <c r="K43" i="14" s="1"/>
  <c r="I43" i="14"/>
  <c r="AU59" i="14"/>
  <c r="B41" i="14"/>
  <c r="J48" i="7"/>
  <c r="K48" i="7" s="1"/>
  <c r="I48" i="7"/>
  <c r="L49" i="7"/>
  <c r="B41" i="3"/>
  <c r="BT41" i="3" s="1"/>
  <c r="AU59" i="3"/>
  <c r="E337" i="27" l="1"/>
  <c r="F337" i="27"/>
  <c r="B339" i="27"/>
  <c r="C338" i="27"/>
  <c r="D338" i="27" s="1"/>
  <c r="BZ41" i="7"/>
  <c r="CA41" i="7" s="1"/>
  <c r="BX41" i="7"/>
  <c r="BY41" i="7" s="1"/>
  <c r="BZ41" i="3"/>
  <c r="CA41" i="3" s="1"/>
  <c r="BX41" i="3"/>
  <c r="BY41" i="3" s="1"/>
  <c r="AU60" i="7"/>
  <c r="B42" i="7"/>
  <c r="BT42" i="7" s="1"/>
  <c r="I199" i="24"/>
  <c r="J199" i="24"/>
  <c r="K199" i="24" s="1"/>
  <c r="I142" i="14"/>
  <c r="J142" i="14"/>
  <c r="K142" i="14" s="1"/>
  <c r="L143" i="14"/>
  <c r="J44" i="14"/>
  <c r="K44" i="14" s="1"/>
  <c r="I44" i="14"/>
  <c r="AU60" i="14"/>
  <c r="B42" i="14"/>
  <c r="J49" i="7"/>
  <c r="K49" i="7" s="1"/>
  <c r="I49" i="7"/>
  <c r="L50" i="7"/>
  <c r="AU60" i="3"/>
  <c r="B42" i="3"/>
  <c r="BT42" i="3" s="1"/>
  <c r="C339" i="27" l="1"/>
  <c r="D339" i="27" s="1"/>
  <c r="B340" i="27"/>
  <c r="E338" i="27"/>
  <c r="F338" i="27"/>
  <c r="BZ42" i="3"/>
  <c r="CA42" i="3" s="1"/>
  <c r="BX42" i="3"/>
  <c r="BY42" i="3" s="1"/>
  <c r="BZ42" i="7"/>
  <c r="CA42" i="7" s="1"/>
  <c r="BX42" i="7"/>
  <c r="BY42" i="7" s="1"/>
  <c r="AU61" i="7"/>
  <c r="B43" i="7"/>
  <c r="BT43" i="7" s="1"/>
  <c r="I200" i="24"/>
  <c r="J200" i="24"/>
  <c r="K200" i="24" s="1"/>
  <c r="I143" i="14"/>
  <c r="L144" i="14"/>
  <c r="J143" i="14"/>
  <c r="K143" i="14" s="1"/>
  <c r="J45" i="14"/>
  <c r="K45" i="14" s="1"/>
  <c r="I45" i="14"/>
  <c r="AU61" i="14"/>
  <c r="B43" i="14"/>
  <c r="L51" i="7"/>
  <c r="I50" i="7"/>
  <c r="J50" i="7"/>
  <c r="K50" i="7" s="1"/>
  <c r="AU61" i="3"/>
  <c r="B43" i="3"/>
  <c r="BT43" i="3" s="1"/>
  <c r="F339" i="27" l="1"/>
  <c r="E339" i="27"/>
  <c r="C340" i="27"/>
  <c r="D340" i="27" s="1"/>
  <c r="B341" i="27"/>
  <c r="BZ43" i="7"/>
  <c r="CA43" i="7" s="1"/>
  <c r="BX43" i="7"/>
  <c r="BY43" i="7" s="1"/>
  <c r="BZ43" i="3"/>
  <c r="CA43" i="3" s="1"/>
  <c r="BX43" i="3"/>
  <c r="BY43" i="3" s="1"/>
  <c r="AU62" i="7"/>
  <c r="B44" i="7"/>
  <c r="BT44" i="7" s="1"/>
  <c r="I201" i="24"/>
  <c r="J201" i="24"/>
  <c r="K201" i="24" s="1"/>
  <c r="I144" i="14"/>
  <c r="J144" i="14"/>
  <c r="K144" i="14" s="1"/>
  <c r="L145" i="14"/>
  <c r="AU62" i="14"/>
  <c r="B44" i="14"/>
  <c r="J46" i="14"/>
  <c r="K46" i="14" s="1"/>
  <c r="I46" i="14"/>
  <c r="L52" i="7"/>
  <c r="J51" i="7"/>
  <c r="K51" i="7" s="1"/>
  <c r="I51" i="7"/>
  <c r="AU62" i="3"/>
  <c r="B44" i="3"/>
  <c r="BT44" i="3" s="1"/>
  <c r="B342" i="27" l="1"/>
  <c r="C341" i="27"/>
  <c r="D341" i="27" s="1"/>
  <c r="E340" i="27"/>
  <c r="F340" i="27"/>
  <c r="BZ44" i="3"/>
  <c r="CA44" i="3" s="1"/>
  <c r="BX44" i="3"/>
  <c r="BY44" i="3" s="1"/>
  <c r="BZ44" i="7"/>
  <c r="CA44" i="7" s="1"/>
  <c r="BX44" i="7"/>
  <c r="BY44" i="7" s="1"/>
  <c r="AU63" i="7"/>
  <c r="B45" i="7"/>
  <c r="BT45" i="7" s="1"/>
  <c r="J202" i="24"/>
  <c r="K202" i="24" s="1"/>
  <c r="I202" i="24"/>
  <c r="J145" i="14"/>
  <c r="K145" i="14" s="1"/>
  <c r="I145" i="14"/>
  <c r="L146" i="14"/>
  <c r="J47" i="14"/>
  <c r="K47" i="14" s="1"/>
  <c r="I47" i="14"/>
  <c r="AU63" i="14"/>
  <c r="B45" i="14"/>
  <c r="J52" i="7"/>
  <c r="K52" i="7" s="1"/>
  <c r="I52" i="7"/>
  <c r="L53" i="7"/>
  <c r="B45" i="3"/>
  <c r="BT45" i="3" s="1"/>
  <c r="AU63" i="3"/>
  <c r="F341" i="27" l="1"/>
  <c r="E341" i="27"/>
  <c r="C342" i="27"/>
  <c r="D342" i="27" s="1"/>
  <c r="B343" i="27"/>
  <c r="BZ45" i="7"/>
  <c r="CA45" i="7" s="1"/>
  <c r="BX45" i="7"/>
  <c r="BY45" i="7" s="1"/>
  <c r="BZ45" i="3"/>
  <c r="CA45" i="3" s="1"/>
  <c r="BX45" i="3"/>
  <c r="BY45" i="3" s="1"/>
  <c r="AU64" i="7"/>
  <c r="B46" i="7"/>
  <c r="BT46" i="7" s="1"/>
  <c r="I203" i="24"/>
  <c r="J203" i="24"/>
  <c r="K203" i="24" s="1"/>
  <c r="L147" i="14"/>
  <c r="I146" i="14"/>
  <c r="J146" i="14"/>
  <c r="K146" i="14" s="1"/>
  <c r="AU64" i="14"/>
  <c r="B46" i="14"/>
  <c r="J48" i="14"/>
  <c r="K48" i="14" s="1"/>
  <c r="I48" i="14"/>
  <c r="J53" i="7"/>
  <c r="K53" i="7" s="1"/>
  <c r="I53" i="7"/>
  <c r="L54" i="7"/>
  <c r="AU64" i="3"/>
  <c r="B46" i="3"/>
  <c r="BT46" i="3" s="1"/>
  <c r="B344" i="27" l="1"/>
  <c r="C343" i="27"/>
  <c r="D343" i="27" s="1"/>
  <c r="E342" i="27"/>
  <c r="F342" i="27"/>
  <c r="BZ46" i="7"/>
  <c r="CA46" i="7" s="1"/>
  <c r="BX46" i="7"/>
  <c r="BY46" i="7" s="1"/>
  <c r="BZ46" i="3"/>
  <c r="CA46" i="3" s="1"/>
  <c r="BX46" i="3"/>
  <c r="BY46" i="3" s="1"/>
  <c r="AU65" i="7"/>
  <c r="B47" i="7"/>
  <c r="BT47" i="7" s="1"/>
  <c r="I147" i="14"/>
  <c r="J147" i="14"/>
  <c r="K147" i="14" s="1"/>
  <c r="L148" i="14"/>
  <c r="AU65" i="14"/>
  <c r="B47" i="14"/>
  <c r="I49" i="14"/>
  <c r="J49" i="14"/>
  <c r="K49" i="14" s="1"/>
  <c r="L55" i="7"/>
  <c r="J54" i="7"/>
  <c r="K54" i="7" s="1"/>
  <c r="I54" i="7"/>
  <c r="B47" i="3"/>
  <c r="BT47" i="3" s="1"/>
  <c r="AU65" i="3"/>
  <c r="E343" i="27" l="1"/>
  <c r="F343" i="27"/>
  <c r="B345" i="27"/>
  <c r="C344" i="27"/>
  <c r="D344" i="27" s="1"/>
  <c r="BZ47" i="3"/>
  <c r="CA47" i="3" s="1"/>
  <c r="BX47" i="3"/>
  <c r="BY47" i="3" s="1"/>
  <c r="BZ47" i="7"/>
  <c r="CA47" i="7" s="1"/>
  <c r="BX47" i="7"/>
  <c r="BY47" i="7" s="1"/>
  <c r="AU66" i="7"/>
  <c r="B48" i="7"/>
  <c r="BT48" i="7" s="1"/>
  <c r="I148" i="14"/>
  <c r="J148" i="14"/>
  <c r="K148" i="14" s="1"/>
  <c r="L149" i="14"/>
  <c r="J50" i="14"/>
  <c r="K50" i="14" s="1"/>
  <c r="I50" i="14"/>
  <c r="AU66" i="14"/>
  <c r="B48" i="14"/>
  <c r="L56" i="7"/>
  <c r="J55" i="7"/>
  <c r="K55" i="7" s="1"/>
  <c r="I55" i="7"/>
  <c r="B48" i="3"/>
  <c r="BT48" i="3" s="1"/>
  <c r="AU66" i="3"/>
  <c r="E344" i="27" l="1"/>
  <c r="F344" i="27"/>
  <c r="C345" i="27"/>
  <c r="D345" i="27" s="1"/>
  <c r="B346" i="27"/>
  <c r="BZ48" i="7"/>
  <c r="CA48" i="7" s="1"/>
  <c r="BX48" i="7"/>
  <c r="BY48" i="7" s="1"/>
  <c r="BZ48" i="3"/>
  <c r="CA48" i="3" s="1"/>
  <c r="BX48" i="3"/>
  <c r="BY48" i="3" s="1"/>
  <c r="BP7" i="3" s="1"/>
  <c r="BP8" i="3" s="1"/>
  <c r="AU67" i="7"/>
  <c r="B49" i="7"/>
  <c r="BT49" i="7" s="1"/>
  <c r="I149" i="14"/>
  <c r="L150" i="14"/>
  <c r="J149" i="14"/>
  <c r="K149" i="14" s="1"/>
  <c r="AU67" i="14"/>
  <c r="B49" i="14"/>
  <c r="J51" i="14"/>
  <c r="K51" i="14" s="1"/>
  <c r="I51" i="14"/>
  <c r="J56" i="7"/>
  <c r="K56" i="7" s="1"/>
  <c r="I56" i="7"/>
  <c r="L57" i="7"/>
  <c r="AU67" i="3"/>
  <c r="AV16" i="3" s="1"/>
  <c r="B347" i="27" l="1"/>
  <c r="C346" i="27"/>
  <c r="D346" i="27" s="1"/>
  <c r="E345" i="27"/>
  <c r="F345" i="27"/>
  <c r="BZ49" i="7"/>
  <c r="CA49" i="7" s="1"/>
  <c r="BX49" i="7"/>
  <c r="BY49" i="7" s="1"/>
  <c r="AL65" i="3"/>
  <c r="BP9" i="3"/>
  <c r="AU68" i="7"/>
  <c r="B50" i="7"/>
  <c r="BT50" i="7" s="1"/>
  <c r="AV15" i="3"/>
  <c r="AV14" i="3"/>
  <c r="I150" i="14"/>
  <c r="L151" i="14"/>
  <c r="J150" i="14"/>
  <c r="K150" i="14" s="1"/>
  <c r="AU68" i="14"/>
  <c r="B50" i="14"/>
  <c r="J52" i="14"/>
  <c r="K52" i="14" s="1"/>
  <c r="I52" i="14"/>
  <c r="J57" i="7"/>
  <c r="K57" i="7" s="1"/>
  <c r="I57" i="7"/>
  <c r="L58" i="7"/>
  <c r="E346" i="27" l="1"/>
  <c r="F346" i="27"/>
  <c r="C347" i="27"/>
  <c r="D347" i="27" s="1"/>
  <c r="B348" i="27"/>
  <c r="BZ50" i="7"/>
  <c r="CA50" i="7" s="1"/>
  <c r="BX50" i="7"/>
  <c r="BY50" i="7" s="1"/>
  <c r="BP18" i="3"/>
  <c r="BP17" i="3"/>
  <c r="BP16" i="3"/>
  <c r="BP15" i="3"/>
  <c r="AU69" i="7"/>
  <c r="B51" i="7"/>
  <c r="BT51" i="7" s="1"/>
  <c r="I151" i="14"/>
  <c r="J151" i="14"/>
  <c r="K151" i="14" s="1"/>
  <c r="L152" i="14"/>
  <c r="AU69" i="14"/>
  <c r="B51" i="14"/>
  <c r="J53" i="14"/>
  <c r="K53" i="14" s="1"/>
  <c r="I53" i="14"/>
  <c r="L59" i="7"/>
  <c r="J58" i="7"/>
  <c r="K58" i="7" s="1"/>
  <c r="I58" i="7"/>
  <c r="AZ13" i="3"/>
  <c r="B14" i="12" s="1"/>
  <c r="AZ16" i="3"/>
  <c r="B17" i="12" s="1"/>
  <c r="AZ7" i="3"/>
  <c r="B8" i="12" s="1"/>
  <c r="AZ4" i="3"/>
  <c r="B5" i="12" s="1"/>
  <c r="BP10" i="3" l="1"/>
  <c r="C348" i="27"/>
  <c r="D348" i="27" s="1"/>
  <c r="B349" i="27"/>
  <c r="F347" i="27"/>
  <c r="E347" i="27"/>
  <c r="BZ51" i="7"/>
  <c r="CA51" i="7" s="1"/>
  <c r="BX51" i="7"/>
  <c r="BY51" i="7" s="1"/>
  <c r="AL66" i="3"/>
  <c r="AK69" i="3" s="1"/>
  <c r="BO21" i="3"/>
  <c r="AU70" i="7"/>
  <c r="B52" i="7"/>
  <c r="BT52" i="7" s="1"/>
  <c r="I152" i="14"/>
  <c r="L153" i="14"/>
  <c r="J152" i="14"/>
  <c r="K152" i="14" s="1"/>
  <c r="I54" i="14"/>
  <c r="J54" i="14"/>
  <c r="K54" i="14" s="1"/>
  <c r="AU70" i="14"/>
  <c r="B52" i="14"/>
  <c r="L60" i="7"/>
  <c r="J59" i="7"/>
  <c r="K59" i="7" s="1"/>
  <c r="I59" i="7"/>
  <c r="B350" i="27" l="1"/>
  <c r="C349" i="27"/>
  <c r="D349" i="27" s="1"/>
  <c r="E348" i="27"/>
  <c r="F348" i="27"/>
  <c r="BZ52" i="7"/>
  <c r="CA52" i="7" s="1"/>
  <c r="BX52" i="7"/>
  <c r="BY52" i="7" s="1"/>
  <c r="AU71" i="7"/>
  <c r="B53" i="7"/>
  <c r="BT53" i="7" s="1"/>
  <c r="I153" i="14"/>
  <c r="L154" i="14"/>
  <c r="J153" i="14"/>
  <c r="K153" i="14" s="1"/>
  <c r="J55" i="14"/>
  <c r="K55" i="14" s="1"/>
  <c r="I55" i="14"/>
  <c r="B53" i="14"/>
  <c r="AU71" i="14"/>
  <c r="J60" i="7"/>
  <c r="K60" i="7" s="1"/>
  <c r="I60" i="7"/>
  <c r="L61" i="7"/>
  <c r="F349" i="27" l="1"/>
  <c r="E349" i="27"/>
  <c r="C350" i="27"/>
  <c r="D350" i="27" s="1"/>
  <c r="B351" i="27"/>
  <c r="BZ53" i="7"/>
  <c r="CA53" i="7" s="1"/>
  <c r="BX53" i="7"/>
  <c r="BY53" i="7" s="1"/>
  <c r="AU72" i="7"/>
  <c r="B54" i="7"/>
  <c r="BT54" i="7" s="1"/>
  <c r="L155" i="14"/>
  <c r="J154" i="14"/>
  <c r="K154" i="14" s="1"/>
  <c r="I154" i="14"/>
  <c r="AU72" i="14"/>
  <c r="B54" i="14"/>
  <c r="J56" i="14"/>
  <c r="K56" i="14" s="1"/>
  <c r="I56" i="14"/>
  <c r="J61" i="7"/>
  <c r="K61" i="7" s="1"/>
  <c r="I61" i="7"/>
  <c r="L62" i="7"/>
  <c r="B352" i="27" l="1"/>
  <c r="C351" i="27"/>
  <c r="D351" i="27" s="1"/>
  <c r="E350" i="27"/>
  <c r="F350" i="27"/>
  <c r="BZ54" i="7"/>
  <c r="CA54" i="7" s="1"/>
  <c r="BX54" i="7"/>
  <c r="BY54" i="7" s="1"/>
  <c r="AU73" i="7"/>
  <c r="B55" i="7"/>
  <c r="BT55" i="7" s="1"/>
  <c r="I155" i="14"/>
  <c r="L156" i="14"/>
  <c r="J155" i="14"/>
  <c r="K155" i="14" s="1"/>
  <c r="I57" i="14"/>
  <c r="J57" i="14"/>
  <c r="K57" i="14" s="1"/>
  <c r="AU73" i="14"/>
  <c r="B55" i="14"/>
  <c r="L63" i="7"/>
  <c r="J62" i="7"/>
  <c r="K62" i="7" s="1"/>
  <c r="I62" i="7"/>
  <c r="E351" i="27" l="1"/>
  <c r="F351" i="27"/>
  <c r="B353" i="27"/>
  <c r="C352" i="27"/>
  <c r="D352" i="27" s="1"/>
  <c r="BZ55" i="7"/>
  <c r="CA55" i="7" s="1"/>
  <c r="BX55" i="7"/>
  <c r="BY55" i="7" s="1"/>
  <c r="AU74" i="7"/>
  <c r="B56" i="7"/>
  <c r="BT56" i="7" s="1"/>
  <c r="I156" i="14"/>
  <c r="L157" i="14"/>
  <c r="J156" i="14"/>
  <c r="K156" i="14" s="1"/>
  <c r="AU74" i="14"/>
  <c r="B56" i="14"/>
  <c r="J58" i="14"/>
  <c r="K58" i="14" s="1"/>
  <c r="I58" i="14"/>
  <c r="L64" i="7"/>
  <c r="J63" i="7"/>
  <c r="K63" i="7" s="1"/>
  <c r="I63" i="7"/>
  <c r="E352" i="27" l="1"/>
  <c r="F352" i="27"/>
  <c r="C353" i="27"/>
  <c r="D353" i="27" s="1"/>
  <c r="B354" i="27"/>
  <c r="BZ56" i="7"/>
  <c r="CA56" i="7" s="1"/>
  <c r="BX56" i="7"/>
  <c r="BY56" i="7" s="1"/>
  <c r="AU75" i="7"/>
  <c r="B57" i="7"/>
  <c r="BT57" i="7" s="1"/>
  <c r="I157" i="14"/>
  <c r="J157" i="14"/>
  <c r="K157" i="14" s="1"/>
  <c r="L158" i="14"/>
  <c r="J59" i="14"/>
  <c r="K59" i="14" s="1"/>
  <c r="I59" i="14"/>
  <c r="AU75" i="14"/>
  <c r="B57" i="14"/>
  <c r="J64" i="7"/>
  <c r="K64" i="7" s="1"/>
  <c r="I64" i="7"/>
  <c r="L65" i="7"/>
  <c r="B355" i="27" l="1"/>
  <c r="C354" i="27"/>
  <c r="D354" i="27" s="1"/>
  <c r="E353" i="27"/>
  <c r="F353" i="27"/>
  <c r="BZ57" i="7"/>
  <c r="CA57" i="7" s="1"/>
  <c r="BX57" i="7"/>
  <c r="BY57" i="7" s="1"/>
  <c r="AU76" i="7"/>
  <c r="B58" i="7"/>
  <c r="BT58" i="7" s="1"/>
  <c r="I158" i="14"/>
  <c r="L159" i="14"/>
  <c r="J158" i="14"/>
  <c r="K158" i="14" s="1"/>
  <c r="AU76" i="14"/>
  <c r="B58" i="14"/>
  <c r="J60" i="14"/>
  <c r="K60" i="14" s="1"/>
  <c r="I60" i="14"/>
  <c r="J65" i="7"/>
  <c r="K65" i="7" s="1"/>
  <c r="I65" i="7"/>
  <c r="L66" i="7"/>
  <c r="E354" i="27" l="1"/>
  <c r="F354" i="27"/>
  <c r="C355" i="27"/>
  <c r="D355" i="27" s="1"/>
  <c r="B356" i="27"/>
  <c r="BZ58" i="7"/>
  <c r="CA58" i="7" s="1"/>
  <c r="BX58" i="7"/>
  <c r="BY58" i="7" s="1"/>
  <c r="AU77" i="7"/>
  <c r="B59" i="7"/>
  <c r="BT59" i="7" s="1"/>
  <c r="I159" i="14"/>
  <c r="L160" i="14"/>
  <c r="J159" i="14"/>
  <c r="K159" i="14" s="1"/>
  <c r="AU77" i="14"/>
  <c r="B59" i="14"/>
  <c r="J61" i="14"/>
  <c r="K61" i="14" s="1"/>
  <c r="I61" i="14"/>
  <c r="L67" i="7"/>
  <c r="I66" i="7"/>
  <c r="J66" i="7"/>
  <c r="K66" i="7" s="1"/>
  <c r="C356" i="27" l="1"/>
  <c r="D356" i="27" s="1"/>
  <c r="B357" i="27"/>
  <c r="F355" i="27"/>
  <c r="E355" i="27"/>
  <c r="BZ59" i="7"/>
  <c r="CA59" i="7" s="1"/>
  <c r="BX59" i="7"/>
  <c r="BY59" i="7" s="1"/>
  <c r="AU78" i="7"/>
  <c r="B60" i="7"/>
  <c r="BT60" i="7" s="1"/>
  <c r="I160" i="14"/>
  <c r="L161" i="14"/>
  <c r="J160" i="14"/>
  <c r="K160" i="14" s="1"/>
  <c r="J62" i="14"/>
  <c r="K62" i="14" s="1"/>
  <c r="I62" i="14"/>
  <c r="AU78" i="14"/>
  <c r="B60" i="14"/>
  <c r="L68" i="7"/>
  <c r="I67" i="7"/>
  <c r="J67" i="7"/>
  <c r="K67" i="7" s="1"/>
  <c r="B358" i="27" l="1"/>
  <c r="C357" i="27"/>
  <c r="D357" i="27" s="1"/>
  <c r="F356" i="27"/>
  <c r="E356" i="27"/>
  <c r="BZ60" i="7"/>
  <c r="CA60" i="7" s="1"/>
  <c r="BX60" i="7"/>
  <c r="BY60" i="7" s="1"/>
  <c r="AU79" i="7"/>
  <c r="B61" i="7"/>
  <c r="BT61" i="7" s="1"/>
  <c r="I161" i="14"/>
  <c r="L162" i="14"/>
  <c r="J161" i="14"/>
  <c r="K161" i="14" s="1"/>
  <c r="AU79" i="14"/>
  <c r="B61" i="14"/>
  <c r="J63" i="14"/>
  <c r="K63" i="14" s="1"/>
  <c r="I63" i="14"/>
  <c r="J68" i="7"/>
  <c r="K68" i="7" s="1"/>
  <c r="I68" i="7"/>
  <c r="L69" i="7"/>
  <c r="F357" i="27" l="1"/>
  <c r="E357" i="27"/>
  <c r="B359" i="27"/>
  <c r="C358" i="27"/>
  <c r="D358" i="27" s="1"/>
  <c r="BZ61" i="7"/>
  <c r="CA61" i="7" s="1"/>
  <c r="BX61" i="7"/>
  <c r="BY61" i="7" s="1"/>
  <c r="AU80" i="7"/>
  <c r="B62" i="7"/>
  <c r="BT62" i="7" s="1"/>
  <c r="L163" i="14"/>
  <c r="J162" i="14"/>
  <c r="K162" i="14" s="1"/>
  <c r="I162" i="14"/>
  <c r="J64" i="14"/>
  <c r="K64" i="14" s="1"/>
  <c r="I64" i="14"/>
  <c r="AU80" i="14"/>
  <c r="B62" i="14"/>
  <c r="J69" i="7"/>
  <c r="K69" i="7" s="1"/>
  <c r="I69" i="7"/>
  <c r="L70" i="7"/>
  <c r="E358" i="27" l="1"/>
  <c r="F358" i="27"/>
  <c r="B360" i="27"/>
  <c r="C359" i="27"/>
  <c r="D359" i="27" s="1"/>
  <c r="BZ62" i="7"/>
  <c r="CA62" i="7" s="1"/>
  <c r="BX62" i="7"/>
  <c r="BY62" i="7" s="1"/>
  <c r="AU81" i="7"/>
  <c r="B63" i="7"/>
  <c r="BT63" i="7" s="1"/>
  <c r="I163" i="14"/>
  <c r="L164" i="14"/>
  <c r="J163" i="14"/>
  <c r="K163" i="14" s="1"/>
  <c r="B63" i="14"/>
  <c r="AU81" i="14"/>
  <c r="J65" i="14"/>
  <c r="K65" i="14" s="1"/>
  <c r="I65" i="14"/>
  <c r="L71" i="7"/>
  <c r="J70" i="7"/>
  <c r="K70" i="7" s="1"/>
  <c r="I70" i="7"/>
  <c r="E359" i="27" l="1"/>
  <c r="F359" i="27"/>
  <c r="B361" i="27"/>
  <c r="C360" i="27"/>
  <c r="D360" i="27" s="1"/>
  <c r="BZ63" i="7"/>
  <c r="CA63" i="7" s="1"/>
  <c r="BX63" i="7"/>
  <c r="BY63" i="7" s="1"/>
  <c r="AU82" i="7"/>
  <c r="B64" i="7"/>
  <c r="BT64" i="7" s="1"/>
  <c r="I164" i="14"/>
  <c r="L165" i="14"/>
  <c r="J164" i="14"/>
  <c r="K164" i="14" s="1"/>
  <c r="J66" i="14"/>
  <c r="K66" i="14" s="1"/>
  <c r="I66" i="14"/>
  <c r="AU82" i="14"/>
  <c r="B64" i="14"/>
  <c r="L72" i="7"/>
  <c r="J71" i="7"/>
  <c r="K71" i="7" s="1"/>
  <c r="I71" i="7"/>
  <c r="E360" i="27" l="1"/>
  <c r="F360" i="27"/>
  <c r="C361" i="27"/>
  <c r="D361" i="27" s="1"/>
  <c r="B362" i="27"/>
  <c r="BZ64" i="7"/>
  <c r="CA64" i="7" s="1"/>
  <c r="BX64" i="7"/>
  <c r="BY64" i="7" s="1"/>
  <c r="AU83" i="7"/>
  <c r="B65" i="7"/>
  <c r="BT65" i="7" s="1"/>
  <c r="I165" i="14"/>
  <c r="J165" i="14"/>
  <c r="K165" i="14" s="1"/>
  <c r="L166" i="14"/>
  <c r="AU83" i="14"/>
  <c r="B65" i="14"/>
  <c r="J67" i="14"/>
  <c r="K67" i="14" s="1"/>
  <c r="I67" i="14"/>
  <c r="J72" i="7"/>
  <c r="K72" i="7" s="1"/>
  <c r="I72" i="7"/>
  <c r="L73" i="7"/>
  <c r="B363" i="27" l="1"/>
  <c r="C362" i="27"/>
  <c r="D362" i="27" s="1"/>
  <c r="E361" i="27"/>
  <c r="F361" i="27"/>
  <c r="BZ65" i="7"/>
  <c r="CA65" i="7" s="1"/>
  <c r="BX65" i="7"/>
  <c r="BY65" i="7" s="1"/>
  <c r="AU84" i="7"/>
  <c r="B66" i="7"/>
  <c r="BT66" i="7" s="1"/>
  <c r="I166" i="14"/>
  <c r="L167" i="14"/>
  <c r="J166" i="14"/>
  <c r="K166" i="14" s="1"/>
  <c r="AU84" i="14"/>
  <c r="B66" i="14"/>
  <c r="J68" i="14"/>
  <c r="K68" i="14" s="1"/>
  <c r="I68" i="14"/>
  <c r="J73" i="7"/>
  <c r="K73" i="7" s="1"/>
  <c r="I73" i="7"/>
  <c r="L74" i="7"/>
  <c r="E362" i="27" l="1"/>
  <c r="F362" i="27"/>
  <c r="C363" i="27"/>
  <c r="D363" i="27" s="1"/>
  <c r="B364" i="27"/>
  <c r="BZ66" i="7"/>
  <c r="CA66" i="7" s="1"/>
  <c r="BX66" i="7"/>
  <c r="BY66" i="7" s="1"/>
  <c r="AU85" i="7"/>
  <c r="B67" i="7"/>
  <c r="BT67" i="7" s="1"/>
  <c r="I167" i="14"/>
  <c r="J167" i="14"/>
  <c r="K167" i="14" s="1"/>
  <c r="L168" i="14"/>
  <c r="AU85" i="14"/>
  <c r="B67" i="14"/>
  <c r="J69" i="14"/>
  <c r="K69" i="14" s="1"/>
  <c r="I69" i="14"/>
  <c r="L75" i="7"/>
  <c r="J74" i="7"/>
  <c r="K74" i="7" s="1"/>
  <c r="I74" i="7"/>
  <c r="C364" i="27" l="1"/>
  <c r="D364" i="27" s="1"/>
  <c r="B365" i="27"/>
  <c r="F363" i="27"/>
  <c r="E363" i="27"/>
  <c r="BZ67" i="7"/>
  <c r="CA67" i="7" s="1"/>
  <c r="BX67" i="7"/>
  <c r="BY67" i="7" s="1"/>
  <c r="AU86" i="7"/>
  <c r="B68" i="7"/>
  <c r="BT68" i="7" s="1"/>
  <c r="I168" i="14"/>
  <c r="L169" i="14"/>
  <c r="J168" i="14"/>
  <c r="K168" i="14" s="1"/>
  <c r="AU86" i="14"/>
  <c r="B68" i="14"/>
  <c r="I70" i="14"/>
  <c r="J70" i="14"/>
  <c r="K70" i="14" s="1"/>
  <c r="L76" i="7"/>
  <c r="J75" i="7"/>
  <c r="K75" i="7" s="1"/>
  <c r="I75" i="7"/>
  <c r="B366" i="27" l="1"/>
  <c r="C365" i="27"/>
  <c r="D365" i="27" s="1"/>
  <c r="E364" i="27"/>
  <c r="F364" i="27"/>
  <c r="BZ68" i="7"/>
  <c r="CA68" i="7" s="1"/>
  <c r="BX68" i="7"/>
  <c r="BY68" i="7" s="1"/>
  <c r="AU87" i="7"/>
  <c r="B69" i="7"/>
  <c r="BT69" i="7" s="1"/>
  <c r="I169" i="14"/>
  <c r="J169" i="14"/>
  <c r="K169" i="14" s="1"/>
  <c r="L170" i="14"/>
  <c r="J71" i="14"/>
  <c r="K71" i="14" s="1"/>
  <c r="I71" i="14"/>
  <c r="AU87" i="14"/>
  <c r="B69" i="14"/>
  <c r="J76" i="7"/>
  <c r="K76" i="7" s="1"/>
  <c r="I76" i="7"/>
  <c r="L77" i="7"/>
  <c r="F365" i="27" l="1"/>
  <c r="E365" i="27"/>
  <c r="C366" i="27"/>
  <c r="D366" i="27" s="1"/>
  <c r="B367" i="27"/>
  <c r="BZ69" i="7"/>
  <c r="CA69" i="7" s="1"/>
  <c r="BX69" i="7"/>
  <c r="BY69" i="7" s="1"/>
  <c r="AU88" i="7"/>
  <c r="B70" i="7"/>
  <c r="BT70" i="7" s="1"/>
  <c r="L171" i="14"/>
  <c r="J170" i="14"/>
  <c r="K170" i="14" s="1"/>
  <c r="I170" i="14"/>
  <c r="AU88" i="14"/>
  <c r="B70" i="14"/>
  <c r="J72" i="14"/>
  <c r="K72" i="14" s="1"/>
  <c r="I72" i="14"/>
  <c r="J77" i="7"/>
  <c r="K77" i="7" s="1"/>
  <c r="I77" i="7"/>
  <c r="L78" i="7"/>
  <c r="B368" i="27" l="1"/>
  <c r="C367" i="27"/>
  <c r="D367" i="27" s="1"/>
  <c r="E366" i="27"/>
  <c r="F366" i="27"/>
  <c r="BZ70" i="7"/>
  <c r="CA70" i="7" s="1"/>
  <c r="BX70" i="7"/>
  <c r="BY70" i="7" s="1"/>
  <c r="AU89" i="7"/>
  <c r="B71" i="7"/>
  <c r="BT71" i="7" s="1"/>
  <c r="L172" i="14"/>
  <c r="I171" i="14"/>
  <c r="J171" i="14"/>
  <c r="K171" i="14" s="1"/>
  <c r="J73" i="14"/>
  <c r="K73" i="14" s="1"/>
  <c r="I73" i="14"/>
  <c r="AU89" i="14"/>
  <c r="B71" i="14"/>
  <c r="L79" i="7"/>
  <c r="J78" i="7"/>
  <c r="K78" i="7" s="1"/>
  <c r="I78" i="7"/>
  <c r="E367" i="27" l="1"/>
  <c r="F367" i="27"/>
  <c r="B369" i="27"/>
  <c r="C368" i="27"/>
  <c r="D368" i="27" s="1"/>
  <c r="BZ71" i="7"/>
  <c r="CA71" i="7" s="1"/>
  <c r="BX71" i="7"/>
  <c r="BY71" i="7" s="1"/>
  <c r="AU90" i="7"/>
  <c r="B72" i="7"/>
  <c r="BT72" i="7" s="1"/>
  <c r="I172" i="14"/>
  <c r="L173" i="14"/>
  <c r="J172" i="14"/>
  <c r="K172" i="14" s="1"/>
  <c r="J74" i="14"/>
  <c r="K74" i="14" s="1"/>
  <c r="I74" i="14"/>
  <c r="AU90" i="14"/>
  <c r="B72" i="14"/>
  <c r="L80" i="7"/>
  <c r="J79" i="7"/>
  <c r="K79" i="7" s="1"/>
  <c r="I79" i="7"/>
  <c r="E368" i="27" l="1"/>
  <c r="F368" i="27"/>
  <c r="C369" i="27"/>
  <c r="D369" i="27" s="1"/>
  <c r="B370" i="27"/>
  <c r="BZ72" i="7"/>
  <c r="CA72" i="7" s="1"/>
  <c r="BX72" i="7"/>
  <c r="BY72" i="7" s="1"/>
  <c r="AU91" i="7"/>
  <c r="B73" i="7"/>
  <c r="BT73" i="7" s="1"/>
  <c r="J173" i="14"/>
  <c r="K173" i="14" s="1"/>
  <c r="I173" i="14"/>
  <c r="L174" i="14"/>
  <c r="I75" i="14"/>
  <c r="J75" i="14"/>
  <c r="K75" i="14" s="1"/>
  <c r="B73" i="14"/>
  <c r="AU91" i="14"/>
  <c r="J80" i="7"/>
  <c r="K80" i="7" s="1"/>
  <c r="I80" i="7"/>
  <c r="L81" i="7"/>
  <c r="B371" i="27" l="1"/>
  <c r="C370" i="27"/>
  <c r="D370" i="27" s="1"/>
  <c r="E369" i="27"/>
  <c r="F369" i="27"/>
  <c r="BZ73" i="7"/>
  <c r="CA73" i="7" s="1"/>
  <c r="BX73" i="7"/>
  <c r="BY73" i="7" s="1"/>
  <c r="AU92" i="7"/>
  <c r="B74" i="7"/>
  <c r="BT74" i="7" s="1"/>
  <c r="L175" i="14"/>
  <c r="I174" i="14"/>
  <c r="J174" i="14"/>
  <c r="K174" i="14" s="1"/>
  <c r="AU92" i="14"/>
  <c r="B74" i="14"/>
  <c r="J76" i="14"/>
  <c r="K76" i="14" s="1"/>
  <c r="I76" i="14"/>
  <c r="J81" i="7"/>
  <c r="K81" i="7" s="1"/>
  <c r="I81" i="7"/>
  <c r="L82" i="7"/>
  <c r="E370" i="27" l="1"/>
  <c r="F370" i="27"/>
  <c r="C371" i="27"/>
  <c r="D371" i="27" s="1"/>
  <c r="B372" i="27"/>
  <c r="BZ74" i="7"/>
  <c r="CA74" i="7" s="1"/>
  <c r="BX74" i="7"/>
  <c r="BY74" i="7" s="1"/>
  <c r="AU93" i="7"/>
  <c r="B75" i="7"/>
  <c r="BT75" i="7" s="1"/>
  <c r="I175" i="14"/>
  <c r="J175" i="14"/>
  <c r="K175" i="14" s="1"/>
  <c r="L176" i="14"/>
  <c r="J77" i="14"/>
  <c r="K77" i="14" s="1"/>
  <c r="I77" i="14"/>
  <c r="AU93" i="14"/>
  <c r="B75" i="14"/>
  <c r="L83" i="7"/>
  <c r="J82" i="7"/>
  <c r="K82" i="7" s="1"/>
  <c r="I82" i="7"/>
  <c r="C372" i="27" l="1"/>
  <c r="D372" i="27" s="1"/>
  <c r="B373" i="27"/>
  <c r="F371" i="27"/>
  <c r="E371" i="27"/>
  <c r="BZ75" i="7"/>
  <c r="CA75" i="7" s="1"/>
  <c r="BX75" i="7"/>
  <c r="BY75" i="7" s="1"/>
  <c r="AU94" i="7"/>
  <c r="B76" i="7"/>
  <c r="BT76" i="7" s="1"/>
  <c r="L177" i="14"/>
  <c r="I176" i="14"/>
  <c r="J176" i="14"/>
  <c r="K176" i="14" s="1"/>
  <c r="AU94" i="14"/>
  <c r="B76" i="14"/>
  <c r="I78" i="14"/>
  <c r="J78" i="14"/>
  <c r="K78" i="14" s="1"/>
  <c r="L84" i="7"/>
  <c r="J83" i="7"/>
  <c r="K83" i="7" s="1"/>
  <c r="I83" i="7"/>
  <c r="B374" i="27" l="1"/>
  <c r="C373" i="27"/>
  <c r="D373" i="27" s="1"/>
  <c r="E372" i="27"/>
  <c r="F372" i="27"/>
  <c r="BZ76" i="7"/>
  <c r="CA76" i="7" s="1"/>
  <c r="BX76" i="7"/>
  <c r="BY76" i="7" s="1"/>
  <c r="AU95" i="7"/>
  <c r="B77" i="7"/>
  <c r="BT77" i="7" s="1"/>
  <c r="I177" i="14"/>
  <c r="L178" i="14"/>
  <c r="J177" i="14"/>
  <c r="K177" i="14" s="1"/>
  <c r="J79" i="14"/>
  <c r="K79" i="14" s="1"/>
  <c r="I79" i="14"/>
  <c r="AU95" i="14"/>
  <c r="B77" i="14"/>
  <c r="J84" i="7"/>
  <c r="K84" i="7" s="1"/>
  <c r="I84" i="7"/>
  <c r="L85" i="7"/>
  <c r="F373" i="27" l="1"/>
  <c r="E373" i="27"/>
  <c r="C374" i="27"/>
  <c r="D374" i="27" s="1"/>
  <c r="B375" i="27"/>
  <c r="BZ77" i="7"/>
  <c r="CA77" i="7" s="1"/>
  <c r="BX77" i="7"/>
  <c r="BY77" i="7" s="1"/>
  <c r="AU96" i="7"/>
  <c r="B78" i="7"/>
  <c r="BT78" i="7" s="1"/>
  <c r="J178" i="14"/>
  <c r="K178" i="14" s="1"/>
  <c r="I178" i="14"/>
  <c r="L179" i="14"/>
  <c r="AU96" i="14"/>
  <c r="B78" i="14"/>
  <c r="J80" i="14"/>
  <c r="K80" i="14" s="1"/>
  <c r="I80" i="14"/>
  <c r="J85" i="7"/>
  <c r="K85" i="7" s="1"/>
  <c r="I85" i="7"/>
  <c r="L86" i="7"/>
  <c r="B376" i="27" l="1"/>
  <c r="C375" i="27"/>
  <c r="D375" i="27" s="1"/>
  <c r="E374" i="27"/>
  <c r="F374" i="27"/>
  <c r="BZ78" i="7"/>
  <c r="CA78" i="7" s="1"/>
  <c r="BX78" i="7"/>
  <c r="BY78" i="7" s="1"/>
  <c r="AU97" i="7"/>
  <c r="B79" i="7"/>
  <c r="BT79" i="7" s="1"/>
  <c r="I179" i="14"/>
  <c r="J179" i="14"/>
  <c r="K179" i="14" s="1"/>
  <c r="L180" i="14"/>
  <c r="J81" i="14"/>
  <c r="K81" i="14" s="1"/>
  <c r="I81" i="14"/>
  <c r="AU97" i="14"/>
  <c r="B79" i="14"/>
  <c r="L87" i="7"/>
  <c r="J86" i="7"/>
  <c r="K86" i="7" s="1"/>
  <c r="I86" i="7"/>
  <c r="E375" i="27" l="1"/>
  <c r="F375" i="27"/>
  <c r="B377" i="27"/>
  <c r="C376" i="27"/>
  <c r="D376" i="27" s="1"/>
  <c r="BZ79" i="7"/>
  <c r="CA79" i="7" s="1"/>
  <c r="BX79" i="7"/>
  <c r="BY79" i="7" s="1"/>
  <c r="AU98" i="7"/>
  <c r="B80" i="7"/>
  <c r="BT80" i="7" s="1"/>
  <c r="I180" i="14"/>
  <c r="L181" i="14"/>
  <c r="J180" i="14"/>
  <c r="K180" i="14" s="1"/>
  <c r="B80" i="14"/>
  <c r="AU98" i="14"/>
  <c r="J82" i="14"/>
  <c r="K82" i="14" s="1"/>
  <c r="I82" i="14"/>
  <c r="L88" i="7"/>
  <c r="J87" i="7"/>
  <c r="K87" i="7" s="1"/>
  <c r="I87" i="7"/>
  <c r="E376" i="27" l="1"/>
  <c r="F376" i="27"/>
  <c r="C377" i="27"/>
  <c r="D377" i="27" s="1"/>
  <c r="B378" i="27"/>
  <c r="BZ80" i="7"/>
  <c r="CA80" i="7" s="1"/>
  <c r="BX80" i="7"/>
  <c r="BY80" i="7" s="1"/>
  <c r="AU99" i="7"/>
  <c r="B81" i="7"/>
  <c r="BT81" i="7" s="1"/>
  <c r="I181" i="14"/>
  <c r="L182" i="14"/>
  <c r="J181" i="14"/>
  <c r="K181" i="14" s="1"/>
  <c r="J83" i="14"/>
  <c r="K83" i="14" s="1"/>
  <c r="I83" i="14"/>
  <c r="B81" i="14"/>
  <c r="AU99" i="14"/>
  <c r="J88" i="7"/>
  <c r="K88" i="7" s="1"/>
  <c r="I88" i="7"/>
  <c r="L89" i="7"/>
  <c r="B379" i="27" l="1"/>
  <c r="C378" i="27"/>
  <c r="D378" i="27" s="1"/>
  <c r="E377" i="27"/>
  <c r="F377" i="27"/>
  <c r="BZ81" i="7"/>
  <c r="CA81" i="7" s="1"/>
  <c r="BX81" i="7"/>
  <c r="BY81" i="7" s="1"/>
  <c r="AU100" i="7"/>
  <c r="B82" i="7"/>
  <c r="BT82" i="7" s="1"/>
  <c r="L183" i="14"/>
  <c r="I182" i="14"/>
  <c r="J182" i="14"/>
  <c r="K182" i="14" s="1"/>
  <c r="AU100" i="14"/>
  <c r="B82" i="14"/>
  <c r="J84" i="14"/>
  <c r="K84" i="14" s="1"/>
  <c r="I84" i="14"/>
  <c r="J89" i="7"/>
  <c r="K89" i="7" s="1"/>
  <c r="I89" i="7"/>
  <c r="L90" i="7"/>
  <c r="E378" i="27" l="1"/>
  <c r="F378" i="27"/>
  <c r="C379" i="27"/>
  <c r="D379" i="27" s="1"/>
  <c r="B380" i="27"/>
  <c r="BZ82" i="7"/>
  <c r="CA82" i="7" s="1"/>
  <c r="BX82" i="7"/>
  <c r="BY82" i="7" s="1"/>
  <c r="AU101" i="7"/>
  <c r="B83" i="7"/>
  <c r="BT83" i="7" s="1"/>
  <c r="L184" i="14"/>
  <c r="J183" i="14"/>
  <c r="K183" i="14" s="1"/>
  <c r="I183" i="14"/>
  <c r="J85" i="14"/>
  <c r="K85" i="14" s="1"/>
  <c r="I85" i="14"/>
  <c r="AU101" i="14"/>
  <c r="B83" i="14"/>
  <c r="L91" i="7"/>
  <c r="J90" i="7"/>
  <c r="K90" i="7" s="1"/>
  <c r="I90" i="7"/>
  <c r="C380" i="27" l="1"/>
  <c r="D380" i="27" s="1"/>
  <c r="B381" i="27"/>
  <c r="F379" i="27"/>
  <c r="E379" i="27"/>
  <c r="BZ83" i="7"/>
  <c r="CA83" i="7" s="1"/>
  <c r="BX83" i="7"/>
  <c r="BY83" i="7" s="1"/>
  <c r="AU102" i="7"/>
  <c r="B84" i="7"/>
  <c r="BT84" i="7" s="1"/>
  <c r="L185" i="14"/>
  <c r="I184" i="14"/>
  <c r="J184" i="14"/>
  <c r="K184" i="14" s="1"/>
  <c r="AU102" i="14"/>
  <c r="B84" i="14"/>
  <c r="J86" i="14"/>
  <c r="K86" i="14" s="1"/>
  <c r="I86" i="14"/>
  <c r="L92" i="7"/>
  <c r="J91" i="7"/>
  <c r="K91" i="7" s="1"/>
  <c r="I91" i="7"/>
  <c r="B382" i="27" l="1"/>
  <c r="C381" i="27"/>
  <c r="D381" i="27" s="1"/>
  <c r="E380" i="27"/>
  <c r="F380" i="27"/>
  <c r="BZ84" i="7"/>
  <c r="CA84" i="7" s="1"/>
  <c r="BX84" i="7"/>
  <c r="BY84" i="7" s="1"/>
  <c r="AU103" i="7"/>
  <c r="B85" i="7"/>
  <c r="BT85" i="7" s="1"/>
  <c r="I185" i="14"/>
  <c r="J185" i="14"/>
  <c r="K185" i="14" s="1"/>
  <c r="L186" i="14"/>
  <c r="J87" i="14"/>
  <c r="K87" i="14" s="1"/>
  <c r="I87" i="14"/>
  <c r="AU103" i="14"/>
  <c r="B85" i="14"/>
  <c r="J92" i="7"/>
  <c r="K92" i="7" s="1"/>
  <c r="I92" i="7"/>
  <c r="L93" i="7"/>
  <c r="F381" i="27" l="1"/>
  <c r="E381" i="27"/>
  <c r="C382" i="27"/>
  <c r="D382" i="27" s="1"/>
  <c r="B383" i="27"/>
  <c r="BZ85" i="7"/>
  <c r="CA85" i="7" s="1"/>
  <c r="BX85" i="7"/>
  <c r="BY85" i="7" s="1"/>
  <c r="AU104" i="7"/>
  <c r="B86" i="7"/>
  <c r="BT86" i="7" s="1"/>
  <c r="I186" i="14"/>
  <c r="J186" i="14"/>
  <c r="K186" i="14" s="1"/>
  <c r="L187" i="14"/>
  <c r="AU104" i="14"/>
  <c r="B86" i="14"/>
  <c r="J88" i="14"/>
  <c r="K88" i="14" s="1"/>
  <c r="I88" i="14"/>
  <c r="J93" i="7"/>
  <c r="K93" i="7" s="1"/>
  <c r="I93" i="7"/>
  <c r="L94" i="7"/>
  <c r="B384" i="27" l="1"/>
  <c r="C383" i="27"/>
  <c r="D383" i="27" s="1"/>
  <c r="E382" i="27"/>
  <c r="F382" i="27"/>
  <c r="BZ86" i="7"/>
  <c r="CA86" i="7" s="1"/>
  <c r="BX86" i="7"/>
  <c r="BY86" i="7" s="1"/>
  <c r="AU105" i="7"/>
  <c r="B87" i="7"/>
  <c r="BT87" i="7" s="1"/>
  <c r="J187" i="14"/>
  <c r="K187" i="14" s="1"/>
  <c r="I187" i="14"/>
  <c r="L188" i="14"/>
  <c r="J89" i="14"/>
  <c r="K89" i="14" s="1"/>
  <c r="I89" i="14"/>
  <c r="B87" i="14"/>
  <c r="AU105" i="14"/>
  <c r="L95" i="7"/>
  <c r="J94" i="7"/>
  <c r="K94" i="7" s="1"/>
  <c r="I94" i="7"/>
  <c r="E383" i="27" l="1"/>
  <c r="F383" i="27"/>
  <c r="B385" i="27"/>
  <c r="C384" i="27"/>
  <c r="D384" i="27" s="1"/>
  <c r="BZ87" i="7"/>
  <c r="CA87" i="7" s="1"/>
  <c r="BX87" i="7"/>
  <c r="BY87" i="7" s="1"/>
  <c r="AU106" i="7"/>
  <c r="B88" i="7"/>
  <c r="BT88" i="7" s="1"/>
  <c r="J188" i="14"/>
  <c r="K188" i="14" s="1"/>
  <c r="I188" i="14"/>
  <c r="L189" i="14"/>
  <c r="AU106" i="14"/>
  <c r="B88" i="14"/>
  <c r="J90" i="14"/>
  <c r="K90" i="14" s="1"/>
  <c r="I90" i="14"/>
  <c r="L96" i="7"/>
  <c r="J95" i="7"/>
  <c r="K95" i="7" s="1"/>
  <c r="I95" i="7"/>
  <c r="E384" i="27" l="1"/>
  <c r="F384" i="27"/>
  <c r="C385" i="27"/>
  <c r="D385" i="27" s="1"/>
  <c r="B386" i="27"/>
  <c r="BZ88" i="7"/>
  <c r="CA88" i="7" s="1"/>
  <c r="BX88" i="7"/>
  <c r="BY88" i="7" s="1"/>
  <c r="AU107" i="7"/>
  <c r="B89" i="7"/>
  <c r="BT89" i="7" s="1"/>
  <c r="J189" i="14"/>
  <c r="K189" i="14" s="1"/>
  <c r="I189" i="14"/>
  <c r="L190" i="14"/>
  <c r="I91" i="14"/>
  <c r="J91" i="14"/>
  <c r="K91" i="14" s="1"/>
  <c r="AU107" i="14"/>
  <c r="B89" i="14"/>
  <c r="J96" i="7"/>
  <c r="K96" i="7" s="1"/>
  <c r="I96" i="7"/>
  <c r="L97" i="7"/>
  <c r="B387" i="27" l="1"/>
  <c r="C386" i="27"/>
  <c r="D386" i="27" s="1"/>
  <c r="E385" i="27"/>
  <c r="F385" i="27"/>
  <c r="BZ89" i="7"/>
  <c r="CA89" i="7" s="1"/>
  <c r="BX89" i="7"/>
  <c r="BY89" i="7" s="1"/>
  <c r="AU108" i="7"/>
  <c r="B90" i="7"/>
  <c r="I190" i="14"/>
  <c r="L191" i="14"/>
  <c r="J190" i="14"/>
  <c r="K190" i="14" s="1"/>
  <c r="AU108" i="14"/>
  <c r="B90" i="14"/>
  <c r="J92" i="14"/>
  <c r="K92" i="14" s="1"/>
  <c r="I92" i="14"/>
  <c r="J97" i="7"/>
  <c r="K97" i="7" s="1"/>
  <c r="I97" i="7"/>
  <c r="L98" i="7"/>
  <c r="E386" i="27" l="1"/>
  <c r="F386" i="27"/>
  <c r="C387" i="27"/>
  <c r="D387" i="27" s="1"/>
  <c r="B388" i="27"/>
  <c r="AU109" i="7"/>
  <c r="AV16" i="7" s="1"/>
  <c r="AV15" i="7" s="1"/>
  <c r="BT90" i="7"/>
  <c r="J191" i="14"/>
  <c r="K191" i="14" s="1"/>
  <c r="I191" i="14"/>
  <c r="L192" i="14"/>
  <c r="AU109" i="14"/>
  <c r="B91" i="14"/>
  <c r="I93" i="14"/>
  <c r="J93" i="14"/>
  <c r="K93" i="14" s="1"/>
  <c r="L99" i="7"/>
  <c r="J98" i="7"/>
  <c r="K98" i="7" s="1"/>
  <c r="I98" i="7"/>
  <c r="C388" i="27" l="1"/>
  <c r="D388" i="27" s="1"/>
  <c r="B389" i="27"/>
  <c r="F387" i="27"/>
  <c r="E387" i="27"/>
  <c r="AV14" i="7"/>
  <c r="BZ90" i="7"/>
  <c r="CA90" i="7" s="1"/>
  <c r="BX90" i="7"/>
  <c r="BY90" i="7" s="1"/>
  <c r="BP7" i="7" s="1"/>
  <c r="BP8" i="7" s="1"/>
  <c r="AZ7" i="7"/>
  <c r="G8" i="12" s="1"/>
  <c r="AZ4" i="7"/>
  <c r="G5" i="12" s="1"/>
  <c r="AZ16" i="7"/>
  <c r="G17" i="12" s="1"/>
  <c r="AZ13" i="7"/>
  <c r="G14" i="12" s="1"/>
  <c r="I192" i="14"/>
  <c r="L193" i="14"/>
  <c r="J192" i="14"/>
  <c r="K192" i="14" s="1"/>
  <c r="J94" i="14"/>
  <c r="K94" i="14" s="1"/>
  <c r="I94" i="14"/>
  <c r="AU110" i="14"/>
  <c r="B92" i="14"/>
  <c r="L100" i="7"/>
  <c r="J99" i="7"/>
  <c r="K99" i="7" s="1"/>
  <c r="I99" i="7"/>
  <c r="B390" i="27" l="1"/>
  <c r="C389" i="27"/>
  <c r="D389" i="27" s="1"/>
  <c r="E388" i="27"/>
  <c r="F388" i="27"/>
  <c r="AL65" i="7"/>
  <c r="BP9" i="7"/>
  <c r="I193" i="14"/>
  <c r="L194" i="14"/>
  <c r="J193" i="14"/>
  <c r="K193" i="14" s="1"/>
  <c r="AU111" i="14"/>
  <c r="B93" i="14"/>
  <c r="J95" i="14"/>
  <c r="K95" i="14" s="1"/>
  <c r="I95" i="14"/>
  <c r="J100" i="7"/>
  <c r="K100" i="7" s="1"/>
  <c r="I100" i="7"/>
  <c r="L101" i="7"/>
  <c r="F389" i="27" l="1"/>
  <c r="E389" i="27"/>
  <c r="C390" i="27"/>
  <c r="D390" i="27" s="1"/>
  <c r="B391" i="27"/>
  <c r="BP17" i="7"/>
  <c r="BP15" i="7"/>
  <c r="BP16" i="7"/>
  <c r="BP18" i="7"/>
  <c r="I194" i="14"/>
  <c r="J194" i="14"/>
  <c r="K194" i="14" s="1"/>
  <c r="L195" i="14"/>
  <c r="I96" i="14"/>
  <c r="J96" i="14"/>
  <c r="K96" i="14" s="1"/>
  <c r="AU112" i="14"/>
  <c r="B94" i="14"/>
  <c r="J101" i="7"/>
  <c r="K101" i="7" s="1"/>
  <c r="I101" i="7"/>
  <c r="L102" i="7"/>
  <c r="B392" i="27" l="1"/>
  <c r="C391" i="27"/>
  <c r="D391" i="27" s="1"/>
  <c r="E390" i="27"/>
  <c r="F390" i="27"/>
  <c r="BP10" i="7"/>
  <c r="L196" i="14"/>
  <c r="J195" i="14"/>
  <c r="K195" i="14" s="1"/>
  <c r="I195" i="14"/>
  <c r="J97" i="14"/>
  <c r="K97" i="14" s="1"/>
  <c r="I97" i="14"/>
  <c r="AU113" i="14"/>
  <c r="B95" i="14"/>
  <c r="L103" i="7"/>
  <c r="J102" i="7"/>
  <c r="K102" i="7" s="1"/>
  <c r="I102" i="7"/>
  <c r="E391" i="27" l="1"/>
  <c r="F391" i="27"/>
  <c r="B393" i="27"/>
  <c r="C392" i="27"/>
  <c r="D392" i="27" s="1"/>
  <c r="AL66" i="7"/>
  <c r="AK69" i="7" s="1"/>
  <c r="BO21" i="7"/>
  <c r="I196" i="14"/>
  <c r="L197" i="14"/>
  <c r="J196" i="14"/>
  <c r="K196" i="14" s="1"/>
  <c r="J98" i="14"/>
  <c r="K98" i="14" s="1"/>
  <c r="I98" i="14"/>
  <c r="AU114" i="14"/>
  <c r="B96" i="14"/>
  <c r="J103" i="7"/>
  <c r="K103" i="7" s="1"/>
  <c r="I103" i="7"/>
  <c r="E392" i="27" l="1"/>
  <c r="F392" i="27"/>
  <c r="C393" i="27"/>
  <c r="D393" i="27" s="1"/>
  <c r="B394" i="27"/>
  <c r="I197" i="14"/>
  <c r="J197" i="14"/>
  <c r="K197" i="14" s="1"/>
  <c r="L198" i="14"/>
  <c r="B97" i="14"/>
  <c r="AU115" i="14"/>
  <c r="J99" i="14"/>
  <c r="K99" i="14" s="1"/>
  <c r="I99" i="14"/>
  <c r="B395" i="27" l="1"/>
  <c r="C394" i="27"/>
  <c r="D394" i="27" s="1"/>
  <c r="E393" i="27"/>
  <c r="F393" i="27"/>
  <c r="L199" i="14"/>
  <c r="I198" i="14"/>
  <c r="J198" i="14"/>
  <c r="K198" i="14" s="1"/>
  <c r="J100" i="14"/>
  <c r="K100" i="14" s="1"/>
  <c r="I100" i="14"/>
  <c r="AU116" i="14"/>
  <c r="B98" i="14"/>
  <c r="E394" i="27" l="1"/>
  <c r="F394" i="27"/>
  <c r="C395" i="27"/>
  <c r="D395" i="27" s="1"/>
  <c r="B396" i="27"/>
  <c r="I199" i="14"/>
  <c r="L200" i="14"/>
  <c r="J199" i="14"/>
  <c r="K199" i="14" s="1"/>
  <c r="B99" i="14"/>
  <c r="AU117" i="14"/>
  <c r="J101" i="14"/>
  <c r="K101" i="14" s="1"/>
  <c r="I101" i="14"/>
  <c r="C396" i="27" l="1"/>
  <c r="D396" i="27" s="1"/>
  <c r="B397" i="27"/>
  <c r="F395" i="27"/>
  <c r="E395" i="27"/>
  <c r="J200" i="14"/>
  <c r="K200" i="14" s="1"/>
  <c r="I200" i="14"/>
  <c r="L201" i="14"/>
  <c r="J102" i="14"/>
  <c r="K102" i="14" s="1"/>
  <c r="I102" i="14"/>
  <c r="AU118" i="14"/>
  <c r="B100" i="14"/>
  <c r="B398" i="27" l="1"/>
  <c r="C397" i="27"/>
  <c r="D397" i="27" s="1"/>
  <c r="E396" i="27"/>
  <c r="F396" i="27"/>
  <c r="I201" i="14"/>
  <c r="J201" i="14"/>
  <c r="K201" i="14" s="1"/>
  <c r="L202" i="14"/>
  <c r="B101" i="14"/>
  <c r="AU119" i="14"/>
  <c r="J103" i="14"/>
  <c r="K103" i="14" s="1"/>
  <c r="I103" i="14"/>
  <c r="F397" i="27" l="1"/>
  <c r="E397" i="27"/>
  <c r="C398" i="27"/>
  <c r="D398" i="27" s="1"/>
  <c r="B399" i="27"/>
  <c r="I202" i="14"/>
  <c r="L203" i="14"/>
  <c r="J202" i="14"/>
  <c r="K202" i="14" s="1"/>
  <c r="AU120" i="14"/>
  <c r="B102" i="14"/>
  <c r="S2" i="14" s="1"/>
  <c r="B400" i="27" l="1"/>
  <c r="C399" i="27"/>
  <c r="D399" i="27" s="1"/>
  <c r="E398" i="27"/>
  <c r="F398" i="27"/>
  <c r="Q24" i="14"/>
  <c r="Q28" i="14"/>
  <c r="Q32" i="14"/>
  <c r="Q36" i="14"/>
  <c r="Q40" i="14"/>
  <c r="Q44" i="14"/>
  <c r="Q48" i="14"/>
  <c r="Q52" i="14"/>
  <c r="R46" i="14"/>
  <c r="R35" i="14"/>
  <c r="R51" i="14"/>
  <c r="R24" i="14"/>
  <c r="R28" i="14"/>
  <c r="R32" i="14"/>
  <c r="R36" i="14"/>
  <c r="R40" i="14"/>
  <c r="R44" i="14"/>
  <c r="R48" i="14"/>
  <c r="R52" i="14"/>
  <c r="R30" i="14"/>
  <c r="R50" i="14"/>
  <c r="R31" i="14"/>
  <c r="R47" i="14"/>
  <c r="Q25" i="14"/>
  <c r="Q29" i="14"/>
  <c r="Q33" i="14"/>
  <c r="Q37" i="14"/>
  <c r="Q41" i="14"/>
  <c r="Q45" i="14"/>
  <c r="Q49" i="14"/>
  <c r="R42" i="14"/>
  <c r="R27" i="14"/>
  <c r="R43" i="14"/>
  <c r="R25" i="14"/>
  <c r="R29" i="14"/>
  <c r="R33" i="14"/>
  <c r="R37" i="14"/>
  <c r="R41" i="14"/>
  <c r="R45" i="14"/>
  <c r="R49" i="14"/>
  <c r="R26" i="14"/>
  <c r="R38" i="14"/>
  <c r="R39" i="14"/>
  <c r="Q26" i="14"/>
  <c r="Q30" i="14"/>
  <c r="Q34" i="14"/>
  <c r="Q38" i="14"/>
  <c r="Q42" i="14"/>
  <c r="Q46" i="14"/>
  <c r="Q50" i="14"/>
  <c r="R34" i="14"/>
  <c r="Q27" i="14"/>
  <c r="Q31" i="14"/>
  <c r="Q35" i="14"/>
  <c r="Q39" i="14"/>
  <c r="Q43" i="14"/>
  <c r="Q47" i="14"/>
  <c r="Q51" i="14"/>
  <c r="I203" i="14"/>
  <c r="J203" i="14"/>
  <c r="K203" i="14" s="1"/>
  <c r="Q23" i="14"/>
  <c r="Q22" i="14"/>
  <c r="Q20" i="14"/>
  <c r="Q18" i="14"/>
  <c r="Q16" i="14"/>
  <c r="Q21" i="14"/>
  <c r="Q19" i="14"/>
  <c r="Q17" i="14"/>
  <c r="Q8" i="14"/>
  <c r="R18" i="14"/>
  <c r="R19" i="14"/>
  <c r="R16" i="14"/>
  <c r="Q10" i="14"/>
  <c r="R10" i="14"/>
  <c r="R11" i="14"/>
  <c r="R12" i="14"/>
  <c r="R7" i="14"/>
  <c r="R13" i="14"/>
  <c r="R22" i="14"/>
  <c r="R21" i="14"/>
  <c r="R20" i="14"/>
  <c r="Q15" i="14"/>
  <c r="Q6" i="14"/>
  <c r="Q13" i="14"/>
  <c r="Q14" i="14"/>
  <c r="Q9" i="14"/>
  <c r="R8" i="14"/>
  <c r="Q12" i="14"/>
  <c r="R23" i="14"/>
  <c r="Q4" i="14"/>
  <c r="R4" i="14"/>
  <c r="Q7" i="14"/>
  <c r="R6" i="14"/>
  <c r="R14" i="14"/>
  <c r="R3" i="14"/>
  <c r="Q5" i="14"/>
  <c r="R5" i="14"/>
  <c r="R9" i="14"/>
  <c r="Q3" i="14"/>
  <c r="Q11" i="14"/>
  <c r="R15" i="14"/>
  <c r="R17" i="14"/>
  <c r="AU121" i="14"/>
  <c r="AV16" i="14" s="1"/>
  <c r="E399" i="27" l="1"/>
  <c r="F399" i="27"/>
  <c r="B401" i="27"/>
  <c r="C400" i="27"/>
  <c r="D400" i="27" s="1"/>
  <c r="C3" i="14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C22" i="14"/>
  <c r="D22" i="14" s="1"/>
  <c r="C23" i="14"/>
  <c r="D23" i="14" s="1"/>
  <c r="C24" i="14"/>
  <c r="D24" i="14" s="1"/>
  <c r="C25" i="14"/>
  <c r="D25" i="14" s="1"/>
  <c r="C26" i="14"/>
  <c r="D26" i="14" s="1"/>
  <c r="C27" i="14"/>
  <c r="D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D33" i="14" s="1"/>
  <c r="C34" i="14"/>
  <c r="D34" i="14" s="1"/>
  <c r="C35" i="14"/>
  <c r="D35" i="14" s="1"/>
  <c r="C36" i="14"/>
  <c r="D36" i="14" s="1"/>
  <c r="C37" i="14"/>
  <c r="D37" i="14" s="1"/>
  <c r="C38" i="14"/>
  <c r="D38" i="14" s="1"/>
  <c r="C39" i="14"/>
  <c r="D39" i="14" s="1"/>
  <c r="C40" i="14"/>
  <c r="D40" i="14" s="1"/>
  <c r="C41" i="14"/>
  <c r="D41" i="14" s="1"/>
  <c r="C42" i="14"/>
  <c r="D42" i="14" s="1"/>
  <c r="C43" i="14"/>
  <c r="D43" i="14" s="1"/>
  <c r="C44" i="14"/>
  <c r="D44" i="14" s="1"/>
  <c r="C45" i="14"/>
  <c r="D45" i="14" s="1"/>
  <c r="C46" i="14"/>
  <c r="D46" i="14" s="1"/>
  <c r="C47" i="14"/>
  <c r="D47" i="14" s="1"/>
  <c r="C48" i="14"/>
  <c r="D48" i="14" s="1"/>
  <c r="C49" i="14"/>
  <c r="D49" i="14" s="1"/>
  <c r="C50" i="14"/>
  <c r="D50" i="14" s="1"/>
  <c r="C51" i="14"/>
  <c r="D51" i="14" s="1"/>
  <c r="C52" i="14"/>
  <c r="D52" i="14" s="1"/>
  <c r="C53" i="14"/>
  <c r="D53" i="14" s="1"/>
  <c r="C54" i="14"/>
  <c r="D54" i="14" s="1"/>
  <c r="C55" i="14"/>
  <c r="D55" i="14" s="1"/>
  <c r="C56" i="14"/>
  <c r="D56" i="14" s="1"/>
  <c r="C57" i="14"/>
  <c r="D57" i="14" s="1"/>
  <c r="C58" i="14"/>
  <c r="D58" i="14" s="1"/>
  <c r="C59" i="14"/>
  <c r="D59" i="14" s="1"/>
  <c r="C60" i="14"/>
  <c r="D60" i="14" s="1"/>
  <c r="C61" i="14"/>
  <c r="D61" i="14" s="1"/>
  <c r="C62" i="14"/>
  <c r="D62" i="14" s="1"/>
  <c r="C63" i="14"/>
  <c r="D63" i="14" s="1"/>
  <c r="C64" i="14"/>
  <c r="D64" i="14" s="1"/>
  <c r="C65" i="14"/>
  <c r="D65" i="14" s="1"/>
  <c r="C66" i="14"/>
  <c r="D66" i="14" s="1"/>
  <c r="C67" i="14"/>
  <c r="D67" i="14" s="1"/>
  <c r="C68" i="14"/>
  <c r="D68" i="14" s="1"/>
  <c r="C69" i="14"/>
  <c r="D69" i="14" s="1"/>
  <c r="C70" i="14"/>
  <c r="D70" i="14" s="1"/>
  <c r="C71" i="14"/>
  <c r="D71" i="14" s="1"/>
  <c r="C72" i="14"/>
  <c r="D72" i="14" s="1"/>
  <c r="C73" i="14"/>
  <c r="D73" i="14" s="1"/>
  <c r="C74" i="14"/>
  <c r="D74" i="14" s="1"/>
  <c r="C75" i="14"/>
  <c r="D75" i="14" s="1"/>
  <c r="C76" i="14"/>
  <c r="D76" i="14" s="1"/>
  <c r="C77" i="14"/>
  <c r="D77" i="14" s="1"/>
  <c r="C78" i="14"/>
  <c r="D78" i="14" s="1"/>
  <c r="C79" i="14"/>
  <c r="D79" i="14" s="1"/>
  <c r="C80" i="14"/>
  <c r="D80" i="14" s="1"/>
  <c r="C81" i="14"/>
  <c r="D81" i="14" s="1"/>
  <c r="C82" i="14"/>
  <c r="D82" i="14" s="1"/>
  <c r="C83" i="14"/>
  <c r="D83" i="14" s="1"/>
  <c r="C84" i="14"/>
  <c r="D84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92" i="14"/>
  <c r="D92" i="14" s="1"/>
  <c r="C93" i="14"/>
  <c r="D93" i="14" s="1"/>
  <c r="C94" i="14"/>
  <c r="D94" i="14" s="1"/>
  <c r="C95" i="14"/>
  <c r="D95" i="14" s="1"/>
  <c r="C96" i="14"/>
  <c r="D96" i="14" s="1"/>
  <c r="C97" i="14"/>
  <c r="D97" i="14" s="1"/>
  <c r="C98" i="14"/>
  <c r="D98" i="14" s="1"/>
  <c r="C99" i="14"/>
  <c r="D99" i="14" s="1"/>
  <c r="C100" i="14"/>
  <c r="D100" i="14" s="1"/>
  <c r="C101" i="14"/>
  <c r="D101" i="14" s="1"/>
  <c r="C102" i="14"/>
  <c r="D102" i="14" s="1"/>
  <c r="AV14" i="14"/>
  <c r="AV15" i="14"/>
  <c r="E400" i="27" l="1"/>
  <c r="F400" i="27"/>
  <c r="C401" i="27"/>
  <c r="D401" i="27" s="1"/>
  <c r="B402" i="27"/>
  <c r="F92" i="14"/>
  <c r="E92" i="14"/>
  <c r="F44" i="14"/>
  <c r="E44" i="14"/>
  <c r="F28" i="14"/>
  <c r="E28" i="14"/>
  <c r="F13" i="14"/>
  <c r="E13" i="14"/>
  <c r="E5" i="14"/>
  <c r="F5" i="14"/>
  <c r="E99" i="14"/>
  <c r="F99" i="14"/>
  <c r="F91" i="14"/>
  <c r="E91" i="14"/>
  <c r="F83" i="14"/>
  <c r="E83" i="14"/>
  <c r="E75" i="14"/>
  <c r="F75" i="14"/>
  <c r="E67" i="14"/>
  <c r="F67" i="14"/>
  <c r="E59" i="14"/>
  <c r="F59" i="14"/>
  <c r="F51" i="14"/>
  <c r="E51" i="14"/>
  <c r="F43" i="14"/>
  <c r="E43" i="14"/>
  <c r="E35" i="14"/>
  <c r="F35" i="14"/>
  <c r="F27" i="14"/>
  <c r="E27" i="14"/>
  <c r="E19" i="14"/>
  <c r="F19" i="14"/>
  <c r="F12" i="14"/>
  <c r="E12" i="14"/>
  <c r="E4" i="14"/>
  <c r="F4" i="14"/>
  <c r="F68" i="14"/>
  <c r="E68" i="14"/>
  <c r="F36" i="14"/>
  <c r="E36" i="14"/>
  <c r="F20" i="14"/>
  <c r="E20" i="14"/>
  <c r="F10" i="14"/>
  <c r="E10" i="14"/>
  <c r="E98" i="14"/>
  <c r="F98" i="14"/>
  <c r="F90" i="14"/>
  <c r="E90" i="14"/>
  <c r="E82" i="14"/>
  <c r="F82" i="14"/>
  <c r="F74" i="14"/>
  <c r="E74" i="14"/>
  <c r="E66" i="14"/>
  <c r="F66" i="14"/>
  <c r="F58" i="14"/>
  <c r="E58" i="14"/>
  <c r="F50" i="14"/>
  <c r="E50" i="14"/>
  <c r="E42" i="14"/>
  <c r="F42" i="14"/>
  <c r="E34" i="14"/>
  <c r="F34" i="14"/>
  <c r="F26" i="14"/>
  <c r="E26" i="14"/>
  <c r="F18" i="14"/>
  <c r="E18" i="14"/>
  <c r="F9" i="14"/>
  <c r="E9" i="14"/>
  <c r="D3" i="14"/>
  <c r="F60" i="14"/>
  <c r="E60" i="14"/>
  <c r="F65" i="14"/>
  <c r="E65" i="14"/>
  <c r="F33" i="14"/>
  <c r="E33" i="14"/>
  <c r="F8" i="14"/>
  <c r="E8" i="14"/>
  <c r="AZ16" i="14"/>
  <c r="G17" i="16" s="1"/>
  <c r="AZ13" i="14"/>
  <c r="G14" i="16" s="1"/>
  <c r="F96" i="14"/>
  <c r="E96" i="14"/>
  <c r="F88" i="14"/>
  <c r="E88" i="14"/>
  <c r="F80" i="14"/>
  <c r="E80" i="14"/>
  <c r="F72" i="14"/>
  <c r="E72" i="14"/>
  <c r="F64" i="14"/>
  <c r="E64" i="14"/>
  <c r="F56" i="14"/>
  <c r="E56" i="14"/>
  <c r="F48" i="14"/>
  <c r="E48" i="14"/>
  <c r="F40" i="14"/>
  <c r="E40" i="14"/>
  <c r="F32" i="14"/>
  <c r="E32" i="14"/>
  <c r="F24" i="14"/>
  <c r="E24" i="14"/>
  <c r="E16" i="14"/>
  <c r="F16" i="14"/>
  <c r="F76" i="14"/>
  <c r="E76" i="14"/>
  <c r="F89" i="14"/>
  <c r="E89" i="14"/>
  <c r="F57" i="14"/>
  <c r="E57" i="14"/>
  <c r="E25" i="14"/>
  <c r="F25" i="14"/>
  <c r="AZ7" i="14"/>
  <c r="G8" i="16" s="1"/>
  <c r="AZ4" i="14"/>
  <c r="G5" i="16" s="1"/>
  <c r="F95" i="14"/>
  <c r="E95" i="14"/>
  <c r="F87" i="14"/>
  <c r="E87" i="14"/>
  <c r="E79" i="14"/>
  <c r="F79" i="14"/>
  <c r="E71" i="14"/>
  <c r="F71" i="14"/>
  <c r="F63" i="14"/>
  <c r="E63" i="14"/>
  <c r="F55" i="14"/>
  <c r="E55" i="14"/>
  <c r="F47" i="14"/>
  <c r="E47" i="14"/>
  <c r="E39" i="14"/>
  <c r="F39" i="14"/>
  <c r="F31" i="14"/>
  <c r="E31" i="14"/>
  <c r="F23" i="14"/>
  <c r="E23" i="14"/>
  <c r="E15" i="14"/>
  <c r="F15" i="14"/>
  <c r="F100" i="14"/>
  <c r="E100" i="14"/>
  <c r="F52" i="14"/>
  <c r="E52" i="14"/>
  <c r="F81" i="14"/>
  <c r="E81" i="14"/>
  <c r="F49" i="14"/>
  <c r="E49" i="14"/>
  <c r="F11" i="14"/>
  <c r="E11" i="14"/>
  <c r="F94" i="14"/>
  <c r="E94" i="14"/>
  <c r="E86" i="14"/>
  <c r="F86" i="14"/>
  <c r="E78" i="14"/>
  <c r="F78" i="14"/>
  <c r="F70" i="14"/>
  <c r="E70" i="14"/>
  <c r="E62" i="14"/>
  <c r="F62" i="14"/>
  <c r="F54" i="14"/>
  <c r="E54" i="14"/>
  <c r="F46" i="14"/>
  <c r="E46" i="14"/>
  <c r="E38" i="14"/>
  <c r="F38" i="14"/>
  <c r="F30" i="14"/>
  <c r="E30" i="14"/>
  <c r="F22" i="14"/>
  <c r="E22" i="14"/>
  <c r="F14" i="14"/>
  <c r="E14" i="14"/>
  <c r="E7" i="14"/>
  <c r="F7" i="14"/>
  <c r="E84" i="14"/>
  <c r="F84" i="14"/>
  <c r="F97" i="14"/>
  <c r="E97" i="14"/>
  <c r="F73" i="14"/>
  <c r="E73" i="14"/>
  <c r="F41" i="14"/>
  <c r="E41" i="14"/>
  <c r="E17" i="14"/>
  <c r="F17" i="14"/>
  <c r="F102" i="14"/>
  <c r="E102" i="14"/>
  <c r="F101" i="14"/>
  <c r="E101" i="14"/>
  <c r="F93" i="14"/>
  <c r="E93" i="14"/>
  <c r="F85" i="14"/>
  <c r="E85" i="14"/>
  <c r="E77" i="14"/>
  <c r="F77" i="14"/>
  <c r="F69" i="14"/>
  <c r="E69" i="14"/>
  <c r="E61" i="14"/>
  <c r="F61" i="14"/>
  <c r="E53" i="14"/>
  <c r="F53" i="14"/>
  <c r="F45" i="14"/>
  <c r="E45" i="14"/>
  <c r="F37" i="14"/>
  <c r="E37" i="14"/>
  <c r="F29" i="14"/>
  <c r="E29" i="14"/>
  <c r="F21" i="14"/>
  <c r="E21" i="14"/>
  <c r="E6" i="14"/>
  <c r="F6" i="14"/>
  <c r="B403" i="27" l="1"/>
  <c r="C402" i="27"/>
  <c r="D402" i="27" s="1"/>
  <c r="E401" i="27"/>
  <c r="F401" i="27"/>
  <c r="AK50" i="14"/>
  <c r="AK93" i="14"/>
  <c r="F3" i="14"/>
  <c r="E3" i="14"/>
  <c r="AL50" i="14"/>
  <c r="AL93" i="14"/>
  <c r="E402" i="27" l="1"/>
  <c r="F402" i="27"/>
  <c r="C403" i="27"/>
  <c r="D403" i="27" s="1"/>
  <c r="B404" i="27"/>
  <c r="AM54" i="14"/>
  <c r="AO54" i="14" s="1"/>
  <c r="AM56" i="14"/>
  <c r="AO56" i="14" s="1"/>
  <c r="AM57" i="14"/>
  <c r="AO57" i="14" s="1"/>
  <c r="AM55" i="14"/>
  <c r="AO55" i="14" s="1"/>
  <c r="AM53" i="14"/>
  <c r="AO53" i="14" s="1"/>
  <c r="AN100" i="14"/>
  <c r="AP100" i="14" s="1"/>
  <c r="AN99" i="14"/>
  <c r="AP99" i="14" s="1"/>
  <c r="AN97" i="14"/>
  <c r="AP97" i="14" s="1"/>
  <c r="AN98" i="14"/>
  <c r="AP98" i="14" s="1"/>
  <c r="AN96" i="14"/>
  <c r="AP96" i="14" s="1"/>
  <c r="C404" i="27" l="1"/>
  <c r="D404" i="27" s="1"/>
  <c r="B405" i="27"/>
  <c r="F403" i="27"/>
  <c r="E403" i="27"/>
  <c r="AL57" i="11"/>
  <c r="AL56" i="11"/>
  <c r="AL55" i="11"/>
  <c r="AL54" i="11"/>
  <c r="AL53" i="11"/>
  <c r="BL43" i="11"/>
  <c r="BL33" i="11"/>
  <c r="BL42" i="11"/>
  <c r="BL32" i="11"/>
  <c r="BL30" i="11"/>
  <c r="BL29" i="11"/>
  <c r="BL37" i="11"/>
  <c r="BL27" i="11"/>
  <c r="BL18" i="11"/>
  <c r="BL36" i="11"/>
  <c r="BL26" i="11"/>
  <c r="BL17" i="11"/>
  <c r="BL16" i="11"/>
  <c r="BL15" i="11"/>
  <c r="BL14" i="11"/>
  <c r="BL13" i="11"/>
  <c r="BL12" i="11"/>
  <c r="Q12" i="11"/>
  <c r="BL11" i="11"/>
  <c r="AL95" i="11"/>
  <c r="BL10" i="11"/>
  <c r="AL94" i="11"/>
  <c r="BL9" i="11"/>
  <c r="BL8" i="11"/>
  <c r="AL92" i="11"/>
  <c r="BL7" i="11"/>
  <c r="AL91" i="11"/>
  <c r="BL6" i="11"/>
  <c r="BL5" i="11"/>
  <c r="BL4" i="11"/>
  <c r="L4" i="11"/>
  <c r="L5" i="11" s="1"/>
  <c r="BL3" i="11"/>
  <c r="H3" i="11"/>
  <c r="G3" i="11"/>
  <c r="BL2" i="11"/>
  <c r="S2" i="11"/>
  <c r="R5" i="11" s="1"/>
  <c r="O5" i="9"/>
  <c r="O6" i="9"/>
  <c r="O7" i="9"/>
  <c r="O8" i="9"/>
  <c r="O13" i="10"/>
  <c r="O12" i="10"/>
  <c r="O11" i="10"/>
  <c r="O10" i="10"/>
  <c r="O9" i="10"/>
  <c r="O8" i="10"/>
  <c r="O7" i="10"/>
  <c r="O6" i="10"/>
  <c r="O5" i="10"/>
  <c r="AL57" i="10"/>
  <c r="AL56" i="10"/>
  <c r="AL55" i="10"/>
  <c r="AL54" i="10"/>
  <c r="AL53" i="10"/>
  <c r="BL41" i="10"/>
  <c r="BL33" i="10"/>
  <c r="BL40" i="10"/>
  <c r="BL32" i="10"/>
  <c r="BL30" i="10"/>
  <c r="BL29" i="10"/>
  <c r="BL38" i="10"/>
  <c r="BL27" i="10"/>
  <c r="BL18" i="10"/>
  <c r="BL37" i="10"/>
  <c r="BL26" i="10"/>
  <c r="BL17" i="10"/>
  <c r="BL16" i="10"/>
  <c r="BL15" i="10"/>
  <c r="BL14" i="10"/>
  <c r="BL13" i="10"/>
  <c r="BL12" i="10"/>
  <c r="BL11" i="10"/>
  <c r="AL95" i="10"/>
  <c r="BL10" i="10"/>
  <c r="AL94" i="10"/>
  <c r="BL9" i="10"/>
  <c r="BL8" i="10"/>
  <c r="AL92" i="10"/>
  <c r="BL7" i="10"/>
  <c r="AL91" i="10"/>
  <c r="BL6" i="10"/>
  <c r="BL5" i="10"/>
  <c r="BL4" i="10"/>
  <c r="L4" i="10"/>
  <c r="L5" i="10" s="1"/>
  <c r="BL3" i="10"/>
  <c r="BL2" i="10"/>
  <c r="C90" i="10"/>
  <c r="D90" i="10" s="1"/>
  <c r="H3" i="9"/>
  <c r="G3" i="9"/>
  <c r="O10" i="9"/>
  <c r="O9" i="9"/>
  <c r="O4" i="9"/>
  <c r="O3" i="9"/>
  <c r="AL57" i="9"/>
  <c r="AL56" i="9"/>
  <c r="AL55" i="9"/>
  <c r="AL54" i="9"/>
  <c r="AL53" i="9"/>
  <c r="BL40" i="9"/>
  <c r="BL33" i="9"/>
  <c r="BL39" i="9"/>
  <c r="BL32" i="9"/>
  <c r="BL30" i="9"/>
  <c r="BL29" i="9"/>
  <c r="BL37" i="9"/>
  <c r="BL27" i="9"/>
  <c r="BL18" i="9"/>
  <c r="BL36" i="9"/>
  <c r="BL26" i="9"/>
  <c r="BL17" i="9"/>
  <c r="BL16" i="9"/>
  <c r="BL15" i="9"/>
  <c r="BL14" i="9"/>
  <c r="BL13" i="9"/>
  <c r="BL12" i="9"/>
  <c r="BL11" i="9"/>
  <c r="AL95" i="9"/>
  <c r="BL10" i="9"/>
  <c r="AL94" i="9"/>
  <c r="BL9" i="9"/>
  <c r="BL8" i="9"/>
  <c r="AL92" i="9"/>
  <c r="BL7" i="9"/>
  <c r="AL91" i="9"/>
  <c r="BL6" i="9"/>
  <c r="BL5" i="9"/>
  <c r="BL4" i="9"/>
  <c r="L4" i="9"/>
  <c r="BL3" i="9"/>
  <c r="BL2" i="9"/>
  <c r="S2" i="9"/>
  <c r="C33" i="9" s="1"/>
  <c r="D33" i="9" s="1"/>
  <c r="S3" i="7"/>
  <c r="O10" i="8"/>
  <c r="O9" i="8"/>
  <c r="O8" i="8"/>
  <c r="O7" i="8"/>
  <c r="O6" i="8"/>
  <c r="O5" i="8"/>
  <c r="O4" i="8"/>
  <c r="O3" i="8"/>
  <c r="G3" i="8"/>
  <c r="AL57" i="8"/>
  <c r="AL56" i="8"/>
  <c r="AL55" i="8"/>
  <c r="AL54" i="8"/>
  <c r="AL53" i="8"/>
  <c r="BL40" i="8"/>
  <c r="BL33" i="8"/>
  <c r="BL39" i="8"/>
  <c r="BL32" i="8"/>
  <c r="BL30" i="8"/>
  <c r="BL29" i="8"/>
  <c r="BL37" i="8"/>
  <c r="BL27" i="8"/>
  <c r="BL18" i="8"/>
  <c r="BL36" i="8"/>
  <c r="BL26" i="8"/>
  <c r="BL17" i="8"/>
  <c r="BL16" i="8"/>
  <c r="BL15" i="8"/>
  <c r="BL14" i="8"/>
  <c r="BL13" i="8"/>
  <c r="BL12" i="8"/>
  <c r="BL11" i="8"/>
  <c r="AL95" i="8"/>
  <c r="BL10" i="8"/>
  <c r="AL94" i="8"/>
  <c r="BL9" i="8"/>
  <c r="BL8" i="8"/>
  <c r="AL92" i="8"/>
  <c r="BL7" i="8"/>
  <c r="AL91" i="8"/>
  <c r="BL6" i="8"/>
  <c r="BL5" i="8"/>
  <c r="BL4" i="8"/>
  <c r="L4" i="8"/>
  <c r="L5" i="8" s="1"/>
  <c r="BL3" i="8"/>
  <c r="H3" i="8"/>
  <c r="BL2" i="8"/>
  <c r="S2" i="8"/>
  <c r="Q24" i="8" s="1"/>
  <c r="AL57" i="3"/>
  <c r="AL56" i="3"/>
  <c r="AL55" i="3"/>
  <c r="AL54" i="3"/>
  <c r="AL53" i="3"/>
  <c r="AL54" i="7"/>
  <c r="AL55" i="7"/>
  <c r="AL56" i="7"/>
  <c r="AL57" i="7"/>
  <c r="AL53" i="7"/>
  <c r="B406" i="27" l="1"/>
  <c r="C405" i="27"/>
  <c r="D405" i="27" s="1"/>
  <c r="E404" i="27"/>
  <c r="F404" i="27"/>
  <c r="I4" i="9"/>
  <c r="R7" i="11"/>
  <c r="C6" i="10"/>
  <c r="D6" i="10" s="1"/>
  <c r="F6" i="10" s="1"/>
  <c r="C41" i="10"/>
  <c r="D41" i="10" s="1"/>
  <c r="F41" i="10" s="1"/>
  <c r="Q13" i="10"/>
  <c r="R25" i="10"/>
  <c r="Q16" i="10"/>
  <c r="C44" i="10"/>
  <c r="D44" i="10" s="1"/>
  <c r="E44" i="10" s="1"/>
  <c r="Q8" i="10"/>
  <c r="C60" i="8"/>
  <c r="D60" i="8" s="1"/>
  <c r="Q9" i="8"/>
  <c r="C53" i="8"/>
  <c r="D53" i="8" s="1"/>
  <c r="Q10" i="8"/>
  <c r="C10" i="8"/>
  <c r="D10" i="8" s="1"/>
  <c r="E10" i="8" s="1"/>
  <c r="R4" i="8"/>
  <c r="C26" i="8"/>
  <c r="D26" i="8" s="1"/>
  <c r="E26" i="8" s="1"/>
  <c r="Q4" i="8"/>
  <c r="C18" i="8"/>
  <c r="D18" i="8" s="1"/>
  <c r="C34" i="8"/>
  <c r="D34" i="8" s="1"/>
  <c r="E34" i="8" s="1"/>
  <c r="C42" i="8"/>
  <c r="D42" i="8" s="1"/>
  <c r="F42" i="8" s="1"/>
  <c r="C76" i="8"/>
  <c r="D76" i="8" s="1"/>
  <c r="E76" i="8" s="1"/>
  <c r="Q7" i="8"/>
  <c r="C69" i="8"/>
  <c r="D69" i="8" s="1"/>
  <c r="E69" i="8" s="1"/>
  <c r="Q8" i="8"/>
  <c r="S3" i="11"/>
  <c r="C9" i="11"/>
  <c r="D9" i="11" s="1"/>
  <c r="L6" i="11"/>
  <c r="I5" i="11"/>
  <c r="J5" i="11"/>
  <c r="K5" i="11" s="1"/>
  <c r="Q10" i="11"/>
  <c r="Q13" i="11"/>
  <c r="C29" i="11"/>
  <c r="D29" i="11" s="1"/>
  <c r="C22" i="11"/>
  <c r="D22" i="11" s="1"/>
  <c r="R20" i="11"/>
  <c r="R19" i="11"/>
  <c r="R17" i="11"/>
  <c r="Q16" i="11"/>
  <c r="C23" i="11"/>
  <c r="D23" i="11" s="1"/>
  <c r="Q20" i="11"/>
  <c r="Q19" i="11"/>
  <c r="R18" i="11"/>
  <c r="Q17" i="11"/>
  <c r="C26" i="11"/>
  <c r="D26" i="11" s="1"/>
  <c r="R21" i="11"/>
  <c r="Q18" i="11"/>
  <c r="C14" i="11"/>
  <c r="D14" i="11" s="1"/>
  <c r="C13" i="11"/>
  <c r="D13" i="11" s="1"/>
  <c r="C12" i="11"/>
  <c r="D12" i="11" s="1"/>
  <c r="C30" i="11"/>
  <c r="D30" i="11" s="1"/>
  <c r="C27" i="11"/>
  <c r="D27" i="11" s="1"/>
  <c r="C25" i="11"/>
  <c r="D25" i="11" s="1"/>
  <c r="C24" i="11"/>
  <c r="D24" i="11" s="1"/>
  <c r="R22" i="11"/>
  <c r="Q21" i="11"/>
  <c r="C15" i="11"/>
  <c r="D15" i="11" s="1"/>
  <c r="C11" i="11"/>
  <c r="D11" i="11" s="1"/>
  <c r="R9" i="11"/>
  <c r="Q3" i="11"/>
  <c r="C7" i="11"/>
  <c r="D7" i="11" s="1"/>
  <c r="Q25" i="11"/>
  <c r="Q15" i="11"/>
  <c r="R12" i="11"/>
  <c r="C8" i="11"/>
  <c r="D8" i="11" s="1"/>
  <c r="Q23" i="11"/>
  <c r="C18" i="11"/>
  <c r="D18" i="11" s="1"/>
  <c r="Q14" i="11"/>
  <c r="R16" i="11"/>
  <c r="C28" i="11"/>
  <c r="D28" i="11" s="1"/>
  <c r="R26" i="11"/>
  <c r="C20" i="11"/>
  <c r="D20" i="11" s="1"/>
  <c r="C19" i="11"/>
  <c r="D19" i="11" s="1"/>
  <c r="C16" i="11"/>
  <c r="D16" i="11" s="1"/>
  <c r="R11" i="11"/>
  <c r="Q27" i="11"/>
  <c r="R25" i="11"/>
  <c r="C21" i="11"/>
  <c r="D21" i="11" s="1"/>
  <c r="R15" i="11"/>
  <c r="C6" i="11"/>
  <c r="D6" i="11" s="1"/>
  <c r="R24" i="11"/>
  <c r="R10" i="11"/>
  <c r="R27" i="11"/>
  <c r="Q26" i="11"/>
  <c r="R23" i="11"/>
  <c r="C17" i="11"/>
  <c r="D17" i="11" s="1"/>
  <c r="R14" i="11"/>
  <c r="R13" i="11"/>
  <c r="Q11" i="11"/>
  <c r="C10" i="11"/>
  <c r="D10" i="11" s="1"/>
  <c r="R8" i="11"/>
  <c r="C4" i="11"/>
  <c r="D4" i="11" s="1"/>
  <c r="Q22" i="11"/>
  <c r="C5" i="11"/>
  <c r="D5" i="11" s="1"/>
  <c r="C3" i="11"/>
  <c r="D3" i="11" s="1"/>
  <c r="Q24" i="11"/>
  <c r="Q6" i="11"/>
  <c r="Q4" i="11"/>
  <c r="Q9" i="11"/>
  <c r="R6" i="11"/>
  <c r="Q5" i="11"/>
  <c r="R4" i="11"/>
  <c r="R3" i="11"/>
  <c r="Q7" i="11"/>
  <c r="Q8" i="11"/>
  <c r="I3" i="11"/>
  <c r="I4" i="11"/>
  <c r="J3" i="11"/>
  <c r="K3" i="11" s="1"/>
  <c r="J4" i="11"/>
  <c r="K4" i="11" s="1"/>
  <c r="C21" i="10"/>
  <c r="D21" i="10" s="1"/>
  <c r="F21" i="10" s="1"/>
  <c r="C108" i="10"/>
  <c r="D108" i="10" s="1"/>
  <c r="C7" i="10"/>
  <c r="D7" i="10" s="1"/>
  <c r="F7" i="10" s="1"/>
  <c r="Q9" i="10"/>
  <c r="C53" i="10"/>
  <c r="D53" i="10" s="1"/>
  <c r="F53" i="10" s="1"/>
  <c r="C11" i="10"/>
  <c r="D11" i="10" s="1"/>
  <c r="F11" i="10" s="1"/>
  <c r="C9" i="10"/>
  <c r="D9" i="10" s="1"/>
  <c r="F9" i="10" s="1"/>
  <c r="C47" i="10"/>
  <c r="D47" i="10" s="1"/>
  <c r="F47" i="10" s="1"/>
  <c r="C106" i="10"/>
  <c r="D106" i="10" s="1"/>
  <c r="C3" i="10"/>
  <c r="D3" i="10" s="1"/>
  <c r="E3" i="10" s="1"/>
  <c r="Q7" i="10"/>
  <c r="C15" i="10"/>
  <c r="D15" i="10" s="1"/>
  <c r="E15" i="10" s="1"/>
  <c r="C22" i="10"/>
  <c r="D22" i="10" s="1"/>
  <c r="E22" i="10" s="1"/>
  <c r="C67" i="10"/>
  <c r="D67" i="10" s="1"/>
  <c r="F67" i="10" s="1"/>
  <c r="C4" i="10"/>
  <c r="D4" i="10" s="1"/>
  <c r="E4" i="10" s="1"/>
  <c r="C81" i="10"/>
  <c r="D81" i="10" s="1"/>
  <c r="F81" i="10" s="1"/>
  <c r="C14" i="10"/>
  <c r="D14" i="10" s="1"/>
  <c r="F14" i="10" s="1"/>
  <c r="C112" i="10"/>
  <c r="D112" i="10" s="1"/>
  <c r="C5" i="10"/>
  <c r="D5" i="10" s="1"/>
  <c r="E5" i="10" s="1"/>
  <c r="C12" i="10"/>
  <c r="D12" i="10" s="1"/>
  <c r="F12" i="10" s="1"/>
  <c r="Q15" i="10"/>
  <c r="C19" i="10"/>
  <c r="D19" i="10" s="1"/>
  <c r="Q27" i="10"/>
  <c r="C69" i="10"/>
  <c r="D69" i="10" s="1"/>
  <c r="E69" i="10" s="1"/>
  <c r="C88" i="10"/>
  <c r="D88" i="10" s="1"/>
  <c r="E88" i="10" s="1"/>
  <c r="Q6" i="10"/>
  <c r="C20" i="10"/>
  <c r="D20" i="10" s="1"/>
  <c r="F20" i="10" s="1"/>
  <c r="Q11" i="10"/>
  <c r="Q25" i="10"/>
  <c r="C110" i="10"/>
  <c r="D110" i="10" s="1"/>
  <c r="Q5" i="10"/>
  <c r="Q10" i="10"/>
  <c r="Q12" i="10"/>
  <c r="Q23" i="10"/>
  <c r="C29" i="10"/>
  <c r="D29" i="10" s="1"/>
  <c r="F29" i="10" s="1"/>
  <c r="C73" i="10"/>
  <c r="D73" i="10" s="1"/>
  <c r="E73" i="10" s="1"/>
  <c r="C92" i="10"/>
  <c r="D92" i="10" s="1"/>
  <c r="F92" i="10" s="1"/>
  <c r="C111" i="10"/>
  <c r="D111" i="10" s="1"/>
  <c r="C109" i="10"/>
  <c r="D109" i="10" s="1"/>
  <c r="C107" i="10"/>
  <c r="D107" i="10" s="1"/>
  <c r="C105" i="10"/>
  <c r="D105" i="10" s="1"/>
  <c r="R15" i="10"/>
  <c r="R13" i="10"/>
  <c r="R16" i="10"/>
  <c r="R9" i="10"/>
  <c r="R20" i="10"/>
  <c r="R3" i="10"/>
  <c r="F15" i="10"/>
  <c r="F73" i="10"/>
  <c r="F90" i="10"/>
  <c r="E90" i="10"/>
  <c r="L6" i="10"/>
  <c r="J5" i="10"/>
  <c r="K5" i="10" s="1"/>
  <c r="I5" i="10"/>
  <c r="I3" i="10"/>
  <c r="J4" i="10"/>
  <c r="K4" i="10" s="1"/>
  <c r="I4" i="10"/>
  <c r="J3" i="10"/>
  <c r="K3" i="10" s="1"/>
  <c r="R17" i="10"/>
  <c r="R10" i="10"/>
  <c r="R11" i="10"/>
  <c r="Q4" i="10"/>
  <c r="R24" i="10"/>
  <c r="R4" i="10"/>
  <c r="R5" i="10"/>
  <c r="R6" i="10"/>
  <c r="R7" i="10"/>
  <c r="R12" i="10"/>
  <c r="C17" i="10"/>
  <c r="D17" i="10" s="1"/>
  <c r="Q26" i="10"/>
  <c r="R27" i="10"/>
  <c r="C35" i="10"/>
  <c r="D35" i="10" s="1"/>
  <c r="C38" i="10"/>
  <c r="D38" i="10" s="1"/>
  <c r="C59" i="10"/>
  <c r="D59" i="10" s="1"/>
  <c r="C82" i="10"/>
  <c r="D82" i="10" s="1"/>
  <c r="C94" i="10"/>
  <c r="D94" i="10" s="1"/>
  <c r="R8" i="10"/>
  <c r="C10" i="10"/>
  <c r="D10" i="10" s="1"/>
  <c r="Q14" i="10"/>
  <c r="C18" i="10"/>
  <c r="D18" i="10" s="1"/>
  <c r="C37" i="10"/>
  <c r="D37" i="10" s="1"/>
  <c r="C40" i="10"/>
  <c r="D40" i="10" s="1"/>
  <c r="R14" i="10"/>
  <c r="C31" i="10"/>
  <c r="D31" i="10" s="1"/>
  <c r="C34" i="10"/>
  <c r="D34" i="10" s="1"/>
  <c r="C76" i="10"/>
  <c r="D76" i="10" s="1"/>
  <c r="C74" i="10"/>
  <c r="D74" i="10" s="1"/>
  <c r="C72" i="10"/>
  <c r="D72" i="10" s="1"/>
  <c r="C70" i="10"/>
  <c r="D70" i="10" s="1"/>
  <c r="C68" i="10"/>
  <c r="D68" i="10" s="1"/>
  <c r="C66" i="10"/>
  <c r="D66" i="10" s="1"/>
  <c r="C64" i="10"/>
  <c r="D64" i="10" s="1"/>
  <c r="C62" i="10"/>
  <c r="D62" i="10" s="1"/>
  <c r="C60" i="10"/>
  <c r="D60" i="10" s="1"/>
  <c r="C58" i="10"/>
  <c r="D58" i="10" s="1"/>
  <c r="C56" i="10"/>
  <c r="D56" i="10" s="1"/>
  <c r="C54" i="10"/>
  <c r="D54" i="10" s="1"/>
  <c r="C52" i="10"/>
  <c r="D52" i="10" s="1"/>
  <c r="C50" i="10"/>
  <c r="D50" i="10" s="1"/>
  <c r="C103" i="10"/>
  <c r="D103" i="10" s="1"/>
  <c r="C101" i="10"/>
  <c r="D101" i="10" s="1"/>
  <c r="C99" i="10"/>
  <c r="D99" i="10" s="1"/>
  <c r="C97" i="10"/>
  <c r="D97" i="10" s="1"/>
  <c r="C95" i="10"/>
  <c r="D95" i="10" s="1"/>
  <c r="C93" i="10"/>
  <c r="D93" i="10" s="1"/>
  <c r="C91" i="10"/>
  <c r="D91" i="10" s="1"/>
  <c r="C89" i="10"/>
  <c r="D89" i="10" s="1"/>
  <c r="C87" i="10"/>
  <c r="D87" i="10" s="1"/>
  <c r="C85" i="10"/>
  <c r="D85" i="10" s="1"/>
  <c r="C80" i="10"/>
  <c r="D80" i="10" s="1"/>
  <c r="C96" i="10"/>
  <c r="D96" i="10" s="1"/>
  <c r="C71" i="10"/>
  <c r="D71" i="10" s="1"/>
  <c r="C63" i="10"/>
  <c r="D63" i="10" s="1"/>
  <c r="C55" i="10"/>
  <c r="D55" i="10" s="1"/>
  <c r="C98" i="10"/>
  <c r="D98" i="10" s="1"/>
  <c r="C77" i="10"/>
  <c r="D77" i="10" s="1"/>
  <c r="C100" i="10"/>
  <c r="D100" i="10" s="1"/>
  <c r="C84" i="10"/>
  <c r="D84" i="10" s="1"/>
  <c r="C79" i="10"/>
  <c r="D79" i="10" s="1"/>
  <c r="C78" i="10"/>
  <c r="D78" i="10" s="1"/>
  <c r="C102" i="10"/>
  <c r="D102" i="10" s="1"/>
  <c r="C86" i="10"/>
  <c r="D86" i="10" s="1"/>
  <c r="C83" i="10"/>
  <c r="D83" i="10" s="1"/>
  <c r="C104" i="10"/>
  <c r="D104" i="10" s="1"/>
  <c r="C57" i="10"/>
  <c r="D57" i="10" s="1"/>
  <c r="C46" i="10"/>
  <c r="D46" i="10" s="1"/>
  <c r="C43" i="10"/>
  <c r="D43" i="10" s="1"/>
  <c r="C23" i="10"/>
  <c r="D23" i="10" s="1"/>
  <c r="Q20" i="10"/>
  <c r="Q19" i="10"/>
  <c r="R18" i="10"/>
  <c r="Q17" i="10"/>
  <c r="C13" i="10"/>
  <c r="D13" i="10" s="1"/>
  <c r="C61" i="10"/>
  <c r="D61" i="10" s="1"/>
  <c r="C51" i="10"/>
  <c r="D51" i="10" s="1"/>
  <c r="C49" i="10"/>
  <c r="D49" i="10" s="1"/>
  <c r="C36" i="10"/>
  <c r="D36" i="10" s="1"/>
  <c r="C33" i="10"/>
  <c r="D33" i="10" s="1"/>
  <c r="C26" i="10"/>
  <c r="D26" i="10" s="1"/>
  <c r="R21" i="10"/>
  <c r="Q18" i="10"/>
  <c r="C75" i="10"/>
  <c r="D75" i="10" s="1"/>
  <c r="C42" i="10"/>
  <c r="D42" i="10" s="1"/>
  <c r="C39" i="10"/>
  <c r="D39" i="10" s="1"/>
  <c r="C30" i="10"/>
  <c r="D30" i="10" s="1"/>
  <c r="C27" i="10"/>
  <c r="D27" i="10" s="1"/>
  <c r="C25" i="10"/>
  <c r="D25" i="10" s="1"/>
  <c r="C24" i="10"/>
  <c r="D24" i="10" s="1"/>
  <c r="R22" i="10"/>
  <c r="Q21" i="10"/>
  <c r="C65" i="10"/>
  <c r="D65" i="10" s="1"/>
  <c r="C48" i="10"/>
  <c r="D48" i="10" s="1"/>
  <c r="C45" i="10"/>
  <c r="D45" i="10" s="1"/>
  <c r="C32" i="10"/>
  <c r="D32" i="10" s="1"/>
  <c r="C28" i="10"/>
  <c r="D28" i="10" s="1"/>
  <c r="R26" i="10"/>
  <c r="R23" i="10"/>
  <c r="Q22" i="10"/>
  <c r="C16" i="10"/>
  <c r="D16" i="10" s="1"/>
  <c r="Q3" i="10"/>
  <c r="C8" i="10"/>
  <c r="D8" i="10" s="1"/>
  <c r="R19" i="10"/>
  <c r="Q24" i="10"/>
  <c r="C99" i="9"/>
  <c r="D99" i="9" s="1"/>
  <c r="C91" i="9"/>
  <c r="D91" i="9" s="1"/>
  <c r="C83" i="9"/>
  <c r="D83" i="9" s="1"/>
  <c r="C101" i="9"/>
  <c r="D101" i="9" s="1"/>
  <c r="C93" i="9"/>
  <c r="D93" i="9" s="1"/>
  <c r="C81" i="9"/>
  <c r="D81" i="9" s="1"/>
  <c r="Q6" i="9"/>
  <c r="C103" i="9"/>
  <c r="D103" i="9" s="1"/>
  <c r="C95" i="9"/>
  <c r="D95" i="9" s="1"/>
  <c r="C85" i="9"/>
  <c r="D85" i="9" s="1"/>
  <c r="Q10" i="9"/>
  <c r="Q4" i="9"/>
  <c r="Q5" i="9"/>
  <c r="C97" i="9"/>
  <c r="D97" i="9" s="1"/>
  <c r="C89" i="9"/>
  <c r="D89" i="9" s="1"/>
  <c r="C87" i="9"/>
  <c r="D87" i="9" s="1"/>
  <c r="C104" i="9"/>
  <c r="D104" i="9" s="1"/>
  <c r="C102" i="9"/>
  <c r="D102" i="9" s="1"/>
  <c r="C100" i="9"/>
  <c r="D100" i="9" s="1"/>
  <c r="C98" i="9"/>
  <c r="D98" i="9" s="1"/>
  <c r="C96" i="9"/>
  <c r="D96" i="9" s="1"/>
  <c r="C94" i="9"/>
  <c r="D94" i="9" s="1"/>
  <c r="C92" i="9"/>
  <c r="D92" i="9" s="1"/>
  <c r="C90" i="9"/>
  <c r="D90" i="9" s="1"/>
  <c r="C88" i="9"/>
  <c r="D88" i="9" s="1"/>
  <c r="C86" i="9"/>
  <c r="D86" i="9" s="1"/>
  <c r="C84" i="9"/>
  <c r="D84" i="9" s="1"/>
  <c r="C82" i="9"/>
  <c r="D82" i="9" s="1"/>
  <c r="C80" i="9"/>
  <c r="D80" i="9" s="1"/>
  <c r="F33" i="9"/>
  <c r="E33" i="9"/>
  <c r="Q3" i="9"/>
  <c r="C4" i="9"/>
  <c r="D4" i="9" s="1"/>
  <c r="C5" i="9"/>
  <c r="D5" i="9" s="1"/>
  <c r="C6" i="9"/>
  <c r="D6" i="9" s="1"/>
  <c r="Q17" i="9"/>
  <c r="J4" i="9"/>
  <c r="K4" i="9" s="1"/>
  <c r="R7" i="9"/>
  <c r="R17" i="9"/>
  <c r="Q20" i="9"/>
  <c r="C76" i="9"/>
  <c r="D76" i="9" s="1"/>
  <c r="C74" i="9"/>
  <c r="D74" i="9" s="1"/>
  <c r="C72" i="9"/>
  <c r="D72" i="9" s="1"/>
  <c r="C70" i="9"/>
  <c r="D70" i="9" s="1"/>
  <c r="C68" i="9"/>
  <c r="D68" i="9" s="1"/>
  <c r="C66" i="9"/>
  <c r="D66" i="9" s="1"/>
  <c r="C64" i="9"/>
  <c r="D64" i="9" s="1"/>
  <c r="C62" i="9"/>
  <c r="D62" i="9" s="1"/>
  <c r="C60" i="9"/>
  <c r="D60" i="9" s="1"/>
  <c r="C58" i="9"/>
  <c r="D58" i="9" s="1"/>
  <c r="C56" i="9"/>
  <c r="D56" i="9" s="1"/>
  <c r="C54" i="9"/>
  <c r="D54" i="9" s="1"/>
  <c r="C52" i="9"/>
  <c r="D52" i="9" s="1"/>
  <c r="C50" i="9"/>
  <c r="D50" i="9" s="1"/>
  <c r="C48" i="9"/>
  <c r="D48" i="9" s="1"/>
  <c r="C46" i="9"/>
  <c r="D46" i="9" s="1"/>
  <c r="C44" i="9"/>
  <c r="D44" i="9" s="1"/>
  <c r="C42" i="9"/>
  <c r="D42" i="9" s="1"/>
  <c r="C40" i="9"/>
  <c r="D40" i="9" s="1"/>
  <c r="C38" i="9"/>
  <c r="D38" i="9" s="1"/>
  <c r="C79" i="9"/>
  <c r="D79" i="9" s="1"/>
  <c r="C77" i="9"/>
  <c r="D77" i="9" s="1"/>
  <c r="C75" i="9"/>
  <c r="D75" i="9" s="1"/>
  <c r="C73" i="9"/>
  <c r="D73" i="9" s="1"/>
  <c r="C71" i="9"/>
  <c r="D71" i="9" s="1"/>
  <c r="C69" i="9"/>
  <c r="D69" i="9" s="1"/>
  <c r="C67" i="9"/>
  <c r="D67" i="9" s="1"/>
  <c r="C65" i="9"/>
  <c r="D65" i="9" s="1"/>
  <c r="C63" i="9"/>
  <c r="D63" i="9" s="1"/>
  <c r="C61" i="9"/>
  <c r="D61" i="9" s="1"/>
  <c r="C59" i="9"/>
  <c r="D59" i="9" s="1"/>
  <c r="C57" i="9"/>
  <c r="D57" i="9" s="1"/>
  <c r="C55" i="9"/>
  <c r="D55" i="9" s="1"/>
  <c r="C53" i="9"/>
  <c r="D53" i="9" s="1"/>
  <c r="C51" i="9"/>
  <c r="D51" i="9" s="1"/>
  <c r="C49" i="9"/>
  <c r="D49" i="9" s="1"/>
  <c r="C47" i="9"/>
  <c r="D47" i="9" s="1"/>
  <c r="C45" i="9"/>
  <c r="D45" i="9" s="1"/>
  <c r="C26" i="9"/>
  <c r="D26" i="9" s="1"/>
  <c r="R21" i="9"/>
  <c r="Q18" i="9"/>
  <c r="C14" i="9"/>
  <c r="D14" i="9" s="1"/>
  <c r="C11" i="9"/>
  <c r="D11" i="9" s="1"/>
  <c r="R9" i="9"/>
  <c r="C32" i="9"/>
  <c r="D32" i="9" s="1"/>
  <c r="C30" i="9"/>
  <c r="D30" i="9" s="1"/>
  <c r="C27" i="9"/>
  <c r="D27" i="9" s="1"/>
  <c r="C25" i="9"/>
  <c r="D25" i="9" s="1"/>
  <c r="C24" i="9"/>
  <c r="D24" i="9" s="1"/>
  <c r="R22" i="9"/>
  <c r="Q21" i="9"/>
  <c r="C15" i="9"/>
  <c r="D15" i="9" s="1"/>
  <c r="R12" i="9"/>
  <c r="C8" i="9"/>
  <c r="D8" i="9" s="1"/>
  <c r="C28" i="9"/>
  <c r="D28" i="9" s="1"/>
  <c r="R26" i="9"/>
  <c r="R23" i="9"/>
  <c r="Q22" i="9"/>
  <c r="C16" i="9"/>
  <c r="D16" i="9" s="1"/>
  <c r="R13" i="9"/>
  <c r="Q12" i="9"/>
  <c r="C78" i="9"/>
  <c r="D78" i="9" s="1"/>
  <c r="R27" i="9"/>
  <c r="Q26" i="9"/>
  <c r="R25" i="9"/>
  <c r="Q23" i="9"/>
  <c r="C20" i="9"/>
  <c r="D20" i="9" s="1"/>
  <c r="C19" i="9"/>
  <c r="D19" i="9" s="1"/>
  <c r="C17" i="9"/>
  <c r="D17" i="9" s="1"/>
  <c r="R14" i="9"/>
  <c r="Q13" i="9"/>
  <c r="R11" i="9"/>
  <c r="C10" i="9"/>
  <c r="D10" i="9" s="1"/>
  <c r="R8" i="9"/>
  <c r="C37" i="9"/>
  <c r="D37" i="9" s="1"/>
  <c r="Q27" i="9"/>
  <c r="Q25" i="9"/>
  <c r="R24" i="9"/>
  <c r="C18" i="9"/>
  <c r="D18" i="9" s="1"/>
  <c r="R15" i="9"/>
  <c r="Q14" i="9"/>
  <c r="Q11" i="9"/>
  <c r="C39" i="9"/>
  <c r="D39" i="9" s="1"/>
  <c r="C36" i="9"/>
  <c r="D36" i="9" s="1"/>
  <c r="C35" i="9"/>
  <c r="D35" i="9" s="1"/>
  <c r="C31" i="9"/>
  <c r="D31" i="9" s="1"/>
  <c r="Q24" i="9"/>
  <c r="C21" i="9"/>
  <c r="D21" i="9" s="1"/>
  <c r="R16" i="9"/>
  <c r="Q15" i="9"/>
  <c r="R10" i="9"/>
  <c r="L5" i="9"/>
  <c r="J3" i="9"/>
  <c r="K3" i="9" s="1"/>
  <c r="Q7" i="9"/>
  <c r="C9" i="9"/>
  <c r="D9" i="9" s="1"/>
  <c r="S3" i="9"/>
  <c r="C13" i="9"/>
  <c r="D13" i="9" s="1"/>
  <c r="R20" i="9"/>
  <c r="C23" i="9"/>
  <c r="D23" i="9" s="1"/>
  <c r="C41" i="9"/>
  <c r="D41" i="9" s="1"/>
  <c r="Q19" i="9"/>
  <c r="C34" i="9"/>
  <c r="D34" i="9" s="1"/>
  <c r="R3" i="9"/>
  <c r="Q16" i="9"/>
  <c r="R19" i="9"/>
  <c r="C3" i="9"/>
  <c r="D3" i="9" s="1"/>
  <c r="R6" i="9"/>
  <c r="Q8" i="9"/>
  <c r="R18" i="9"/>
  <c r="C43" i="9"/>
  <c r="D43" i="9" s="1"/>
  <c r="R4" i="9"/>
  <c r="R5" i="9"/>
  <c r="Q9" i="9"/>
  <c r="C12" i="9"/>
  <c r="D12" i="9" s="1"/>
  <c r="C22" i="9"/>
  <c r="D22" i="9" s="1"/>
  <c r="C29" i="9"/>
  <c r="D29" i="9" s="1"/>
  <c r="I3" i="9"/>
  <c r="C7" i="9"/>
  <c r="D7" i="9" s="1"/>
  <c r="E60" i="8"/>
  <c r="F60" i="8"/>
  <c r="R8" i="8"/>
  <c r="R24" i="8"/>
  <c r="C11" i="8"/>
  <c r="D11" i="8" s="1"/>
  <c r="E11" i="8" s="1"/>
  <c r="C43" i="8"/>
  <c r="D43" i="8" s="1"/>
  <c r="F43" i="8" s="1"/>
  <c r="Q13" i="8"/>
  <c r="C4" i="8"/>
  <c r="D4" i="8" s="1"/>
  <c r="C20" i="8"/>
  <c r="D20" i="8" s="1"/>
  <c r="F20" i="8" s="1"/>
  <c r="C36" i="8"/>
  <c r="D36" i="8" s="1"/>
  <c r="E36" i="8" s="1"/>
  <c r="C72" i="8"/>
  <c r="D72" i="8" s="1"/>
  <c r="C65" i="8"/>
  <c r="D65" i="8" s="1"/>
  <c r="E65" i="8" s="1"/>
  <c r="R5" i="8"/>
  <c r="R13" i="8"/>
  <c r="R17" i="8"/>
  <c r="R21" i="8"/>
  <c r="C5" i="8"/>
  <c r="D5" i="8" s="1"/>
  <c r="E5" i="8" s="1"/>
  <c r="C29" i="8"/>
  <c r="D29" i="8" s="1"/>
  <c r="E29" i="8" s="1"/>
  <c r="C37" i="8"/>
  <c r="D37" i="8" s="1"/>
  <c r="F37" i="8" s="1"/>
  <c r="C78" i="8"/>
  <c r="D78" i="8" s="1"/>
  <c r="C71" i="8"/>
  <c r="D71" i="8" s="1"/>
  <c r="E71" i="8" s="1"/>
  <c r="C62" i="8"/>
  <c r="D62" i="8" s="1"/>
  <c r="C55" i="8"/>
  <c r="D55" i="8" s="1"/>
  <c r="E55" i="8" s="1"/>
  <c r="S3" i="8"/>
  <c r="Q6" i="8"/>
  <c r="Q14" i="8"/>
  <c r="Q22" i="8"/>
  <c r="Q26" i="8"/>
  <c r="C6" i="8"/>
  <c r="D6" i="8" s="1"/>
  <c r="F6" i="8" s="1"/>
  <c r="C14" i="8"/>
  <c r="D14" i="8" s="1"/>
  <c r="E14" i="8" s="1"/>
  <c r="C22" i="8"/>
  <c r="D22" i="8" s="1"/>
  <c r="F22" i="8" s="1"/>
  <c r="C30" i="8"/>
  <c r="D30" i="8" s="1"/>
  <c r="F30" i="8" s="1"/>
  <c r="C38" i="8"/>
  <c r="D38" i="8" s="1"/>
  <c r="E38" i="8" s="1"/>
  <c r="C46" i="8"/>
  <c r="D46" i="8" s="1"/>
  <c r="F46" i="8" s="1"/>
  <c r="C77" i="8"/>
  <c r="D77" i="8" s="1"/>
  <c r="C68" i="8"/>
  <c r="D68" i="8" s="1"/>
  <c r="C61" i="8"/>
  <c r="D61" i="8" s="1"/>
  <c r="F61" i="8" s="1"/>
  <c r="C52" i="8"/>
  <c r="D52" i="8" s="1"/>
  <c r="R6" i="8"/>
  <c r="R10" i="8"/>
  <c r="R14" i="8"/>
  <c r="R18" i="8"/>
  <c r="R22" i="8"/>
  <c r="R26" i="8"/>
  <c r="R20" i="8"/>
  <c r="C27" i="8"/>
  <c r="D27" i="8" s="1"/>
  <c r="F27" i="8" s="1"/>
  <c r="Q17" i="8"/>
  <c r="C13" i="8"/>
  <c r="D13" i="8" s="1"/>
  <c r="F13" i="8" s="1"/>
  <c r="C45" i="8"/>
  <c r="D45" i="8" s="1"/>
  <c r="C7" i="8"/>
  <c r="D7" i="8" s="1"/>
  <c r="E7" i="8" s="1"/>
  <c r="C15" i="8"/>
  <c r="D15" i="8" s="1"/>
  <c r="F15" i="8" s="1"/>
  <c r="C23" i="8"/>
  <c r="D23" i="8" s="1"/>
  <c r="F23" i="8" s="1"/>
  <c r="C31" i="8"/>
  <c r="D31" i="8" s="1"/>
  <c r="E31" i="8" s="1"/>
  <c r="C39" i="8"/>
  <c r="D39" i="8" s="1"/>
  <c r="E39" i="8" s="1"/>
  <c r="C47" i="8"/>
  <c r="D47" i="8" s="1"/>
  <c r="E47" i="8" s="1"/>
  <c r="C74" i="8"/>
  <c r="D74" i="8" s="1"/>
  <c r="C67" i="8"/>
  <c r="D67" i="8" s="1"/>
  <c r="E67" i="8" s="1"/>
  <c r="C58" i="8"/>
  <c r="D58" i="8" s="1"/>
  <c r="C51" i="8"/>
  <c r="D51" i="8" s="1"/>
  <c r="Q3" i="8"/>
  <c r="Q11" i="8"/>
  <c r="Q15" i="8"/>
  <c r="Q19" i="8"/>
  <c r="Q23" i="8"/>
  <c r="Q27" i="8"/>
  <c r="R16" i="8"/>
  <c r="C19" i="8"/>
  <c r="D19" i="8" s="1"/>
  <c r="F19" i="8" s="1"/>
  <c r="C66" i="8"/>
  <c r="D66" i="8" s="1"/>
  <c r="C50" i="8"/>
  <c r="D50" i="8" s="1"/>
  <c r="Q25" i="8"/>
  <c r="C12" i="8"/>
  <c r="D12" i="8" s="1"/>
  <c r="E12" i="8" s="1"/>
  <c r="C28" i="8"/>
  <c r="D28" i="8" s="1"/>
  <c r="E28" i="8" s="1"/>
  <c r="C44" i="8"/>
  <c r="D44" i="8" s="1"/>
  <c r="F44" i="8" s="1"/>
  <c r="C56" i="8"/>
  <c r="D56" i="8" s="1"/>
  <c r="C49" i="8"/>
  <c r="D49" i="8" s="1"/>
  <c r="E49" i="8" s="1"/>
  <c r="R9" i="8"/>
  <c r="R25" i="8"/>
  <c r="C21" i="8"/>
  <c r="D21" i="8" s="1"/>
  <c r="F21" i="8" s="1"/>
  <c r="C8" i="8"/>
  <c r="D8" i="8" s="1"/>
  <c r="F8" i="8" s="1"/>
  <c r="C16" i="8"/>
  <c r="D16" i="8" s="1"/>
  <c r="E16" i="8" s="1"/>
  <c r="C24" i="8"/>
  <c r="D24" i="8" s="1"/>
  <c r="F24" i="8" s="1"/>
  <c r="C32" i="8"/>
  <c r="D32" i="8" s="1"/>
  <c r="F32" i="8" s="1"/>
  <c r="C40" i="8"/>
  <c r="D40" i="8" s="1"/>
  <c r="F40" i="8" s="1"/>
  <c r="C48" i="8"/>
  <c r="D48" i="8" s="1"/>
  <c r="F48" i="8" s="1"/>
  <c r="C73" i="8"/>
  <c r="D73" i="8" s="1"/>
  <c r="E73" i="8" s="1"/>
  <c r="C64" i="8"/>
  <c r="D64" i="8" s="1"/>
  <c r="C57" i="8"/>
  <c r="D57" i="8" s="1"/>
  <c r="E57" i="8" s="1"/>
  <c r="R3" i="8"/>
  <c r="R7" i="8"/>
  <c r="R11" i="8"/>
  <c r="R15" i="8"/>
  <c r="R19" i="8"/>
  <c r="R23" i="8"/>
  <c r="R27" i="8"/>
  <c r="R12" i="8"/>
  <c r="C3" i="8"/>
  <c r="D3" i="8" s="1"/>
  <c r="F3" i="8" s="1"/>
  <c r="C35" i="8"/>
  <c r="D35" i="8" s="1"/>
  <c r="F35" i="8" s="1"/>
  <c r="C75" i="8"/>
  <c r="D75" i="8" s="1"/>
  <c r="F75" i="8" s="1"/>
  <c r="C59" i="8"/>
  <c r="D59" i="8" s="1"/>
  <c r="E59" i="8" s="1"/>
  <c r="Q5" i="8"/>
  <c r="Q21" i="8"/>
  <c r="Q18" i="8"/>
  <c r="C9" i="8"/>
  <c r="D9" i="8" s="1"/>
  <c r="E9" i="8" s="1"/>
  <c r="C17" i="8"/>
  <c r="D17" i="8" s="1"/>
  <c r="E17" i="8" s="1"/>
  <c r="C25" i="8"/>
  <c r="D25" i="8" s="1"/>
  <c r="F25" i="8" s="1"/>
  <c r="C33" i="8"/>
  <c r="D33" i="8" s="1"/>
  <c r="F33" i="8" s="1"/>
  <c r="C41" i="8"/>
  <c r="D41" i="8" s="1"/>
  <c r="E41" i="8" s="1"/>
  <c r="C79" i="8"/>
  <c r="D79" i="8" s="1"/>
  <c r="E79" i="8" s="1"/>
  <c r="C70" i="8"/>
  <c r="D70" i="8" s="1"/>
  <c r="C63" i="8"/>
  <c r="D63" i="8" s="1"/>
  <c r="E63" i="8" s="1"/>
  <c r="C54" i="8"/>
  <c r="D54" i="8" s="1"/>
  <c r="Q12" i="8"/>
  <c r="Q16" i="8"/>
  <c r="Q20" i="8"/>
  <c r="E51" i="8"/>
  <c r="F51" i="8"/>
  <c r="E53" i="8"/>
  <c r="F53" i="8"/>
  <c r="E77" i="8"/>
  <c r="F77" i="8"/>
  <c r="E13" i="8"/>
  <c r="E30" i="8"/>
  <c r="E4" i="8"/>
  <c r="F4" i="8"/>
  <c r="E45" i="8"/>
  <c r="F45" i="8"/>
  <c r="E15" i="8"/>
  <c r="I4" i="8"/>
  <c r="J3" i="8"/>
  <c r="K3" i="8" s="1"/>
  <c r="I5" i="8"/>
  <c r="J4" i="8"/>
  <c r="K4" i="8" s="1"/>
  <c r="F18" i="8"/>
  <c r="E18" i="8"/>
  <c r="F17" i="8"/>
  <c r="F9" i="8"/>
  <c r="L6" i="8"/>
  <c r="F12" i="8"/>
  <c r="F34" i="8"/>
  <c r="E46" i="8"/>
  <c r="F28" i="8"/>
  <c r="F10" i="8"/>
  <c r="E37" i="8"/>
  <c r="E40" i="8"/>
  <c r="I3" i="8"/>
  <c r="J5" i="8"/>
  <c r="K5" i="8" s="1"/>
  <c r="F16" i="8"/>
  <c r="E3" i="8" l="1"/>
  <c r="F405" i="27"/>
  <c r="E405" i="27"/>
  <c r="C406" i="27"/>
  <c r="D406" i="27" s="1"/>
  <c r="B407" i="27"/>
  <c r="E7" i="10"/>
  <c r="F5" i="10"/>
  <c r="E12" i="10"/>
  <c r="E53" i="10"/>
  <c r="F44" i="10"/>
  <c r="E67" i="10"/>
  <c r="F3" i="10"/>
  <c r="AK50" i="10"/>
  <c r="E106" i="10"/>
  <c r="F106" i="10"/>
  <c r="E104" i="10"/>
  <c r="F104" i="10"/>
  <c r="E105" i="10"/>
  <c r="F105" i="10"/>
  <c r="E41" i="10"/>
  <c r="E107" i="10"/>
  <c r="F107" i="10"/>
  <c r="E110" i="10"/>
  <c r="F110" i="10"/>
  <c r="E109" i="10"/>
  <c r="F109" i="10"/>
  <c r="F111" i="10"/>
  <c r="E111" i="10"/>
  <c r="E92" i="10"/>
  <c r="E112" i="10"/>
  <c r="F112" i="10"/>
  <c r="E108" i="10"/>
  <c r="F108" i="10"/>
  <c r="F88" i="10"/>
  <c r="AK88" i="10"/>
  <c r="E21" i="10"/>
  <c r="E14" i="10"/>
  <c r="E29" i="10"/>
  <c r="E20" i="10"/>
  <c r="F22" i="10"/>
  <c r="E6" i="10"/>
  <c r="AL88" i="9"/>
  <c r="AK88" i="9"/>
  <c r="AL50" i="9"/>
  <c r="AK50" i="9"/>
  <c r="E75" i="8"/>
  <c r="F5" i="8"/>
  <c r="F26" i="8"/>
  <c r="E20" i="8"/>
  <c r="E44" i="8"/>
  <c r="F36" i="8"/>
  <c r="F38" i="8"/>
  <c r="E35" i="8"/>
  <c r="F67" i="8"/>
  <c r="E32" i="8"/>
  <c r="E24" i="8"/>
  <c r="F7" i="8"/>
  <c r="E25" i="8"/>
  <c r="E33" i="8"/>
  <c r="F29" i="8"/>
  <c r="E43" i="8"/>
  <c r="F73" i="8"/>
  <c r="E8" i="8"/>
  <c r="F57" i="8"/>
  <c r="F55" i="8"/>
  <c r="E42" i="8"/>
  <c r="E22" i="8"/>
  <c r="F47" i="8"/>
  <c r="E21" i="8"/>
  <c r="E48" i="8"/>
  <c r="AL50" i="8"/>
  <c r="F69" i="8"/>
  <c r="AK50" i="8"/>
  <c r="F76" i="8"/>
  <c r="F10" i="11"/>
  <c r="E10" i="11"/>
  <c r="F8" i="11"/>
  <c r="E8" i="11"/>
  <c r="E12" i="11"/>
  <c r="F12" i="11"/>
  <c r="E13" i="11"/>
  <c r="F13" i="11"/>
  <c r="F5" i="11"/>
  <c r="E5" i="11"/>
  <c r="F17" i="11"/>
  <c r="E17" i="11"/>
  <c r="F16" i="11"/>
  <c r="E16" i="11"/>
  <c r="F15" i="11"/>
  <c r="E15" i="11"/>
  <c r="F7" i="11"/>
  <c r="E7" i="11"/>
  <c r="F19" i="11"/>
  <c r="E19" i="11"/>
  <c r="F24" i="11"/>
  <c r="E24" i="11"/>
  <c r="E26" i="11"/>
  <c r="F26" i="11"/>
  <c r="F28" i="11"/>
  <c r="E28" i="11"/>
  <c r="F29" i="11"/>
  <c r="E29" i="11"/>
  <c r="F23" i="11"/>
  <c r="E23" i="11"/>
  <c r="F4" i="11"/>
  <c r="E4" i="11"/>
  <c r="F6" i="11"/>
  <c r="E6" i="11"/>
  <c r="F20" i="11"/>
  <c r="E20" i="11"/>
  <c r="F18" i="11"/>
  <c r="E18" i="11"/>
  <c r="F11" i="11"/>
  <c r="E11" i="11"/>
  <c r="F25" i="11"/>
  <c r="E25" i="11"/>
  <c r="L7" i="11"/>
  <c r="J6" i="11"/>
  <c r="K6" i="11" s="1"/>
  <c r="I6" i="11"/>
  <c r="F21" i="11"/>
  <c r="E21" i="11"/>
  <c r="F30" i="11"/>
  <c r="E30" i="11"/>
  <c r="AL50" i="11"/>
  <c r="AK50" i="11"/>
  <c r="AL88" i="11"/>
  <c r="F3" i="11"/>
  <c r="E3" i="11"/>
  <c r="AK88" i="11"/>
  <c r="E14" i="11"/>
  <c r="F14" i="11"/>
  <c r="F27" i="11"/>
  <c r="E27" i="11"/>
  <c r="F22" i="11"/>
  <c r="E22" i="11"/>
  <c r="E9" i="11"/>
  <c r="F9" i="11"/>
  <c r="F4" i="10"/>
  <c r="E11" i="10"/>
  <c r="E47" i="10"/>
  <c r="F69" i="10"/>
  <c r="F19" i="10"/>
  <c r="E19" i="10"/>
  <c r="E9" i="10"/>
  <c r="E81" i="10"/>
  <c r="E23" i="10"/>
  <c r="F23" i="10"/>
  <c r="F56" i="10"/>
  <c r="E56" i="10"/>
  <c r="E42" i="10"/>
  <c r="F42" i="10"/>
  <c r="E79" i="10"/>
  <c r="F79" i="10"/>
  <c r="F74" i="10"/>
  <c r="E74" i="10"/>
  <c r="E46" i="10"/>
  <c r="F46" i="10"/>
  <c r="F60" i="10"/>
  <c r="E60" i="10"/>
  <c r="F57" i="10"/>
  <c r="E57" i="10"/>
  <c r="E62" i="10"/>
  <c r="F62" i="10"/>
  <c r="E24" i="10"/>
  <c r="F24" i="10"/>
  <c r="E77" i="10"/>
  <c r="F77" i="10"/>
  <c r="F87" i="10"/>
  <c r="E87" i="10"/>
  <c r="F103" i="10"/>
  <c r="E103" i="10"/>
  <c r="E64" i="10"/>
  <c r="F64" i="10"/>
  <c r="E37" i="10"/>
  <c r="F37" i="10"/>
  <c r="E38" i="10"/>
  <c r="F38" i="10"/>
  <c r="E48" i="10"/>
  <c r="F48" i="10"/>
  <c r="F78" i="10"/>
  <c r="E78" i="10"/>
  <c r="F72" i="10"/>
  <c r="E72" i="10"/>
  <c r="F16" i="10"/>
  <c r="E16" i="10"/>
  <c r="F43" i="10"/>
  <c r="E43" i="10"/>
  <c r="F58" i="10"/>
  <c r="E58" i="10"/>
  <c r="F75" i="10"/>
  <c r="E75" i="10"/>
  <c r="E84" i="10"/>
  <c r="F84" i="10"/>
  <c r="F76" i="10"/>
  <c r="E76" i="10"/>
  <c r="AL88" i="10"/>
  <c r="E13" i="10"/>
  <c r="F13" i="10"/>
  <c r="F101" i="10"/>
  <c r="E101" i="10"/>
  <c r="F28" i="10"/>
  <c r="E28" i="10"/>
  <c r="E25" i="10"/>
  <c r="F25" i="10"/>
  <c r="F26" i="10"/>
  <c r="E26" i="10"/>
  <c r="F83" i="10"/>
  <c r="E83" i="10"/>
  <c r="F98" i="10"/>
  <c r="E98" i="10"/>
  <c r="F89" i="10"/>
  <c r="E89" i="10"/>
  <c r="E50" i="10"/>
  <c r="F50" i="10"/>
  <c r="F66" i="10"/>
  <c r="E66" i="10"/>
  <c r="E34" i="10"/>
  <c r="F34" i="10"/>
  <c r="E18" i="10"/>
  <c r="F18" i="10"/>
  <c r="F35" i="10"/>
  <c r="E35" i="10"/>
  <c r="F49" i="10"/>
  <c r="E49" i="10"/>
  <c r="F95" i="10"/>
  <c r="E95" i="10"/>
  <c r="F51" i="10"/>
  <c r="E51" i="10"/>
  <c r="F97" i="10"/>
  <c r="E97" i="10"/>
  <c r="F80" i="10"/>
  <c r="E80" i="10"/>
  <c r="E82" i="10"/>
  <c r="F82" i="10"/>
  <c r="L7" i="10"/>
  <c r="J6" i="10"/>
  <c r="K6" i="10" s="1"/>
  <c r="I6" i="10"/>
  <c r="E100" i="10"/>
  <c r="F100" i="10"/>
  <c r="E40" i="10"/>
  <c r="F40" i="10"/>
  <c r="E32" i="10"/>
  <c r="F32" i="10"/>
  <c r="E27" i="10"/>
  <c r="F27" i="10"/>
  <c r="F33" i="10"/>
  <c r="E33" i="10"/>
  <c r="F86" i="10"/>
  <c r="E86" i="10"/>
  <c r="F55" i="10"/>
  <c r="E55" i="10"/>
  <c r="F91" i="10"/>
  <c r="E91" i="10"/>
  <c r="F52" i="10"/>
  <c r="E52" i="10"/>
  <c r="F68" i="10"/>
  <c r="E68" i="10"/>
  <c r="F31" i="10"/>
  <c r="E31" i="10"/>
  <c r="E39" i="10"/>
  <c r="F39" i="10"/>
  <c r="F71" i="10"/>
  <c r="E71" i="10"/>
  <c r="F17" i="10"/>
  <c r="E17" i="10"/>
  <c r="F65" i="10"/>
  <c r="E65" i="10"/>
  <c r="F96" i="10"/>
  <c r="E96" i="10"/>
  <c r="F94" i="10"/>
  <c r="E94" i="10"/>
  <c r="F61" i="10"/>
  <c r="E61" i="10"/>
  <c r="F99" i="10"/>
  <c r="E99" i="10"/>
  <c r="F85" i="10"/>
  <c r="E85" i="10"/>
  <c r="F59" i="10"/>
  <c r="E59" i="10"/>
  <c r="F8" i="10"/>
  <c r="E8" i="10"/>
  <c r="F45" i="10"/>
  <c r="E45" i="10"/>
  <c r="E30" i="10"/>
  <c r="F30" i="10"/>
  <c r="E36" i="10"/>
  <c r="F36" i="10"/>
  <c r="F102" i="10"/>
  <c r="E102" i="10"/>
  <c r="F63" i="10"/>
  <c r="E63" i="10"/>
  <c r="F93" i="10"/>
  <c r="E93" i="10"/>
  <c r="E54" i="10"/>
  <c r="F54" i="10"/>
  <c r="E70" i="10"/>
  <c r="F70" i="10"/>
  <c r="E10" i="10"/>
  <c r="F10" i="10"/>
  <c r="AL50" i="10"/>
  <c r="E87" i="9"/>
  <c r="F87" i="9"/>
  <c r="E94" i="9"/>
  <c r="F94" i="9"/>
  <c r="E81" i="9"/>
  <c r="F81" i="9"/>
  <c r="E80" i="9"/>
  <c r="F80" i="9"/>
  <c r="E96" i="9"/>
  <c r="F96" i="9"/>
  <c r="E93" i="9"/>
  <c r="F93" i="9"/>
  <c r="E103" i="9"/>
  <c r="F103" i="9"/>
  <c r="E92" i="9"/>
  <c r="F92" i="9"/>
  <c r="F97" i="9"/>
  <c r="E97" i="9"/>
  <c r="E82" i="9"/>
  <c r="F82" i="9"/>
  <c r="E98" i="9"/>
  <c r="F98" i="9"/>
  <c r="F101" i="9"/>
  <c r="E101" i="9"/>
  <c r="E89" i="9"/>
  <c r="F89" i="9"/>
  <c r="E100" i="9"/>
  <c r="F100" i="9"/>
  <c r="E86" i="9"/>
  <c r="F86" i="9"/>
  <c r="E102" i="9"/>
  <c r="F102" i="9"/>
  <c r="F85" i="9"/>
  <c r="E85" i="9"/>
  <c r="F91" i="9"/>
  <c r="E91" i="9"/>
  <c r="E90" i="9"/>
  <c r="F90" i="9"/>
  <c r="E84" i="9"/>
  <c r="F84" i="9"/>
  <c r="E83" i="9"/>
  <c r="F83" i="9"/>
  <c r="E88" i="9"/>
  <c r="F88" i="9"/>
  <c r="E104" i="9"/>
  <c r="F104" i="9"/>
  <c r="E95" i="9"/>
  <c r="F95" i="9"/>
  <c r="E99" i="9"/>
  <c r="F99" i="9"/>
  <c r="F51" i="9"/>
  <c r="E51" i="9"/>
  <c r="F7" i="9"/>
  <c r="E7" i="9"/>
  <c r="F12" i="9"/>
  <c r="E12" i="9"/>
  <c r="F41" i="9"/>
  <c r="E41" i="9"/>
  <c r="F14" i="9"/>
  <c r="E14" i="9"/>
  <c r="F53" i="9"/>
  <c r="E53" i="9"/>
  <c r="F69" i="9"/>
  <c r="E69" i="9"/>
  <c r="F42" i="9"/>
  <c r="E42" i="9"/>
  <c r="F58" i="9"/>
  <c r="E58" i="9"/>
  <c r="F74" i="9"/>
  <c r="E74" i="9"/>
  <c r="F6" i="9"/>
  <c r="E6" i="9"/>
  <c r="F54" i="9"/>
  <c r="E54" i="9"/>
  <c r="F11" i="9"/>
  <c r="E11" i="9"/>
  <c r="F23" i="9"/>
  <c r="E23" i="9"/>
  <c r="F10" i="9"/>
  <c r="E10" i="9"/>
  <c r="F24" i="9"/>
  <c r="E24" i="9"/>
  <c r="F55" i="9"/>
  <c r="E55" i="9"/>
  <c r="F71" i="9"/>
  <c r="E71" i="9"/>
  <c r="E44" i="9"/>
  <c r="F44" i="9"/>
  <c r="F60" i="9"/>
  <c r="E60" i="9"/>
  <c r="F76" i="9"/>
  <c r="E76" i="9"/>
  <c r="E5" i="9"/>
  <c r="F5" i="9"/>
  <c r="F15" i="9"/>
  <c r="E15" i="9"/>
  <c r="F38" i="9"/>
  <c r="E38" i="9"/>
  <c r="E3" i="9"/>
  <c r="F3" i="9"/>
  <c r="F37" i="9"/>
  <c r="E37" i="9"/>
  <c r="F72" i="9"/>
  <c r="E72" i="9"/>
  <c r="F21" i="9"/>
  <c r="E21" i="9"/>
  <c r="F25" i="9"/>
  <c r="E25" i="9"/>
  <c r="F57" i="9"/>
  <c r="E57" i="9"/>
  <c r="F73" i="9"/>
  <c r="E73" i="9"/>
  <c r="F46" i="9"/>
  <c r="E46" i="9"/>
  <c r="F62" i="9"/>
  <c r="E62" i="9"/>
  <c r="E4" i="9"/>
  <c r="F4" i="9"/>
  <c r="F36" i="9"/>
  <c r="E36" i="9"/>
  <c r="F65" i="9"/>
  <c r="E65" i="9"/>
  <c r="F20" i="9"/>
  <c r="E20" i="9"/>
  <c r="F40" i="9"/>
  <c r="E40" i="9"/>
  <c r="F9" i="9"/>
  <c r="E9" i="9"/>
  <c r="F18" i="9"/>
  <c r="E18" i="9"/>
  <c r="E28" i="9"/>
  <c r="F28" i="9"/>
  <c r="E27" i="9"/>
  <c r="F27" i="9"/>
  <c r="F26" i="9"/>
  <c r="E26" i="9"/>
  <c r="F59" i="9"/>
  <c r="E59" i="9"/>
  <c r="F75" i="9"/>
  <c r="E75" i="9"/>
  <c r="F48" i="9"/>
  <c r="E48" i="9"/>
  <c r="F64" i="9"/>
  <c r="E64" i="9"/>
  <c r="F22" i="9"/>
  <c r="E22" i="9"/>
  <c r="L6" i="9"/>
  <c r="I5" i="9"/>
  <c r="J5" i="9"/>
  <c r="K5" i="9" s="1"/>
  <c r="F49" i="9"/>
  <c r="E49" i="9"/>
  <c r="E16" i="9"/>
  <c r="F16" i="9"/>
  <c r="F56" i="9"/>
  <c r="E56" i="9"/>
  <c r="F43" i="9"/>
  <c r="E43" i="9"/>
  <c r="F34" i="9"/>
  <c r="E34" i="9"/>
  <c r="F31" i="9"/>
  <c r="E31" i="9"/>
  <c r="F78" i="9"/>
  <c r="E78" i="9"/>
  <c r="F8" i="9"/>
  <c r="E8" i="9"/>
  <c r="F30" i="9"/>
  <c r="E30" i="9"/>
  <c r="F45" i="9"/>
  <c r="E45" i="9"/>
  <c r="F61" i="9"/>
  <c r="E61" i="9"/>
  <c r="E77" i="9"/>
  <c r="F77" i="9"/>
  <c r="F50" i="9"/>
  <c r="E50" i="9"/>
  <c r="F66" i="9"/>
  <c r="E66" i="9"/>
  <c r="F19" i="9"/>
  <c r="E19" i="9"/>
  <c r="F70" i="9"/>
  <c r="E70" i="9"/>
  <c r="F39" i="9"/>
  <c r="E39" i="9"/>
  <c r="F67" i="9"/>
  <c r="E67" i="9"/>
  <c r="F29" i="9"/>
  <c r="E29" i="9"/>
  <c r="F13" i="9"/>
  <c r="E13" i="9"/>
  <c r="F35" i="9"/>
  <c r="E35" i="9"/>
  <c r="F17" i="9"/>
  <c r="E17" i="9"/>
  <c r="E32" i="9"/>
  <c r="F32" i="9"/>
  <c r="F47" i="9"/>
  <c r="E47" i="9"/>
  <c r="F63" i="9"/>
  <c r="E63" i="9"/>
  <c r="E79" i="9"/>
  <c r="F79" i="9"/>
  <c r="E52" i="9"/>
  <c r="F52" i="9"/>
  <c r="E68" i="9"/>
  <c r="F68" i="9"/>
  <c r="F71" i="8"/>
  <c r="E66" i="8"/>
  <c r="F66" i="8"/>
  <c r="E68" i="8"/>
  <c r="F68" i="8"/>
  <c r="F14" i="8"/>
  <c r="E61" i="8"/>
  <c r="F49" i="8"/>
  <c r="F59" i="8"/>
  <c r="F63" i="8"/>
  <c r="F56" i="8"/>
  <c r="E56" i="8"/>
  <c r="E58" i="8"/>
  <c r="F58" i="8"/>
  <c r="F64" i="8"/>
  <c r="E64" i="8"/>
  <c r="E23" i="8"/>
  <c r="F72" i="8"/>
  <c r="E72" i="8"/>
  <c r="F11" i="8"/>
  <c r="E19" i="8"/>
  <c r="E6" i="8"/>
  <c r="F62" i="8"/>
  <c r="E62" i="8"/>
  <c r="F78" i="8"/>
  <c r="E78" i="8"/>
  <c r="F41" i="8"/>
  <c r="F39" i="8"/>
  <c r="E27" i="8"/>
  <c r="AK88" i="8"/>
  <c r="F65" i="8"/>
  <c r="F79" i="8"/>
  <c r="AL88" i="8"/>
  <c r="E74" i="8"/>
  <c r="F74" i="8"/>
  <c r="F52" i="8"/>
  <c r="E52" i="8"/>
  <c r="E70" i="8"/>
  <c r="F70" i="8"/>
  <c r="E50" i="8"/>
  <c r="F50" i="8"/>
  <c r="F31" i="8"/>
  <c r="E54" i="8"/>
  <c r="F54" i="8"/>
  <c r="J6" i="8"/>
  <c r="K6" i="8" s="1"/>
  <c r="L7" i="8"/>
  <c r="I6" i="8"/>
  <c r="BL43" i="7"/>
  <c r="BL33" i="7"/>
  <c r="BL42" i="7"/>
  <c r="BL32" i="7"/>
  <c r="BL30" i="7"/>
  <c r="BL29" i="7"/>
  <c r="BL37" i="7"/>
  <c r="BL27" i="7"/>
  <c r="BL18" i="7"/>
  <c r="BL36" i="7"/>
  <c r="BL26" i="7"/>
  <c r="BL17" i="7"/>
  <c r="BL16" i="7"/>
  <c r="BL15" i="7"/>
  <c r="BL14" i="7"/>
  <c r="BL13" i="7"/>
  <c r="BL12" i="7"/>
  <c r="BL11" i="7"/>
  <c r="BL10" i="7"/>
  <c r="BL9" i="7"/>
  <c r="BL8" i="7"/>
  <c r="BL7" i="7"/>
  <c r="AL91" i="7"/>
  <c r="BL6" i="7"/>
  <c r="BL5" i="7"/>
  <c r="BL4" i="7"/>
  <c r="BL3" i="7"/>
  <c r="BL2" i="7"/>
  <c r="S2" i="7"/>
  <c r="BL18" i="3"/>
  <c r="BL2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43" i="3"/>
  <c r="BL33" i="3"/>
  <c r="BL42" i="3"/>
  <c r="BL32" i="3"/>
  <c r="BL30" i="3"/>
  <c r="BL29" i="3"/>
  <c r="BL37" i="3"/>
  <c r="BL27" i="3"/>
  <c r="BL36" i="3"/>
  <c r="BL26" i="3"/>
  <c r="AL92" i="3"/>
  <c r="AL91" i="3"/>
  <c r="L4" i="3"/>
  <c r="S2" i="3"/>
  <c r="R3" i="3" s="1"/>
  <c r="B408" i="27" l="1"/>
  <c r="C407" i="27"/>
  <c r="D407" i="27" s="1"/>
  <c r="E406" i="27"/>
  <c r="F406" i="27"/>
  <c r="AM94" i="8"/>
  <c r="AO94" i="8" s="1"/>
  <c r="AM92" i="10"/>
  <c r="AO92" i="10" s="1"/>
  <c r="AM53" i="8"/>
  <c r="AO53" i="8" s="1"/>
  <c r="AM95" i="8"/>
  <c r="AO95" i="8" s="1"/>
  <c r="AM92" i="8"/>
  <c r="AO92" i="8" s="1"/>
  <c r="AM54" i="8"/>
  <c r="AO54" i="8" s="1"/>
  <c r="AM55" i="8"/>
  <c r="AO55" i="8" s="1"/>
  <c r="C4" i="7"/>
  <c r="D4" i="7" s="1"/>
  <c r="C3" i="7"/>
  <c r="D3" i="7" s="1"/>
  <c r="C5" i="7"/>
  <c r="D5" i="7" s="1"/>
  <c r="C7" i="7"/>
  <c r="D7" i="7" s="1"/>
  <c r="C6" i="7"/>
  <c r="D6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R25" i="7"/>
  <c r="R17" i="7"/>
  <c r="R9" i="7"/>
  <c r="Q7" i="7"/>
  <c r="Q15" i="7"/>
  <c r="Q23" i="7"/>
  <c r="R5" i="7"/>
  <c r="Q19" i="7"/>
  <c r="R12" i="7"/>
  <c r="R11" i="7"/>
  <c r="R3" i="7"/>
  <c r="R10" i="7"/>
  <c r="Q3" i="7"/>
  <c r="R24" i="7"/>
  <c r="R16" i="7"/>
  <c r="R8" i="7"/>
  <c r="Q8" i="7"/>
  <c r="Q16" i="7"/>
  <c r="Q24" i="7"/>
  <c r="Q12" i="7"/>
  <c r="R18" i="7"/>
  <c r="R23" i="7"/>
  <c r="R15" i="7"/>
  <c r="R7" i="7"/>
  <c r="Q9" i="7"/>
  <c r="Q17" i="7"/>
  <c r="Q25" i="7"/>
  <c r="Q14" i="7"/>
  <c r="R22" i="7"/>
  <c r="R14" i="7"/>
  <c r="R6" i="7"/>
  <c r="Q10" i="7"/>
  <c r="Q18" i="7"/>
  <c r="Q26" i="7"/>
  <c r="R4" i="7"/>
  <c r="Q5" i="7"/>
  <c r="Q13" i="7"/>
  <c r="Q21" i="7"/>
  <c r="Q6" i="7"/>
  <c r="Q22" i="7"/>
  <c r="R21" i="7"/>
  <c r="R13" i="7"/>
  <c r="Q11" i="7"/>
  <c r="Q27" i="7"/>
  <c r="R20" i="7"/>
  <c r="Q20" i="7"/>
  <c r="Q4" i="7"/>
  <c r="R19" i="7"/>
  <c r="R26" i="7"/>
  <c r="R27" i="7"/>
  <c r="C3" i="3"/>
  <c r="D3" i="3" s="1"/>
  <c r="C4" i="3"/>
  <c r="D4" i="3" s="1"/>
  <c r="F4" i="3" s="1"/>
  <c r="C5" i="3"/>
  <c r="D5" i="3" s="1"/>
  <c r="F5" i="3" s="1"/>
  <c r="C6" i="3"/>
  <c r="D6" i="3" s="1"/>
  <c r="F6" i="3" s="1"/>
  <c r="C7" i="3"/>
  <c r="D7" i="3" s="1"/>
  <c r="F7" i="3" s="1"/>
  <c r="C8" i="3"/>
  <c r="D8" i="3" s="1"/>
  <c r="F8" i="3" s="1"/>
  <c r="C9" i="3"/>
  <c r="D9" i="3" s="1"/>
  <c r="F9" i="3" s="1"/>
  <c r="C10" i="3"/>
  <c r="D10" i="3" s="1"/>
  <c r="F10" i="3" s="1"/>
  <c r="C11" i="3"/>
  <c r="D11" i="3" s="1"/>
  <c r="F11" i="3" s="1"/>
  <c r="C12" i="3"/>
  <c r="D12" i="3" s="1"/>
  <c r="F12" i="3" s="1"/>
  <c r="C13" i="3"/>
  <c r="D13" i="3" s="1"/>
  <c r="F13" i="3" s="1"/>
  <c r="C14" i="3"/>
  <c r="D14" i="3" s="1"/>
  <c r="F14" i="3" s="1"/>
  <c r="C15" i="3"/>
  <c r="D15" i="3" s="1"/>
  <c r="F15" i="3" s="1"/>
  <c r="C16" i="3"/>
  <c r="D16" i="3" s="1"/>
  <c r="F16" i="3" s="1"/>
  <c r="C17" i="3"/>
  <c r="D17" i="3" s="1"/>
  <c r="F17" i="3" s="1"/>
  <c r="C18" i="3"/>
  <c r="D18" i="3" s="1"/>
  <c r="F18" i="3" s="1"/>
  <c r="C19" i="3"/>
  <c r="D19" i="3" s="1"/>
  <c r="F19" i="3" s="1"/>
  <c r="C20" i="3"/>
  <c r="D20" i="3" s="1"/>
  <c r="F20" i="3" s="1"/>
  <c r="C21" i="3"/>
  <c r="D21" i="3" s="1"/>
  <c r="F21" i="3" s="1"/>
  <c r="C22" i="3"/>
  <c r="D22" i="3" s="1"/>
  <c r="F22" i="3" s="1"/>
  <c r="C23" i="3"/>
  <c r="D23" i="3" s="1"/>
  <c r="F23" i="3" s="1"/>
  <c r="C24" i="3"/>
  <c r="D24" i="3" s="1"/>
  <c r="F24" i="3" s="1"/>
  <c r="C25" i="3"/>
  <c r="D25" i="3" s="1"/>
  <c r="F25" i="3" s="1"/>
  <c r="C26" i="3"/>
  <c r="D26" i="3" s="1"/>
  <c r="F26" i="3" s="1"/>
  <c r="C27" i="3"/>
  <c r="D27" i="3" s="1"/>
  <c r="F27" i="3" s="1"/>
  <c r="C28" i="3"/>
  <c r="D28" i="3" s="1"/>
  <c r="F28" i="3" s="1"/>
  <c r="C29" i="3"/>
  <c r="D29" i="3" s="1"/>
  <c r="F29" i="3" s="1"/>
  <c r="C30" i="3"/>
  <c r="D30" i="3" s="1"/>
  <c r="F30" i="3" s="1"/>
  <c r="C31" i="3"/>
  <c r="D31" i="3" s="1"/>
  <c r="F31" i="3" s="1"/>
  <c r="C32" i="3"/>
  <c r="D32" i="3" s="1"/>
  <c r="F32" i="3" s="1"/>
  <c r="C33" i="3"/>
  <c r="D33" i="3" s="1"/>
  <c r="F33" i="3" s="1"/>
  <c r="C34" i="3"/>
  <c r="D34" i="3" s="1"/>
  <c r="F34" i="3" s="1"/>
  <c r="C35" i="3"/>
  <c r="D35" i="3" s="1"/>
  <c r="F35" i="3" s="1"/>
  <c r="C36" i="3"/>
  <c r="D36" i="3" s="1"/>
  <c r="F36" i="3" s="1"/>
  <c r="C37" i="3"/>
  <c r="D37" i="3" s="1"/>
  <c r="F37" i="3" s="1"/>
  <c r="C38" i="3"/>
  <c r="D38" i="3" s="1"/>
  <c r="F38" i="3" s="1"/>
  <c r="C39" i="3"/>
  <c r="D39" i="3" s="1"/>
  <c r="F39" i="3" s="1"/>
  <c r="C40" i="3"/>
  <c r="D40" i="3" s="1"/>
  <c r="F40" i="3" s="1"/>
  <c r="C41" i="3"/>
  <c r="D41" i="3" s="1"/>
  <c r="F41" i="3" s="1"/>
  <c r="C42" i="3"/>
  <c r="D42" i="3" s="1"/>
  <c r="F42" i="3" s="1"/>
  <c r="C43" i="3"/>
  <c r="D43" i="3" s="1"/>
  <c r="F43" i="3" s="1"/>
  <c r="C44" i="3"/>
  <c r="D44" i="3" s="1"/>
  <c r="F44" i="3" s="1"/>
  <c r="C45" i="3"/>
  <c r="D45" i="3" s="1"/>
  <c r="F45" i="3" s="1"/>
  <c r="C46" i="3"/>
  <c r="D46" i="3" s="1"/>
  <c r="F46" i="3" s="1"/>
  <c r="C47" i="3"/>
  <c r="D47" i="3" s="1"/>
  <c r="F47" i="3" s="1"/>
  <c r="C48" i="3"/>
  <c r="D48" i="3" s="1"/>
  <c r="F48" i="3" s="1"/>
  <c r="AM95" i="11"/>
  <c r="AO95" i="11" s="1"/>
  <c r="AM92" i="11"/>
  <c r="AO92" i="11" s="1"/>
  <c r="AM94" i="11"/>
  <c r="AO94" i="11" s="1"/>
  <c r="AM91" i="11"/>
  <c r="AO91" i="11" s="1"/>
  <c r="AM93" i="11"/>
  <c r="AO93" i="11" s="1"/>
  <c r="AM54" i="11"/>
  <c r="AO54" i="11" s="1"/>
  <c r="AM57" i="11"/>
  <c r="AO57" i="11" s="1"/>
  <c r="AM55" i="11"/>
  <c r="AO55" i="11" s="1"/>
  <c r="AM56" i="11"/>
  <c r="AO56" i="11" s="1"/>
  <c r="AM53" i="11"/>
  <c r="AO53" i="11" s="1"/>
  <c r="I7" i="11"/>
  <c r="J7" i="11"/>
  <c r="K7" i="11" s="1"/>
  <c r="L8" i="11"/>
  <c r="AM93" i="10"/>
  <c r="AO93" i="10" s="1"/>
  <c r="AM91" i="10"/>
  <c r="AO91" i="10" s="1"/>
  <c r="AM55" i="10"/>
  <c r="AO55" i="10" s="1"/>
  <c r="AM53" i="10"/>
  <c r="AO53" i="10" s="1"/>
  <c r="AM56" i="10"/>
  <c r="AO56" i="10" s="1"/>
  <c r="AM57" i="10"/>
  <c r="AO57" i="10" s="1"/>
  <c r="AM54" i="10"/>
  <c r="AO54" i="10" s="1"/>
  <c r="AM94" i="10"/>
  <c r="AO94" i="10" s="1"/>
  <c r="AM95" i="10"/>
  <c r="AO95" i="10" s="1"/>
  <c r="J7" i="10"/>
  <c r="K7" i="10" s="1"/>
  <c r="I7" i="10"/>
  <c r="L8" i="10"/>
  <c r="L7" i="9"/>
  <c r="I6" i="9"/>
  <c r="J6" i="9"/>
  <c r="K6" i="9" s="1"/>
  <c r="AM55" i="9"/>
  <c r="AO55" i="9" s="1"/>
  <c r="AM54" i="9"/>
  <c r="AO54" i="9" s="1"/>
  <c r="AM53" i="9"/>
  <c r="AO53" i="9" s="1"/>
  <c r="AM57" i="9"/>
  <c r="AO57" i="9" s="1"/>
  <c r="AM56" i="9"/>
  <c r="AO56" i="9" s="1"/>
  <c r="AM95" i="9"/>
  <c r="AO95" i="9" s="1"/>
  <c r="AM92" i="9"/>
  <c r="AO92" i="9" s="1"/>
  <c r="AM94" i="9"/>
  <c r="AO94" i="9" s="1"/>
  <c r="AM91" i="9"/>
  <c r="AO91" i="9" s="1"/>
  <c r="AM93" i="9"/>
  <c r="AO93" i="9" s="1"/>
  <c r="AM93" i="8"/>
  <c r="AO93" i="8" s="1"/>
  <c r="AM57" i="8"/>
  <c r="AO57" i="8" s="1"/>
  <c r="AM91" i="8"/>
  <c r="AO91" i="8" s="1"/>
  <c r="AM56" i="8"/>
  <c r="AO56" i="8" s="1"/>
  <c r="I7" i="8"/>
  <c r="J7" i="8"/>
  <c r="K7" i="8" s="1"/>
  <c r="L8" i="8"/>
  <c r="R27" i="3"/>
  <c r="J3" i="3"/>
  <c r="K3" i="3" s="1"/>
  <c r="R14" i="3"/>
  <c r="R19" i="3"/>
  <c r="I3" i="3"/>
  <c r="R13" i="3"/>
  <c r="R17" i="3"/>
  <c r="R15" i="3"/>
  <c r="R9" i="3"/>
  <c r="R21" i="3"/>
  <c r="R26" i="3"/>
  <c r="L5" i="3"/>
  <c r="J4" i="3"/>
  <c r="K4" i="3" s="1"/>
  <c r="I4" i="3"/>
  <c r="R18" i="3"/>
  <c r="R4" i="3"/>
  <c r="R5" i="3"/>
  <c r="R8" i="3"/>
  <c r="R11" i="3"/>
  <c r="R12" i="3"/>
  <c r="R24" i="3"/>
  <c r="R20" i="3"/>
  <c r="R16" i="3"/>
  <c r="R25" i="3"/>
  <c r="R7" i="3"/>
  <c r="R10" i="3"/>
  <c r="R22" i="3"/>
  <c r="R6" i="3"/>
  <c r="R23" i="3"/>
  <c r="E407" i="27" l="1"/>
  <c r="F407" i="27"/>
  <c r="B409" i="27"/>
  <c r="C408" i="27"/>
  <c r="D408" i="27" s="1"/>
  <c r="AL88" i="7"/>
  <c r="AK50" i="7"/>
  <c r="AL50" i="7"/>
  <c r="F66" i="7"/>
  <c r="E66" i="7"/>
  <c r="F34" i="7"/>
  <c r="E34" i="7"/>
  <c r="F89" i="7"/>
  <c r="E89" i="7"/>
  <c r="F57" i="7"/>
  <c r="E57" i="7"/>
  <c r="F41" i="7"/>
  <c r="E41" i="7"/>
  <c r="F17" i="7"/>
  <c r="E17" i="7"/>
  <c r="F86" i="7"/>
  <c r="E86" i="7"/>
  <c r="F78" i="7"/>
  <c r="E78" i="7"/>
  <c r="F70" i="7"/>
  <c r="E70" i="7"/>
  <c r="F62" i="7"/>
  <c r="E62" i="7"/>
  <c r="F54" i="7"/>
  <c r="E54" i="7"/>
  <c r="F46" i="7"/>
  <c r="E46" i="7"/>
  <c r="F38" i="7"/>
  <c r="E38" i="7"/>
  <c r="F30" i="7"/>
  <c r="E30" i="7"/>
  <c r="F22" i="7"/>
  <c r="E22" i="7"/>
  <c r="F14" i="7"/>
  <c r="E14" i="7"/>
  <c r="E7" i="7"/>
  <c r="F7" i="7"/>
  <c r="F82" i="7"/>
  <c r="E82" i="7"/>
  <c r="F50" i="7"/>
  <c r="E50" i="7"/>
  <c r="F10" i="7"/>
  <c r="E10" i="7"/>
  <c r="E88" i="7"/>
  <c r="F88" i="7"/>
  <c r="E64" i="7"/>
  <c r="F64" i="7"/>
  <c r="E32" i="7"/>
  <c r="F32" i="7"/>
  <c r="F8" i="7"/>
  <c r="E8" i="7"/>
  <c r="AK88" i="7"/>
  <c r="F85" i="7"/>
  <c r="E85" i="7"/>
  <c r="F77" i="7"/>
  <c r="E77" i="7"/>
  <c r="F69" i="7"/>
  <c r="E69" i="7"/>
  <c r="F61" i="7"/>
  <c r="E61" i="7"/>
  <c r="F53" i="7"/>
  <c r="E53" i="7"/>
  <c r="F45" i="7"/>
  <c r="E45" i="7"/>
  <c r="F37" i="7"/>
  <c r="E37" i="7"/>
  <c r="F29" i="7"/>
  <c r="E29" i="7"/>
  <c r="F21" i="7"/>
  <c r="E21" i="7"/>
  <c r="F13" i="7"/>
  <c r="E13" i="7"/>
  <c r="F5" i="7"/>
  <c r="E5" i="7"/>
  <c r="F90" i="7"/>
  <c r="E90" i="7"/>
  <c r="F58" i="7"/>
  <c r="E58" i="7"/>
  <c r="F26" i="7"/>
  <c r="E26" i="7"/>
  <c r="F81" i="7"/>
  <c r="E81" i="7"/>
  <c r="F65" i="7"/>
  <c r="E65" i="7"/>
  <c r="F33" i="7"/>
  <c r="E33" i="7"/>
  <c r="F9" i="7"/>
  <c r="E9" i="7"/>
  <c r="E72" i="7"/>
  <c r="F72" i="7"/>
  <c r="E48" i="7"/>
  <c r="F48" i="7"/>
  <c r="F24" i="7"/>
  <c r="E24" i="7"/>
  <c r="E79" i="7"/>
  <c r="F79" i="7"/>
  <c r="E63" i="7"/>
  <c r="F63" i="7"/>
  <c r="E47" i="7"/>
  <c r="F47" i="7"/>
  <c r="E31" i="7"/>
  <c r="F31" i="7"/>
  <c r="E15" i="7"/>
  <c r="F15" i="7"/>
  <c r="E84" i="7"/>
  <c r="F84" i="7"/>
  <c r="E76" i="7"/>
  <c r="F76" i="7"/>
  <c r="F68" i="7"/>
  <c r="E68" i="7"/>
  <c r="F60" i="7"/>
  <c r="E60" i="7"/>
  <c r="F52" i="7"/>
  <c r="E52" i="7"/>
  <c r="F44" i="7"/>
  <c r="E44" i="7"/>
  <c r="F36" i="7"/>
  <c r="E36" i="7"/>
  <c r="E28" i="7"/>
  <c r="F28" i="7"/>
  <c r="E20" i="7"/>
  <c r="F20" i="7"/>
  <c r="E12" i="7"/>
  <c r="F12" i="7"/>
  <c r="F3" i="7"/>
  <c r="E3" i="7"/>
  <c r="F74" i="7"/>
  <c r="E74" i="7"/>
  <c r="F42" i="7"/>
  <c r="E42" i="7"/>
  <c r="F18" i="7"/>
  <c r="E18" i="7"/>
  <c r="F73" i="7"/>
  <c r="E73" i="7"/>
  <c r="F49" i="7"/>
  <c r="E49" i="7"/>
  <c r="F25" i="7"/>
  <c r="E25" i="7"/>
  <c r="E80" i="7"/>
  <c r="F80" i="7"/>
  <c r="E56" i="7"/>
  <c r="F56" i="7"/>
  <c r="E40" i="7"/>
  <c r="F40" i="7"/>
  <c r="F16" i="7"/>
  <c r="E16" i="7"/>
  <c r="E87" i="7"/>
  <c r="F87" i="7"/>
  <c r="E71" i="7"/>
  <c r="F71" i="7"/>
  <c r="E55" i="7"/>
  <c r="F55" i="7"/>
  <c r="E39" i="7"/>
  <c r="F39" i="7"/>
  <c r="E23" i="7"/>
  <c r="F23" i="7"/>
  <c r="F6" i="7"/>
  <c r="E6" i="7"/>
  <c r="E83" i="7"/>
  <c r="F83" i="7"/>
  <c r="E75" i="7"/>
  <c r="F75" i="7"/>
  <c r="E67" i="7"/>
  <c r="F67" i="7"/>
  <c r="E59" i="7"/>
  <c r="F59" i="7"/>
  <c r="E51" i="7"/>
  <c r="F51" i="7"/>
  <c r="E43" i="7"/>
  <c r="F43" i="7"/>
  <c r="E35" i="7"/>
  <c r="F35" i="7"/>
  <c r="E27" i="7"/>
  <c r="F27" i="7"/>
  <c r="E19" i="7"/>
  <c r="F19" i="7"/>
  <c r="E11" i="7"/>
  <c r="F11" i="7"/>
  <c r="F4" i="7"/>
  <c r="E4" i="7"/>
  <c r="E10" i="3"/>
  <c r="E33" i="3"/>
  <c r="E32" i="3"/>
  <c r="E15" i="3"/>
  <c r="E46" i="3"/>
  <c r="E38" i="3"/>
  <c r="E30" i="3"/>
  <c r="E22" i="3"/>
  <c r="E14" i="3"/>
  <c r="E6" i="3"/>
  <c r="E34" i="3"/>
  <c r="E9" i="3"/>
  <c r="E48" i="3"/>
  <c r="E8" i="3"/>
  <c r="E47" i="3"/>
  <c r="E7" i="3"/>
  <c r="E45" i="3"/>
  <c r="E37" i="3"/>
  <c r="E29" i="3"/>
  <c r="E21" i="3"/>
  <c r="E13" i="3"/>
  <c r="E5" i="3"/>
  <c r="E42" i="3"/>
  <c r="E18" i="3"/>
  <c r="E25" i="3"/>
  <c r="E16" i="3"/>
  <c r="E23" i="3"/>
  <c r="E44" i="3"/>
  <c r="E36" i="3"/>
  <c r="E28" i="3"/>
  <c r="E20" i="3"/>
  <c r="E12" i="3"/>
  <c r="E4" i="3"/>
  <c r="E26" i="3"/>
  <c r="E41" i="3"/>
  <c r="E17" i="3"/>
  <c r="E40" i="3"/>
  <c r="E24" i="3"/>
  <c r="E39" i="3"/>
  <c r="E31" i="3"/>
  <c r="E43" i="3"/>
  <c r="E35" i="3"/>
  <c r="E27" i="3"/>
  <c r="E19" i="3"/>
  <c r="E11" i="3"/>
  <c r="F3" i="3"/>
  <c r="E3" i="3"/>
  <c r="J8" i="11"/>
  <c r="K8" i="11" s="1"/>
  <c r="I8" i="11"/>
  <c r="L9" i="11"/>
  <c r="I8" i="10"/>
  <c r="L9" i="10"/>
  <c r="J8" i="10"/>
  <c r="K8" i="10" s="1"/>
  <c r="J7" i="9"/>
  <c r="K7" i="9" s="1"/>
  <c r="I7" i="9"/>
  <c r="L8" i="9"/>
  <c r="I8" i="8"/>
  <c r="L9" i="8"/>
  <c r="J8" i="8"/>
  <c r="K8" i="8" s="1"/>
  <c r="AM55" i="7"/>
  <c r="AO55" i="7" s="1"/>
  <c r="AM56" i="7"/>
  <c r="AO56" i="7" s="1"/>
  <c r="AM54" i="7"/>
  <c r="AO54" i="7" s="1"/>
  <c r="AM57" i="7"/>
  <c r="AM53" i="7"/>
  <c r="AO53" i="7" s="1"/>
  <c r="AL88" i="3"/>
  <c r="AK88" i="3"/>
  <c r="I5" i="3"/>
  <c r="L6" i="3"/>
  <c r="J5" i="3"/>
  <c r="K5" i="3" s="1"/>
  <c r="E408" i="27" l="1"/>
  <c r="F408" i="27"/>
  <c r="C409" i="27"/>
  <c r="D409" i="27" s="1"/>
  <c r="B410" i="27"/>
  <c r="AK50" i="3"/>
  <c r="AL50" i="3"/>
  <c r="L10" i="11"/>
  <c r="J9" i="11"/>
  <c r="K9" i="11" s="1"/>
  <c r="I9" i="11"/>
  <c r="J9" i="10"/>
  <c r="K9" i="10" s="1"/>
  <c r="I9" i="10"/>
  <c r="L10" i="10"/>
  <c r="J8" i="9"/>
  <c r="K8" i="9" s="1"/>
  <c r="I8" i="9"/>
  <c r="L9" i="9"/>
  <c r="I9" i="8"/>
  <c r="L10" i="8"/>
  <c r="J9" i="8"/>
  <c r="K9" i="8" s="1"/>
  <c r="AM95" i="7"/>
  <c r="AO95" i="7" s="1"/>
  <c r="AM94" i="7"/>
  <c r="AO94" i="7" s="1"/>
  <c r="AM93" i="7"/>
  <c r="AO93" i="7" s="1"/>
  <c r="AM92" i="7"/>
  <c r="AO92" i="7" s="1"/>
  <c r="AM91" i="7"/>
  <c r="AO91" i="7" s="1"/>
  <c r="AM94" i="3"/>
  <c r="AO94" i="3" s="1"/>
  <c r="AM91" i="3"/>
  <c r="AO91" i="3" s="1"/>
  <c r="AM95" i="3"/>
  <c r="AO95" i="3" s="1"/>
  <c r="AM92" i="3"/>
  <c r="AO92" i="3" s="1"/>
  <c r="AM93" i="3"/>
  <c r="AO93" i="3" s="1"/>
  <c r="L7" i="3"/>
  <c r="J6" i="3"/>
  <c r="K6" i="3" s="1"/>
  <c r="I6" i="3"/>
  <c r="B411" i="27" l="1"/>
  <c r="C410" i="27"/>
  <c r="D410" i="27" s="1"/>
  <c r="E409" i="27"/>
  <c r="F409" i="27"/>
  <c r="AM54" i="3"/>
  <c r="AO54" i="3" s="1"/>
  <c r="AM55" i="3"/>
  <c r="AO55" i="3" s="1"/>
  <c r="AM53" i="3"/>
  <c r="AO53" i="3" s="1"/>
  <c r="AM57" i="3"/>
  <c r="AO57" i="3" s="1"/>
  <c r="AM56" i="3"/>
  <c r="AO56" i="3" s="1"/>
  <c r="J10" i="11"/>
  <c r="K10" i="11" s="1"/>
  <c r="I10" i="11"/>
  <c r="L11" i="11"/>
  <c r="J10" i="10"/>
  <c r="K10" i="10" s="1"/>
  <c r="I10" i="10"/>
  <c r="L11" i="10"/>
  <c r="L10" i="9"/>
  <c r="J9" i="9"/>
  <c r="K9" i="9" s="1"/>
  <c r="I9" i="9"/>
  <c r="J10" i="8"/>
  <c r="K10" i="8" s="1"/>
  <c r="I10" i="8"/>
  <c r="L11" i="8"/>
  <c r="L8" i="3"/>
  <c r="I7" i="3"/>
  <c r="J7" i="3"/>
  <c r="K7" i="3" s="1"/>
  <c r="E410" i="27" l="1"/>
  <c r="F410" i="27"/>
  <c r="C411" i="27"/>
  <c r="D411" i="27" s="1"/>
  <c r="B412" i="27"/>
  <c r="L12" i="11"/>
  <c r="I11" i="11"/>
  <c r="J11" i="11"/>
  <c r="K11" i="11" s="1"/>
  <c r="J11" i="10"/>
  <c r="K11" i="10" s="1"/>
  <c r="I11" i="10"/>
  <c r="L12" i="10"/>
  <c r="J10" i="9"/>
  <c r="K10" i="9" s="1"/>
  <c r="I10" i="9"/>
  <c r="L11" i="9"/>
  <c r="I11" i="8"/>
  <c r="J11" i="8"/>
  <c r="K11" i="8" s="1"/>
  <c r="L12" i="8"/>
  <c r="L9" i="3"/>
  <c r="J8" i="3"/>
  <c r="K8" i="3" s="1"/>
  <c r="I8" i="3"/>
  <c r="C412" i="27" l="1"/>
  <c r="D412" i="27" s="1"/>
  <c r="B413" i="27"/>
  <c r="F411" i="27"/>
  <c r="E411" i="27"/>
  <c r="J12" i="11"/>
  <c r="K12" i="11" s="1"/>
  <c r="I12" i="11"/>
  <c r="L13" i="11"/>
  <c r="L13" i="10"/>
  <c r="I12" i="10"/>
  <c r="J12" i="10"/>
  <c r="K12" i="10" s="1"/>
  <c r="I11" i="9"/>
  <c r="L12" i="9"/>
  <c r="J11" i="9"/>
  <c r="K11" i="9" s="1"/>
  <c r="I12" i="8"/>
  <c r="J12" i="8"/>
  <c r="K12" i="8" s="1"/>
  <c r="L13" i="8"/>
  <c r="I9" i="3"/>
  <c r="L10" i="3"/>
  <c r="J9" i="3"/>
  <c r="K9" i="3" s="1"/>
  <c r="B414" i="27" l="1"/>
  <c r="C413" i="27"/>
  <c r="D413" i="27" s="1"/>
  <c r="E412" i="27"/>
  <c r="F412" i="27"/>
  <c r="J13" i="11"/>
  <c r="K13" i="11" s="1"/>
  <c r="I13" i="11"/>
  <c r="L14" i="11"/>
  <c r="I13" i="10"/>
  <c r="J13" i="10"/>
  <c r="K13" i="10" s="1"/>
  <c r="L14" i="10"/>
  <c r="L13" i="9"/>
  <c r="J12" i="9"/>
  <c r="K12" i="9" s="1"/>
  <c r="I12" i="9"/>
  <c r="J13" i="8"/>
  <c r="K13" i="8" s="1"/>
  <c r="L14" i="8"/>
  <c r="I13" i="8"/>
  <c r="J10" i="3"/>
  <c r="K10" i="3" s="1"/>
  <c r="L11" i="3"/>
  <c r="I10" i="3"/>
  <c r="F413" i="27" l="1"/>
  <c r="E413" i="27"/>
  <c r="C414" i="27"/>
  <c r="D414" i="27" s="1"/>
  <c r="B415" i="27"/>
  <c r="L15" i="11"/>
  <c r="J14" i="11"/>
  <c r="K14" i="11" s="1"/>
  <c r="I14" i="11"/>
  <c r="J14" i="10"/>
  <c r="K14" i="10" s="1"/>
  <c r="L15" i="10"/>
  <c r="I14" i="10"/>
  <c r="L14" i="9"/>
  <c r="J13" i="9"/>
  <c r="K13" i="9" s="1"/>
  <c r="I13" i="9"/>
  <c r="L15" i="8"/>
  <c r="I14" i="8"/>
  <c r="J14" i="8"/>
  <c r="K14" i="8" s="1"/>
  <c r="J11" i="3"/>
  <c r="K11" i="3" s="1"/>
  <c r="I11" i="3"/>
  <c r="L12" i="3"/>
  <c r="B416" i="27" l="1"/>
  <c r="C415" i="27"/>
  <c r="D415" i="27" s="1"/>
  <c r="E414" i="27"/>
  <c r="F414" i="27"/>
  <c r="L16" i="11"/>
  <c r="J15" i="11"/>
  <c r="K15" i="11" s="1"/>
  <c r="I15" i="11"/>
  <c r="L16" i="10"/>
  <c r="J15" i="10"/>
  <c r="K15" i="10" s="1"/>
  <c r="I15" i="10"/>
  <c r="I14" i="9"/>
  <c r="L15" i="9"/>
  <c r="J14" i="9"/>
  <c r="K14" i="9" s="1"/>
  <c r="J15" i="8"/>
  <c r="K15" i="8" s="1"/>
  <c r="I15" i="8"/>
  <c r="L16" i="8"/>
  <c r="L13" i="3"/>
  <c r="J12" i="3"/>
  <c r="K12" i="3" s="1"/>
  <c r="I12" i="3"/>
  <c r="E415" i="27" l="1"/>
  <c r="F415" i="27"/>
  <c r="B417" i="27"/>
  <c r="C416" i="27"/>
  <c r="D416" i="27" s="1"/>
  <c r="L17" i="11"/>
  <c r="J16" i="11"/>
  <c r="K16" i="11" s="1"/>
  <c r="I16" i="11"/>
  <c r="L17" i="10"/>
  <c r="I16" i="10"/>
  <c r="J16" i="10"/>
  <c r="K16" i="10" s="1"/>
  <c r="J15" i="9"/>
  <c r="K15" i="9" s="1"/>
  <c r="I15" i="9"/>
  <c r="L16" i="9"/>
  <c r="L17" i="8"/>
  <c r="J16" i="8"/>
  <c r="K16" i="8" s="1"/>
  <c r="I16" i="8"/>
  <c r="J13" i="3"/>
  <c r="K13" i="3" s="1"/>
  <c r="L14" i="3"/>
  <c r="I13" i="3"/>
  <c r="E416" i="27" l="1"/>
  <c r="F416" i="27"/>
  <c r="C417" i="27"/>
  <c r="D417" i="27" s="1"/>
  <c r="B418" i="27"/>
  <c r="L18" i="11"/>
  <c r="I17" i="11"/>
  <c r="J17" i="11"/>
  <c r="K17" i="11" s="1"/>
  <c r="J17" i="10"/>
  <c r="K17" i="10" s="1"/>
  <c r="L18" i="10"/>
  <c r="I17" i="10"/>
  <c r="L17" i="9"/>
  <c r="J16" i="9"/>
  <c r="K16" i="9" s="1"/>
  <c r="I16" i="9"/>
  <c r="L18" i="8"/>
  <c r="J17" i="8"/>
  <c r="K17" i="8" s="1"/>
  <c r="I17" i="8"/>
  <c r="I14" i="3"/>
  <c r="J14" i="3"/>
  <c r="K14" i="3" s="1"/>
  <c r="L15" i="3"/>
  <c r="B419" i="27" l="1"/>
  <c r="C418" i="27"/>
  <c r="D418" i="27" s="1"/>
  <c r="E417" i="27"/>
  <c r="F417" i="27"/>
  <c r="L19" i="11"/>
  <c r="I18" i="11"/>
  <c r="J18" i="11"/>
  <c r="K18" i="11" s="1"/>
  <c r="L19" i="10"/>
  <c r="J18" i="10"/>
  <c r="K18" i="10" s="1"/>
  <c r="I18" i="10"/>
  <c r="L18" i="9"/>
  <c r="J17" i="9"/>
  <c r="K17" i="9" s="1"/>
  <c r="I17" i="9"/>
  <c r="L19" i="8"/>
  <c r="I18" i="8"/>
  <c r="J18" i="8"/>
  <c r="K18" i="8" s="1"/>
  <c r="L16" i="3"/>
  <c r="I15" i="3"/>
  <c r="J15" i="3"/>
  <c r="K15" i="3" s="1"/>
  <c r="E418" i="27" l="1"/>
  <c r="F418" i="27"/>
  <c r="C419" i="27"/>
  <c r="D419" i="27" s="1"/>
  <c r="B420" i="27"/>
  <c r="L20" i="11"/>
  <c r="J19" i="11"/>
  <c r="K19" i="11" s="1"/>
  <c r="I19" i="11"/>
  <c r="L20" i="10"/>
  <c r="J19" i="10"/>
  <c r="K19" i="10" s="1"/>
  <c r="I19" i="10"/>
  <c r="L19" i="9"/>
  <c r="J18" i="9"/>
  <c r="K18" i="9" s="1"/>
  <c r="I18" i="9"/>
  <c r="L20" i="8"/>
  <c r="J19" i="8"/>
  <c r="K19" i="8" s="1"/>
  <c r="I19" i="8"/>
  <c r="J16" i="3"/>
  <c r="K16" i="3" s="1"/>
  <c r="I16" i="3"/>
  <c r="L17" i="3"/>
  <c r="C420" i="27" l="1"/>
  <c r="D420" i="27" s="1"/>
  <c r="B421" i="27"/>
  <c r="F419" i="27"/>
  <c r="E419" i="27"/>
  <c r="J20" i="11"/>
  <c r="K20" i="11" s="1"/>
  <c r="L21" i="11"/>
  <c r="I20" i="11"/>
  <c r="L21" i="10"/>
  <c r="J20" i="10"/>
  <c r="K20" i="10" s="1"/>
  <c r="I20" i="10"/>
  <c r="L20" i="9"/>
  <c r="J19" i="9"/>
  <c r="K19" i="9" s="1"/>
  <c r="I19" i="9"/>
  <c r="I20" i="8"/>
  <c r="L21" i="8"/>
  <c r="J20" i="8"/>
  <c r="K20" i="8" s="1"/>
  <c r="I17" i="3"/>
  <c r="L18" i="3"/>
  <c r="J17" i="3"/>
  <c r="K17" i="3" s="1"/>
  <c r="B422" i="27" l="1"/>
  <c r="C421" i="27"/>
  <c r="D421" i="27" s="1"/>
  <c r="E420" i="27"/>
  <c r="F420" i="27"/>
  <c r="I21" i="11"/>
  <c r="L22" i="11"/>
  <c r="J21" i="11"/>
  <c r="K21" i="11" s="1"/>
  <c r="J21" i="10"/>
  <c r="K21" i="10" s="1"/>
  <c r="I21" i="10"/>
  <c r="L22" i="10"/>
  <c r="L21" i="9"/>
  <c r="J20" i="9"/>
  <c r="K20" i="9" s="1"/>
  <c r="I20" i="9"/>
  <c r="J21" i="8"/>
  <c r="K21" i="8" s="1"/>
  <c r="I21" i="8"/>
  <c r="L22" i="8"/>
  <c r="L19" i="3"/>
  <c r="J18" i="3"/>
  <c r="K18" i="3" s="1"/>
  <c r="I18" i="3"/>
  <c r="F421" i="27" l="1"/>
  <c r="E421" i="27"/>
  <c r="C422" i="27"/>
  <c r="D422" i="27" s="1"/>
  <c r="B423" i="27"/>
  <c r="I22" i="11"/>
  <c r="L23" i="11"/>
  <c r="J22" i="11"/>
  <c r="K22" i="11" s="1"/>
  <c r="J22" i="10"/>
  <c r="K22" i="10" s="1"/>
  <c r="I22" i="10"/>
  <c r="L23" i="10"/>
  <c r="L22" i="9"/>
  <c r="J21" i="9"/>
  <c r="K21" i="9" s="1"/>
  <c r="I21" i="9"/>
  <c r="L23" i="8"/>
  <c r="I22" i="8"/>
  <c r="J22" i="8"/>
  <c r="K22" i="8" s="1"/>
  <c r="I19" i="3"/>
  <c r="L20" i="3"/>
  <c r="J19" i="3"/>
  <c r="K19" i="3" s="1"/>
  <c r="B424" i="27" l="1"/>
  <c r="C423" i="27"/>
  <c r="D423" i="27" s="1"/>
  <c r="E422" i="27"/>
  <c r="F422" i="27"/>
  <c r="L24" i="11"/>
  <c r="J23" i="11"/>
  <c r="K23" i="11" s="1"/>
  <c r="I23" i="11"/>
  <c r="I23" i="10"/>
  <c r="L24" i="10"/>
  <c r="J23" i="10"/>
  <c r="K23" i="10" s="1"/>
  <c r="L23" i="9"/>
  <c r="J22" i="9"/>
  <c r="K22" i="9" s="1"/>
  <c r="I22" i="9"/>
  <c r="L24" i="8"/>
  <c r="J23" i="8"/>
  <c r="K23" i="8" s="1"/>
  <c r="I23" i="8"/>
  <c r="L21" i="3"/>
  <c r="I20" i="3"/>
  <c r="J20" i="3"/>
  <c r="K20" i="3" s="1"/>
  <c r="E423" i="27" l="1"/>
  <c r="F423" i="27"/>
  <c r="B425" i="27"/>
  <c r="C424" i="27"/>
  <c r="D424" i="27" s="1"/>
  <c r="L25" i="11"/>
  <c r="J24" i="11"/>
  <c r="K24" i="11" s="1"/>
  <c r="I24" i="11"/>
  <c r="J24" i="10"/>
  <c r="K24" i="10" s="1"/>
  <c r="I24" i="10"/>
  <c r="L25" i="10"/>
  <c r="J23" i="9"/>
  <c r="K23" i="9" s="1"/>
  <c r="I23" i="9"/>
  <c r="L24" i="9"/>
  <c r="L25" i="8"/>
  <c r="J24" i="8"/>
  <c r="K24" i="8" s="1"/>
  <c r="I24" i="8"/>
  <c r="I21" i="3"/>
  <c r="J21" i="3"/>
  <c r="K21" i="3" s="1"/>
  <c r="L22" i="3"/>
  <c r="E424" i="27" l="1"/>
  <c r="F424" i="27"/>
  <c r="C425" i="27"/>
  <c r="D425" i="27" s="1"/>
  <c r="B426" i="27"/>
  <c r="J25" i="11"/>
  <c r="K25" i="11" s="1"/>
  <c r="I25" i="11"/>
  <c r="L26" i="11"/>
  <c r="J25" i="10"/>
  <c r="K25" i="10" s="1"/>
  <c r="I25" i="10"/>
  <c r="L26" i="10"/>
  <c r="J24" i="9"/>
  <c r="K24" i="9" s="1"/>
  <c r="I24" i="9"/>
  <c r="L25" i="9"/>
  <c r="J25" i="8"/>
  <c r="K25" i="8" s="1"/>
  <c r="L26" i="8"/>
  <c r="I25" i="8"/>
  <c r="L23" i="3"/>
  <c r="J22" i="3"/>
  <c r="K22" i="3" s="1"/>
  <c r="I22" i="3"/>
  <c r="B427" i="27" l="1"/>
  <c r="C426" i="27"/>
  <c r="D426" i="27" s="1"/>
  <c r="E425" i="27"/>
  <c r="F425" i="27"/>
  <c r="L27" i="11"/>
  <c r="J26" i="11"/>
  <c r="K26" i="11" s="1"/>
  <c r="I26" i="11"/>
  <c r="J26" i="10"/>
  <c r="K26" i="10" s="1"/>
  <c r="I26" i="10"/>
  <c r="L27" i="10"/>
  <c r="J25" i="9"/>
  <c r="K25" i="9" s="1"/>
  <c r="I25" i="9"/>
  <c r="L26" i="9"/>
  <c r="L27" i="8"/>
  <c r="J26" i="8"/>
  <c r="K26" i="8" s="1"/>
  <c r="I26" i="8"/>
  <c r="J23" i="3"/>
  <c r="K23" i="3" s="1"/>
  <c r="I23" i="3"/>
  <c r="L24" i="3"/>
  <c r="E426" i="27" l="1"/>
  <c r="F426" i="27"/>
  <c r="C427" i="27"/>
  <c r="D427" i="27" s="1"/>
  <c r="B428" i="27"/>
  <c r="L28" i="11"/>
  <c r="J27" i="11"/>
  <c r="K27" i="11" s="1"/>
  <c r="I27" i="11"/>
  <c r="L28" i="10"/>
  <c r="J27" i="10"/>
  <c r="K27" i="10" s="1"/>
  <c r="I27" i="10"/>
  <c r="I26" i="9"/>
  <c r="J26" i="9"/>
  <c r="K26" i="9" s="1"/>
  <c r="L27" i="9"/>
  <c r="I27" i="8"/>
  <c r="J27" i="8"/>
  <c r="K27" i="8" s="1"/>
  <c r="L28" i="8"/>
  <c r="J24" i="3"/>
  <c r="K24" i="3" s="1"/>
  <c r="L25" i="3"/>
  <c r="I24" i="3"/>
  <c r="C428" i="27" l="1"/>
  <c r="D428" i="27" s="1"/>
  <c r="B429" i="27"/>
  <c r="F427" i="27"/>
  <c r="E427" i="27"/>
  <c r="J28" i="11"/>
  <c r="K28" i="11" s="1"/>
  <c r="I28" i="11"/>
  <c r="L29" i="11"/>
  <c r="J28" i="10"/>
  <c r="K28" i="10" s="1"/>
  <c r="I28" i="10"/>
  <c r="L29" i="10"/>
  <c r="J27" i="9"/>
  <c r="K27" i="9" s="1"/>
  <c r="I27" i="9"/>
  <c r="L28" i="9"/>
  <c r="J28" i="8"/>
  <c r="K28" i="8" s="1"/>
  <c r="I28" i="8"/>
  <c r="L29" i="8"/>
  <c r="J25" i="3"/>
  <c r="K25" i="3" s="1"/>
  <c r="I25" i="3"/>
  <c r="L26" i="3"/>
  <c r="B430" i="27" l="1"/>
  <c r="C429" i="27"/>
  <c r="D429" i="27" s="1"/>
  <c r="E428" i="27"/>
  <c r="F428" i="27"/>
  <c r="L30" i="11"/>
  <c r="I29" i="11"/>
  <c r="J29" i="11"/>
  <c r="K29" i="11" s="1"/>
  <c r="J29" i="10"/>
  <c r="K29" i="10" s="1"/>
  <c r="L30" i="10"/>
  <c r="I29" i="10"/>
  <c r="J28" i="9"/>
  <c r="K28" i="9" s="1"/>
  <c r="I28" i="9"/>
  <c r="L29" i="9"/>
  <c r="I29" i="8"/>
  <c r="J29" i="8"/>
  <c r="K29" i="8" s="1"/>
  <c r="L30" i="8"/>
  <c r="I26" i="3"/>
  <c r="L27" i="3"/>
  <c r="J26" i="3"/>
  <c r="K26" i="3" s="1"/>
  <c r="F429" i="27" l="1"/>
  <c r="E429" i="27"/>
  <c r="C430" i="27"/>
  <c r="D430" i="27" s="1"/>
  <c r="B431" i="27"/>
  <c r="J30" i="11"/>
  <c r="K30" i="11" s="1"/>
  <c r="I30" i="11"/>
  <c r="L31" i="11"/>
  <c r="J30" i="10"/>
  <c r="K30" i="10" s="1"/>
  <c r="I30" i="10"/>
  <c r="L31" i="10"/>
  <c r="J29" i="9"/>
  <c r="K29" i="9" s="1"/>
  <c r="L30" i="9"/>
  <c r="I29" i="9"/>
  <c r="J30" i="8"/>
  <c r="K30" i="8" s="1"/>
  <c r="I30" i="8"/>
  <c r="L31" i="8"/>
  <c r="J27" i="3"/>
  <c r="K27" i="3" s="1"/>
  <c r="I27" i="3"/>
  <c r="L28" i="3"/>
  <c r="B432" i="27" l="1"/>
  <c r="C431" i="27"/>
  <c r="D431" i="27" s="1"/>
  <c r="E430" i="27"/>
  <c r="F430" i="27"/>
  <c r="L32" i="11"/>
  <c r="I31" i="11"/>
  <c r="J31" i="11"/>
  <c r="K31" i="11" s="1"/>
  <c r="L32" i="10"/>
  <c r="J31" i="10"/>
  <c r="K31" i="10" s="1"/>
  <c r="I31" i="10"/>
  <c r="J30" i="9"/>
  <c r="K30" i="9" s="1"/>
  <c r="I30" i="9"/>
  <c r="L31" i="9"/>
  <c r="L32" i="8"/>
  <c r="J31" i="8"/>
  <c r="K31" i="8" s="1"/>
  <c r="I31" i="8"/>
  <c r="L29" i="3"/>
  <c r="J28" i="3"/>
  <c r="K28" i="3" s="1"/>
  <c r="I28" i="3"/>
  <c r="E431" i="27" l="1"/>
  <c r="F431" i="27"/>
  <c r="B433" i="27"/>
  <c r="C432" i="27"/>
  <c r="D432" i="27" s="1"/>
  <c r="J32" i="11"/>
  <c r="K32" i="11" s="1"/>
  <c r="I32" i="11"/>
  <c r="L33" i="11"/>
  <c r="J32" i="10"/>
  <c r="K32" i="10" s="1"/>
  <c r="L33" i="10"/>
  <c r="I32" i="10"/>
  <c r="L32" i="9"/>
  <c r="J31" i="9"/>
  <c r="K31" i="9" s="1"/>
  <c r="I31" i="9"/>
  <c r="L33" i="8"/>
  <c r="I32" i="8"/>
  <c r="J32" i="8"/>
  <c r="K32" i="8" s="1"/>
  <c r="L30" i="3"/>
  <c r="J29" i="3"/>
  <c r="K29" i="3" s="1"/>
  <c r="I29" i="3"/>
  <c r="E432" i="27" l="1"/>
  <c r="F432" i="27"/>
  <c r="C433" i="27"/>
  <c r="D433" i="27" s="1"/>
  <c r="B434" i="27"/>
  <c r="L34" i="11"/>
  <c r="J33" i="11"/>
  <c r="K33" i="11" s="1"/>
  <c r="I33" i="11"/>
  <c r="J33" i="10"/>
  <c r="K33" i="10" s="1"/>
  <c r="I33" i="10"/>
  <c r="L34" i="10"/>
  <c r="L33" i="9"/>
  <c r="J32" i="9"/>
  <c r="K32" i="9" s="1"/>
  <c r="I32" i="9"/>
  <c r="J33" i="8"/>
  <c r="K33" i="8" s="1"/>
  <c r="L34" i="8"/>
  <c r="I33" i="8"/>
  <c r="I30" i="3"/>
  <c r="J30" i="3"/>
  <c r="K30" i="3" s="1"/>
  <c r="L31" i="3"/>
  <c r="B435" i="27" l="1"/>
  <c r="C434" i="27"/>
  <c r="D434" i="27" s="1"/>
  <c r="E433" i="27"/>
  <c r="F433" i="27"/>
  <c r="J34" i="11"/>
  <c r="K34" i="11" s="1"/>
  <c r="I34" i="11"/>
  <c r="L35" i="11"/>
  <c r="L35" i="10"/>
  <c r="J34" i="10"/>
  <c r="K34" i="10" s="1"/>
  <c r="I34" i="10"/>
  <c r="J33" i="9"/>
  <c r="K33" i="9" s="1"/>
  <c r="I33" i="9"/>
  <c r="L34" i="9"/>
  <c r="I34" i="8"/>
  <c r="L35" i="8"/>
  <c r="J34" i="8"/>
  <c r="K34" i="8" s="1"/>
  <c r="L32" i="3"/>
  <c r="I31" i="3"/>
  <c r="J31" i="3"/>
  <c r="K31" i="3" s="1"/>
  <c r="E434" i="27" l="1"/>
  <c r="F434" i="27"/>
  <c r="C435" i="27"/>
  <c r="D435" i="27" s="1"/>
  <c r="B436" i="27"/>
  <c r="L36" i="11"/>
  <c r="J35" i="11"/>
  <c r="K35" i="11" s="1"/>
  <c r="I35" i="11"/>
  <c r="L36" i="10"/>
  <c r="I35" i="10"/>
  <c r="J35" i="10"/>
  <c r="K35" i="10" s="1"/>
  <c r="L35" i="9"/>
  <c r="J34" i="9"/>
  <c r="K34" i="9" s="1"/>
  <c r="I34" i="9"/>
  <c r="J35" i="8"/>
  <c r="K35" i="8" s="1"/>
  <c r="L36" i="8"/>
  <c r="I35" i="8"/>
  <c r="L33" i="3"/>
  <c r="I32" i="3"/>
  <c r="J32" i="3"/>
  <c r="K32" i="3" s="1"/>
  <c r="C436" i="27" l="1"/>
  <c r="D436" i="27" s="1"/>
  <c r="B437" i="27"/>
  <c r="F435" i="27"/>
  <c r="E435" i="27"/>
  <c r="I36" i="11"/>
  <c r="J36" i="11"/>
  <c r="K36" i="11" s="1"/>
  <c r="L37" i="11"/>
  <c r="J36" i="10"/>
  <c r="K36" i="10" s="1"/>
  <c r="I36" i="10"/>
  <c r="L37" i="10"/>
  <c r="L36" i="9"/>
  <c r="I35" i="9"/>
  <c r="J35" i="9"/>
  <c r="K35" i="9" s="1"/>
  <c r="I36" i="8"/>
  <c r="L37" i="8"/>
  <c r="J36" i="8"/>
  <c r="K36" i="8" s="1"/>
  <c r="J33" i="3"/>
  <c r="K33" i="3" s="1"/>
  <c r="I33" i="3"/>
  <c r="L34" i="3"/>
  <c r="B438" i="27" l="1"/>
  <c r="C437" i="27"/>
  <c r="D437" i="27" s="1"/>
  <c r="E436" i="27"/>
  <c r="F436" i="27"/>
  <c r="J37" i="11"/>
  <c r="K37" i="11" s="1"/>
  <c r="L38" i="11"/>
  <c r="I37" i="11"/>
  <c r="I37" i="10"/>
  <c r="L38" i="10"/>
  <c r="J37" i="10"/>
  <c r="K37" i="10" s="1"/>
  <c r="I36" i="9"/>
  <c r="L37" i="9"/>
  <c r="J36" i="9"/>
  <c r="K36" i="9" s="1"/>
  <c r="J37" i="8"/>
  <c r="K37" i="8" s="1"/>
  <c r="L38" i="8"/>
  <c r="I37" i="8"/>
  <c r="L35" i="3"/>
  <c r="J34" i="3"/>
  <c r="K34" i="3" s="1"/>
  <c r="I34" i="3"/>
  <c r="F437" i="27" l="1"/>
  <c r="E437" i="27"/>
  <c r="C438" i="27"/>
  <c r="D438" i="27" s="1"/>
  <c r="B439" i="27"/>
  <c r="L39" i="11"/>
  <c r="J38" i="11"/>
  <c r="K38" i="11" s="1"/>
  <c r="I38" i="11"/>
  <c r="L39" i="10"/>
  <c r="I38" i="10"/>
  <c r="J38" i="10"/>
  <c r="K38" i="10" s="1"/>
  <c r="L38" i="9"/>
  <c r="J37" i="9"/>
  <c r="K37" i="9" s="1"/>
  <c r="I37" i="9"/>
  <c r="J38" i="8"/>
  <c r="K38" i="8" s="1"/>
  <c r="I38" i="8"/>
  <c r="L39" i="8"/>
  <c r="I35" i="3"/>
  <c r="J35" i="3"/>
  <c r="K35" i="3" s="1"/>
  <c r="L36" i="3"/>
  <c r="B440" i="27" l="1"/>
  <c r="C439" i="27"/>
  <c r="D439" i="27" s="1"/>
  <c r="E438" i="27"/>
  <c r="F438" i="27"/>
  <c r="J39" i="11"/>
  <c r="K39" i="11" s="1"/>
  <c r="L40" i="11"/>
  <c r="I39" i="11"/>
  <c r="J39" i="10"/>
  <c r="K39" i="10" s="1"/>
  <c r="I39" i="10"/>
  <c r="L40" i="10"/>
  <c r="I38" i="9"/>
  <c r="L39" i="9"/>
  <c r="J38" i="9"/>
  <c r="K38" i="9" s="1"/>
  <c r="I39" i="8"/>
  <c r="L40" i="8"/>
  <c r="J39" i="8"/>
  <c r="K39" i="8" s="1"/>
  <c r="J36" i="3"/>
  <c r="K36" i="3" s="1"/>
  <c r="I36" i="3"/>
  <c r="L37" i="3"/>
  <c r="E439" i="27" l="1"/>
  <c r="F439" i="27"/>
  <c r="B441" i="27"/>
  <c r="C440" i="27"/>
  <c r="D440" i="27" s="1"/>
  <c r="J40" i="11"/>
  <c r="K40" i="11" s="1"/>
  <c r="I40" i="11"/>
  <c r="L41" i="11"/>
  <c r="I40" i="10"/>
  <c r="L41" i="10"/>
  <c r="J40" i="10"/>
  <c r="K40" i="10" s="1"/>
  <c r="I39" i="9"/>
  <c r="J39" i="9"/>
  <c r="K39" i="9" s="1"/>
  <c r="L40" i="9"/>
  <c r="I40" i="8"/>
  <c r="J40" i="8"/>
  <c r="K40" i="8" s="1"/>
  <c r="L41" i="8"/>
  <c r="L38" i="3"/>
  <c r="J37" i="3"/>
  <c r="K37" i="3" s="1"/>
  <c r="I37" i="3"/>
  <c r="E440" i="27" l="1"/>
  <c r="F440" i="27"/>
  <c r="C441" i="27"/>
  <c r="D441" i="27" s="1"/>
  <c r="B442" i="27"/>
  <c r="J41" i="11"/>
  <c r="K41" i="11" s="1"/>
  <c r="I41" i="11"/>
  <c r="L42" i="11"/>
  <c r="L42" i="10"/>
  <c r="J41" i="10"/>
  <c r="K41" i="10" s="1"/>
  <c r="I41" i="10"/>
  <c r="I40" i="9"/>
  <c r="L41" i="9"/>
  <c r="J40" i="9"/>
  <c r="K40" i="9" s="1"/>
  <c r="I41" i="8"/>
  <c r="L42" i="8"/>
  <c r="J41" i="8"/>
  <c r="K41" i="8" s="1"/>
  <c r="L39" i="3"/>
  <c r="I38" i="3"/>
  <c r="J38" i="3"/>
  <c r="K38" i="3" s="1"/>
  <c r="E441" i="27" l="1"/>
  <c r="F441" i="27"/>
  <c r="B443" i="27"/>
  <c r="C442" i="27"/>
  <c r="D442" i="27" s="1"/>
  <c r="L43" i="11"/>
  <c r="I42" i="11"/>
  <c r="J42" i="11"/>
  <c r="K42" i="11" s="1"/>
  <c r="J42" i="10"/>
  <c r="K42" i="10" s="1"/>
  <c r="I42" i="10"/>
  <c r="L43" i="10"/>
  <c r="L42" i="9"/>
  <c r="J41" i="9"/>
  <c r="K41" i="9" s="1"/>
  <c r="I41" i="9"/>
  <c r="I42" i="8"/>
  <c r="L43" i="8"/>
  <c r="J42" i="8"/>
  <c r="K42" i="8" s="1"/>
  <c r="J39" i="3"/>
  <c r="K39" i="3" s="1"/>
  <c r="I39" i="3"/>
  <c r="L40" i="3"/>
  <c r="E442" i="27" l="1"/>
  <c r="F442" i="27"/>
  <c r="C443" i="27"/>
  <c r="D443" i="27" s="1"/>
  <c r="B444" i="27"/>
  <c r="J43" i="11"/>
  <c r="K43" i="11" s="1"/>
  <c r="I43" i="11"/>
  <c r="L44" i="11"/>
  <c r="J43" i="10"/>
  <c r="K43" i="10" s="1"/>
  <c r="I43" i="10"/>
  <c r="L44" i="10"/>
  <c r="I42" i="9"/>
  <c r="L43" i="9"/>
  <c r="J42" i="9"/>
  <c r="K42" i="9" s="1"/>
  <c r="I43" i="8"/>
  <c r="J43" i="8"/>
  <c r="K43" i="8" s="1"/>
  <c r="L44" i="8"/>
  <c r="L41" i="3"/>
  <c r="J40" i="3"/>
  <c r="K40" i="3" s="1"/>
  <c r="I40" i="3"/>
  <c r="C444" i="27" l="1"/>
  <c r="D444" i="27" s="1"/>
  <c r="B445" i="27"/>
  <c r="F443" i="27"/>
  <c r="E443" i="27"/>
  <c r="J44" i="11"/>
  <c r="K44" i="11" s="1"/>
  <c r="I44" i="11"/>
  <c r="L45" i="11"/>
  <c r="L45" i="10"/>
  <c r="J44" i="10"/>
  <c r="K44" i="10" s="1"/>
  <c r="I44" i="10"/>
  <c r="L44" i="9"/>
  <c r="J43" i="9"/>
  <c r="K43" i="9" s="1"/>
  <c r="I43" i="9"/>
  <c r="I44" i="8"/>
  <c r="L45" i="8"/>
  <c r="J44" i="8"/>
  <c r="K44" i="8" s="1"/>
  <c r="L42" i="3"/>
  <c r="J41" i="3"/>
  <c r="K41" i="3" s="1"/>
  <c r="I41" i="3"/>
  <c r="B446" i="27" l="1"/>
  <c r="C445" i="27"/>
  <c r="D445" i="27" s="1"/>
  <c r="E444" i="27"/>
  <c r="F444" i="27"/>
  <c r="J45" i="11"/>
  <c r="K45" i="11" s="1"/>
  <c r="I45" i="11"/>
  <c r="L46" i="11"/>
  <c r="J45" i="10"/>
  <c r="K45" i="10" s="1"/>
  <c r="I45" i="10"/>
  <c r="L46" i="10"/>
  <c r="I44" i="9"/>
  <c r="L45" i="9"/>
  <c r="J44" i="9"/>
  <c r="K44" i="9" s="1"/>
  <c r="I45" i="8"/>
  <c r="L46" i="8"/>
  <c r="J45" i="8"/>
  <c r="K45" i="8" s="1"/>
  <c r="I42" i="3"/>
  <c r="L43" i="3"/>
  <c r="J42" i="3"/>
  <c r="K42" i="3" s="1"/>
  <c r="F445" i="27" l="1"/>
  <c r="E445" i="27"/>
  <c r="C446" i="27"/>
  <c r="D446" i="27" s="1"/>
  <c r="B447" i="27"/>
  <c r="L47" i="11"/>
  <c r="J46" i="11"/>
  <c r="K46" i="11" s="1"/>
  <c r="I46" i="11"/>
  <c r="J46" i="10"/>
  <c r="K46" i="10" s="1"/>
  <c r="I46" i="10"/>
  <c r="L47" i="10"/>
  <c r="J45" i="9"/>
  <c r="K45" i="9" s="1"/>
  <c r="I45" i="9"/>
  <c r="L46" i="9"/>
  <c r="L47" i="8"/>
  <c r="J46" i="8"/>
  <c r="K46" i="8" s="1"/>
  <c r="I46" i="8"/>
  <c r="J43" i="3"/>
  <c r="K43" i="3" s="1"/>
  <c r="L44" i="3"/>
  <c r="I43" i="3"/>
  <c r="B448" i="27" l="1"/>
  <c r="C447" i="27"/>
  <c r="D447" i="27" s="1"/>
  <c r="E446" i="27"/>
  <c r="F446" i="27"/>
  <c r="J47" i="11"/>
  <c r="K47" i="11" s="1"/>
  <c r="I47" i="11"/>
  <c r="L48" i="11"/>
  <c r="L48" i="10"/>
  <c r="J47" i="10"/>
  <c r="K47" i="10" s="1"/>
  <c r="I47" i="10"/>
  <c r="I46" i="9"/>
  <c r="L47" i="9"/>
  <c r="J46" i="9"/>
  <c r="K46" i="9" s="1"/>
  <c r="I47" i="8"/>
  <c r="J47" i="8"/>
  <c r="K47" i="8" s="1"/>
  <c r="L48" i="8"/>
  <c r="L45" i="3"/>
  <c r="J44" i="3"/>
  <c r="K44" i="3" s="1"/>
  <c r="I44" i="3"/>
  <c r="E447" i="27" l="1"/>
  <c r="F447" i="27"/>
  <c r="B449" i="27"/>
  <c r="C448" i="27"/>
  <c r="D448" i="27" s="1"/>
  <c r="J48" i="11"/>
  <c r="K48" i="11" s="1"/>
  <c r="I48" i="11"/>
  <c r="L49" i="11"/>
  <c r="L49" i="10"/>
  <c r="J48" i="10"/>
  <c r="K48" i="10" s="1"/>
  <c r="I48" i="10"/>
  <c r="J47" i="9"/>
  <c r="K47" i="9" s="1"/>
  <c r="I47" i="9"/>
  <c r="L48" i="9"/>
  <c r="J48" i="8"/>
  <c r="K48" i="8" s="1"/>
  <c r="L49" i="8"/>
  <c r="I48" i="8"/>
  <c r="I45" i="3"/>
  <c r="L46" i="3"/>
  <c r="J45" i="3"/>
  <c r="K45" i="3" s="1"/>
  <c r="E448" i="27" l="1"/>
  <c r="F448" i="27"/>
  <c r="C449" i="27"/>
  <c r="D449" i="27" s="1"/>
  <c r="B450" i="27"/>
  <c r="J49" i="11"/>
  <c r="K49" i="11" s="1"/>
  <c r="I49" i="11"/>
  <c r="L50" i="11"/>
  <c r="I49" i="10"/>
  <c r="L50" i="10"/>
  <c r="J49" i="10"/>
  <c r="K49" i="10" s="1"/>
  <c r="I48" i="9"/>
  <c r="L49" i="9"/>
  <c r="J48" i="9"/>
  <c r="K48" i="9" s="1"/>
  <c r="I49" i="8"/>
  <c r="J49" i="8"/>
  <c r="K49" i="8" s="1"/>
  <c r="L50" i="8"/>
  <c r="J46" i="3"/>
  <c r="K46" i="3" s="1"/>
  <c r="I46" i="3"/>
  <c r="L47" i="3"/>
  <c r="B451" i="27" l="1"/>
  <c r="C450" i="27"/>
  <c r="D450" i="27" s="1"/>
  <c r="E449" i="27"/>
  <c r="F449" i="27"/>
  <c r="L51" i="11"/>
  <c r="I50" i="11"/>
  <c r="J50" i="11"/>
  <c r="K50" i="11" s="1"/>
  <c r="I50" i="10"/>
  <c r="L51" i="10"/>
  <c r="J50" i="10"/>
  <c r="K50" i="10" s="1"/>
  <c r="J49" i="9"/>
  <c r="K49" i="9" s="1"/>
  <c r="I49" i="9"/>
  <c r="L50" i="9"/>
  <c r="L51" i="8"/>
  <c r="J50" i="8"/>
  <c r="K50" i="8" s="1"/>
  <c r="I50" i="8"/>
  <c r="L48" i="3"/>
  <c r="J47" i="3"/>
  <c r="K47" i="3" s="1"/>
  <c r="I47" i="3"/>
  <c r="E450" i="27" l="1"/>
  <c r="F450" i="27"/>
  <c r="C451" i="27"/>
  <c r="D451" i="27" s="1"/>
  <c r="B452" i="27"/>
  <c r="J51" i="11"/>
  <c r="K51" i="11" s="1"/>
  <c r="I51" i="11"/>
  <c r="L52" i="11"/>
  <c r="L52" i="10"/>
  <c r="J51" i="10"/>
  <c r="K51" i="10" s="1"/>
  <c r="I51" i="10"/>
  <c r="I50" i="9"/>
  <c r="L51" i="9"/>
  <c r="J50" i="9"/>
  <c r="K50" i="9" s="1"/>
  <c r="I51" i="8"/>
  <c r="L52" i="8"/>
  <c r="J51" i="8"/>
  <c r="K51" i="8" s="1"/>
  <c r="L49" i="3"/>
  <c r="J48" i="3"/>
  <c r="K48" i="3" s="1"/>
  <c r="I48" i="3"/>
  <c r="C452" i="27" l="1"/>
  <c r="D452" i="27" s="1"/>
  <c r="B453" i="27"/>
  <c r="F451" i="27"/>
  <c r="E451" i="27"/>
  <c r="J52" i="11"/>
  <c r="K52" i="11" s="1"/>
  <c r="I52" i="11"/>
  <c r="L53" i="11"/>
  <c r="I52" i="10"/>
  <c r="L53" i="10"/>
  <c r="J52" i="10"/>
  <c r="K52" i="10" s="1"/>
  <c r="J51" i="9"/>
  <c r="K51" i="9" s="1"/>
  <c r="I51" i="9"/>
  <c r="L52" i="9"/>
  <c r="L53" i="8"/>
  <c r="J52" i="8"/>
  <c r="K52" i="8" s="1"/>
  <c r="I52" i="8"/>
  <c r="J49" i="3"/>
  <c r="K49" i="3" s="1"/>
  <c r="I49" i="3"/>
  <c r="L50" i="3"/>
  <c r="C453" i="27" l="1"/>
  <c r="D453" i="27" s="1"/>
  <c r="E452" i="27"/>
  <c r="F452" i="27"/>
  <c r="J53" i="11"/>
  <c r="K53" i="11" s="1"/>
  <c r="I53" i="11"/>
  <c r="L54" i="11"/>
  <c r="L54" i="10"/>
  <c r="J53" i="10"/>
  <c r="K53" i="10" s="1"/>
  <c r="I53" i="10"/>
  <c r="I52" i="9"/>
  <c r="L53" i="9"/>
  <c r="J52" i="9"/>
  <c r="K52" i="9" s="1"/>
  <c r="I53" i="8"/>
  <c r="J53" i="8"/>
  <c r="K53" i="8" s="1"/>
  <c r="L54" i="8"/>
  <c r="L51" i="3"/>
  <c r="J50" i="3"/>
  <c r="K50" i="3" s="1"/>
  <c r="I50" i="3"/>
  <c r="F453" i="27" l="1"/>
  <c r="E453" i="27"/>
  <c r="L55" i="11"/>
  <c r="I54" i="11"/>
  <c r="J54" i="11"/>
  <c r="K54" i="11" s="1"/>
  <c r="I54" i="10"/>
  <c r="L55" i="10"/>
  <c r="J54" i="10"/>
  <c r="K54" i="10" s="1"/>
  <c r="J53" i="9"/>
  <c r="K53" i="9" s="1"/>
  <c r="I53" i="9"/>
  <c r="L54" i="9"/>
  <c r="J54" i="8"/>
  <c r="K54" i="8" s="1"/>
  <c r="I54" i="8"/>
  <c r="L55" i="8"/>
  <c r="L52" i="3"/>
  <c r="J51" i="3"/>
  <c r="K51" i="3" s="1"/>
  <c r="I51" i="3"/>
  <c r="J55" i="11" l="1"/>
  <c r="K55" i="11" s="1"/>
  <c r="I55" i="11"/>
  <c r="L56" i="11"/>
  <c r="J55" i="10"/>
  <c r="K55" i="10" s="1"/>
  <c r="L56" i="10"/>
  <c r="I55" i="10"/>
  <c r="I54" i="9"/>
  <c r="L55" i="9"/>
  <c r="J54" i="9"/>
  <c r="K54" i="9" s="1"/>
  <c r="I55" i="8"/>
  <c r="L56" i="8"/>
  <c r="J55" i="8"/>
  <c r="K55" i="8" s="1"/>
  <c r="J52" i="3"/>
  <c r="K52" i="3" s="1"/>
  <c r="L53" i="3"/>
  <c r="I52" i="3"/>
  <c r="J56" i="11" l="1"/>
  <c r="K56" i="11" s="1"/>
  <c r="I56" i="11"/>
  <c r="L57" i="11"/>
  <c r="I56" i="10"/>
  <c r="L57" i="10"/>
  <c r="J56" i="10"/>
  <c r="K56" i="10" s="1"/>
  <c r="J55" i="9"/>
  <c r="K55" i="9" s="1"/>
  <c r="I55" i="9"/>
  <c r="L56" i="9"/>
  <c r="J56" i="8"/>
  <c r="K56" i="8" s="1"/>
  <c r="L57" i="8"/>
  <c r="I56" i="8"/>
  <c r="J53" i="3"/>
  <c r="K53" i="3" s="1"/>
  <c r="I53" i="3"/>
  <c r="L54" i="3"/>
  <c r="L58" i="11" l="1"/>
  <c r="I57" i="11"/>
  <c r="J57" i="11"/>
  <c r="K57" i="11" s="1"/>
  <c r="I57" i="10"/>
  <c r="L58" i="10"/>
  <c r="J57" i="10"/>
  <c r="K57" i="10" s="1"/>
  <c r="I56" i="9"/>
  <c r="L57" i="9"/>
  <c r="J56" i="9"/>
  <c r="K56" i="9" s="1"/>
  <c r="I57" i="8"/>
  <c r="L58" i="8"/>
  <c r="J57" i="8"/>
  <c r="K57" i="8" s="1"/>
  <c r="L55" i="3"/>
  <c r="I54" i="3"/>
  <c r="J54" i="3"/>
  <c r="K54" i="3" s="1"/>
  <c r="J58" i="11" l="1"/>
  <c r="K58" i="11" s="1"/>
  <c r="I58" i="11"/>
  <c r="L59" i="11"/>
  <c r="I58" i="10"/>
  <c r="L59" i="10"/>
  <c r="J58" i="10"/>
  <c r="K58" i="10" s="1"/>
  <c r="J57" i="9"/>
  <c r="K57" i="9" s="1"/>
  <c r="I57" i="9"/>
  <c r="L58" i="9"/>
  <c r="I58" i="8"/>
  <c r="J58" i="8"/>
  <c r="K58" i="8" s="1"/>
  <c r="L59" i="8"/>
  <c r="J55" i="3"/>
  <c r="K55" i="3" s="1"/>
  <c r="L56" i="3"/>
  <c r="I55" i="3"/>
  <c r="J59" i="11" l="1"/>
  <c r="K59" i="11" s="1"/>
  <c r="I59" i="11"/>
  <c r="L60" i="11"/>
  <c r="L60" i="10"/>
  <c r="J59" i="10"/>
  <c r="K59" i="10" s="1"/>
  <c r="I59" i="10"/>
  <c r="I58" i="9"/>
  <c r="L59" i="9"/>
  <c r="J58" i="9"/>
  <c r="K58" i="9" s="1"/>
  <c r="I59" i="8"/>
  <c r="J59" i="8"/>
  <c r="K59" i="8" s="1"/>
  <c r="L60" i="8"/>
  <c r="I56" i="3"/>
  <c r="L57" i="3"/>
  <c r="J56" i="3"/>
  <c r="K56" i="3" s="1"/>
  <c r="L61" i="11" l="1"/>
  <c r="J60" i="11"/>
  <c r="K60" i="11" s="1"/>
  <c r="I60" i="11"/>
  <c r="I60" i="10"/>
  <c r="L61" i="10"/>
  <c r="J60" i="10"/>
  <c r="K60" i="10" s="1"/>
  <c r="J59" i="9"/>
  <c r="K59" i="9" s="1"/>
  <c r="I59" i="9"/>
  <c r="L60" i="9"/>
  <c r="I60" i="8"/>
  <c r="L61" i="8"/>
  <c r="J60" i="8"/>
  <c r="K60" i="8" s="1"/>
  <c r="L58" i="3"/>
  <c r="I57" i="3"/>
  <c r="J57" i="3"/>
  <c r="K57" i="3" s="1"/>
  <c r="J61" i="11" l="1"/>
  <c r="K61" i="11" s="1"/>
  <c r="I61" i="11"/>
  <c r="L62" i="11"/>
  <c r="L62" i="10"/>
  <c r="J61" i="10"/>
  <c r="K61" i="10" s="1"/>
  <c r="I61" i="10"/>
  <c r="I60" i="9"/>
  <c r="L61" i="9"/>
  <c r="J60" i="9"/>
  <c r="K60" i="9" s="1"/>
  <c r="I61" i="8"/>
  <c r="L62" i="8"/>
  <c r="J61" i="8"/>
  <c r="K61" i="8" s="1"/>
  <c r="L59" i="3"/>
  <c r="J58" i="3"/>
  <c r="K58" i="3" s="1"/>
  <c r="I58" i="3"/>
  <c r="J62" i="11" l="1"/>
  <c r="K62" i="11" s="1"/>
  <c r="I62" i="11"/>
  <c r="L63" i="11"/>
  <c r="I62" i="10"/>
  <c r="L63" i="10"/>
  <c r="J62" i="10"/>
  <c r="K62" i="10" s="1"/>
  <c r="J61" i="9"/>
  <c r="K61" i="9" s="1"/>
  <c r="I61" i="9"/>
  <c r="L62" i="9"/>
  <c r="L63" i="8"/>
  <c r="J62" i="8"/>
  <c r="K62" i="8" s="1"/>
  <c r="I62" i="8"/>
  <c r="I59" i="3"/>
  <c r="L60" i="3"/>
  <c r="J59" i="3"/>
  <c r="K59" i="3" s="1"/>
  <c r="L64" i="11" l="1"/>
  <c r="J63" i="11"/>
  <c r="K63" i="11" s="1"/>
  <c r="I63" i="11"/>
  <c r="J63" i="10"/>
  <c r="K63" i="10" s="1"/>
  <c r="I63" i="10"/>
  <c r="L64" i="10"/>
  <c r="I62" i="9"/>
  <c r="L63" i="9"/>
  <c r="J62" i="9"/>
  <c r="K62" i="9" s="1"/>
  <c r="I63" i="8"/>
  <c r="L64" i="8"/>
  <c r="J63" i="8"/>
  <c r="K63" i="8" s="1"/>
  <c r="L61" i="3"/>
  <c r="J60" i="3"/>
  <c r="K60" i="3" s="1"/>
  <c r="I60" i="3"/>
  <c r="L65" i="11" l="1"/>
  <c r="J64" i="11"/>
  <c r="K64" i="11" s="1"/>
  <c r="I64" i="11"/>
  <c r="I64" i="10"/>
  <c r="L65" i="10"/>
  <c r="J64" i="10"/>
  <c r="K64" i="10" s="1"/>
  <c r="J63" i="9"/>
  <c r="K63" i="9" s="1"/>
  <c r="I63" i="9"/>
  <c r="L64" i="9"/>
  <c r="J64" i="8"/>
  <c r="K64" i="8" s="1"/>
  <c r="L65" i="8"/>
  <c r="I64" i="8"/>
  <c r="L62" i="3"/>
  <c r="I61" i="3"/>
  <c r="J61" i="3"/>
  <c r="K61" i="3" s="1"/>
  <c r="J65" i="11" l="1"/>
  <c r="K65" i="11" s="1"/>
  <c r="I65" i="11"/>
  <c r="L66" i="11"/>
  <c r="I65" i="10"/>
  <c r="L66" i="10"/>
  <c r="J65" i="10"/>
  <c r="K65" i="10" s="1"/>
  <c r="I64" i="9"/>
  <c r="L65" i="9"/>
  <c r="J64" i="9"/>
  <c r="K64" i="9" s="1"/>
  <c r="I65" i="8"/>
  <c r="L66" i="8"/>
  <c r="J65" i="8"/>
  <c r="K65" i="8" s="1"/>
  <c r="J62" i="3"/>
  <c r="K62" i="3" s="1"/>
  <c r="I62" i="3"/>
  <c r="L63" i="3"/>
  <c r="I66" i="11" l="1"/>
  <c r="L67" i="11"/>
  <c r="J66" i="11"/>
  <c r="K66" i="11" s="1"/>
  <c r="I66" i="10"/>
  <c r="L67" i="10"/>
  <c r="J66" i="10"/>
  <c r="K66" i="10" s="1"/>
  <c r="J65" i="9"/>
  <c r="K65" i="9" s="1"/>
  <c r="I65" i="9"/>
  <c r="L66" i="9"/>
  <c r="L67" i="8"/>
  <c r="J66" i="8"/>
  <c r="K66" i="8" s="1"/>
  <c r="I66" i="8"/>
  <c r="L64" i="3"/>
  <c r="I63" i="3"/>
  <c r="J63" i="3"/>
  <c r="K63" i="3" s="1"/>
  <c r="L68" i="11" l="1"/>
  <c r="J67" i="11"/>
  <c r="K67" i="11" s="1"/>
  <c r="I67" i="11"/>
  <c r="L68" i="10"/>
  <c r="J67" i="10"/>
  <c r="K67" i="10" s="1"/>
  <c r="I67" i="10"/>
  <c r="I66" i="9"/>
  <c r="L67" i="9"/>
  <c r="J66" i="9"/>
  <c r="K66" i="9" s="1"/>
  <c r="I67" i="8"/>
  <c r="L68" i="8"/>
  <c r="J67" i="8"/>
  <c r="K67" i="8" s="1"/>
  <c r="L65" i="3"/>
  <c r="J64" i="3"/>
  <c r="K64" i="3" s="1"/>
  <c r="I64" i="3"/>
  <c r="J68" i="11" l="1"/>
  <c r="K68" i="11" s="1"/>
  <c r="I68" i="11"/>
  <c r="L69" i="11"/>
  <c r="I68" i="10"/>
  <c r="L69" i="10"/>
  <c r="J68" i="10"/>
  <c r="K68" i="10" s="1"/>
  <c r="J67" i="9"/>
  <c r="K67" i="9" s="1"/>
  <c r="I67" i="9"/>
  <c r="L68" i="9"/>
  <c r="L69" i="8"/>
  <c r="J68" i="8"/>
  <c r="K68" i="8" s="1"/>
  <c r="I68" i="8"/>
  <c r="J65" i="3"/>
  <c r="K65" i="3" s="1"/>
  <c r="I65" i="3"/>
  <c r="L66" i="3"/>
  <c r="I69" i="11" l="1"/>
  <c r="L70" i="11"/>
  <c r="J69" i="11"/>
  <c r="K69" i="11" s="1"/>
  <c r="L70" i="10"/>
  <c r="J69" i="10"/>
  <c r="K69" i="10" s="1"/>
  <c r="I69" i="10"/>
  <c r="I68" i="9"/>
  <c r="L69" i="9"/>
  <c r="J68" i="9"/>
  <c r="K68" i="9" s="1"/>
  <c r="I69" i="8"/>
  <c r="J69" i="8"/>
  <c r="K69" i="8" s="1"/>
  <c r="L70" i="8"/>
  <c r="J66" i="3"/>
  <c r="K66" i="3" s="1"/>
  <c r="I66" i="3"/>
  <c r="L67" i="3"/>
  <c r="L71" i="11" l="1"/>
  <c r="J70" i="11"/>
  <c r="K70" i="11" s="1"/>
  <c r="I70" i="11"/>
  <c r="I70" i="10"/>
  <c r="L71" i="10"/>
  <c r="J70" i="10"/>
  <c r="K70" i="10" s="1"/>
  <c r="J69" i="9"/>
  <c r="K69" i="9" s="1"/>
  <c r="I69" i="9"/>
  <c r="L70" i="9"/>
  <c r="J70" i="8"/>
  <c r="K70" i="8" s="1"/>
  <c r="I70" i="8"/>
  <c r="L71" i="8"/>
  <c r="J67" i="3"/>
  <c r="K67" i="3" s="1"/>
  <c r="I67" i="3"/>
  <c r="L68" i="3"/>
  <c r="J71" i="11" l="1"/>
  <c r="K71" i="11" s="1"/>
  <c r="I71" i="11"/>
  <c r="L72" i="11"/>
  <c r="J71" i="10"/>
  <c r="K71" i="10" s="1"/>
  <c r="I71" i="10"/>
  <c r="L72" i="10"/>
  <c r="I70" i="9"/>
  <c r="L71" i="9"/>
  <c r="J70" i="9"/>
  <c r="K70" i="9" s="1"/>
  <c r="I71" i="8"/>
  <c r="L72" i="8"/>
  <c r="J71" i="8"/>
  <c r="K71" i="8" s="1"/>
  <c r="J68" i="3"/>
  <c r="K68" i="3" s="1"/>
  <c r="L69" i="3"/>
  <c r="I68" i="3"/>
  <c r="J72" i="11" l="1"/>
  <c r="K72" i="11" s="1"/>
  <c r="I72" i="11"/>
  <c r="L73" i="11"/>
  <c r="I72" i="10"/>
  <c r="L73" i="10"/>
  <c r="J72" i="10"/>
  <c r="K72" i="10" s="1"/>
  <c r="J71" i="9"/>
  <c r="K71" i="9" s="1"/>
  <c r="I71" i="9"/>
  <c r="L72" i="9"/>
  <c r="I72" i="8"/>
  <c r="L73" i="8"/>
  <c r="J72" i="8"/>
  <c r="K72" i="8" s="1"/>
  <c r="I69" i="3"/>
  <c r="L70" i="3"/>
  <c r="J69" i="3"/>
  <c r="K69" i="3" s="1"/>
  <c r="L74" i="11" l="1"/>
  <c r="J73" i="11"/>
  <c r="K73" i="11" s="1"/>
  <c r="I73" i="11"/>
  <c r="I73" i="10"/>
  <c r="J73" i="10"/>
  <c r="K73" i="10" s="1"/>
  <c r="L74" i="10"/>
  <c r="I72" i="9"/>
  <c r="L73" i="9"/>
  <c r="J72" i="9"/>
  <c r="K72" i="9" s="1"/>
  <c r="I73" i="8"/>
  <c r="L74" i="8"/>
  <c r="J73" i="8"/>
  <c r="K73" i="8" s="1"/>
  <c r="L71" i="3"/>
  <c r="I70" i="3"/>
  <c r="J70" i="3"/>
  <c r="K70" i="3" s="1"/>
  <c r="J74" i="11" l="1"/>
  <c r="K74" i="11" s="1"/>
  <c r="L75" i="11"/>
  <c r="I74" i="11"/>
  <c r="I74" i="10"/>
  <c r="L75" i="10"/>
  <c r="J74" i="10"/>
  <c r="K74" i="10" s="1"/>
  <c r="J73" i="9"/>
  <c r="K73" i="9" s="1"/>
  <c r="I73" i="9"/>
  <c r="L74" i="9"/>
  <c r="I74" i="8"/>
  <c r="L75" i="8"/>
  <c r="J74" i="8"/>
  <c r="K74" i="8" s="1"/>
  <c r="J71" i="3"/>
  <c r="K71" i="3" s="1"/>
  <c r="L72" i="3"/>
  <c r="I71" i="3"/>
  <c r="J75" i="11" l="1"/>
  <c r="K75" i="11" s="1"/>
  <c r="I75" i="11"/>
  <c r="L76" i="11"/>
  <c r="L76" i="10"/>
  <c r="J75" i="10"/>
  <c r="K75" i="10" s="1"/>
  <c r="I75" i="10"/>
  <c r="I74" i="9"/>
  <c r="L75" i="9"/>
  <c r="J74" i="9"/>
  <c r="K74" i="9" s="1"/>
  <c r="I75" i="8"/>
  <c r="J75" i="8"/>
  <c r="K75" i="8" s="1"/>
  <c r="L76" i="8"/>
  <c r="I72" i="3"/>
  <c r="L73" i="3"/>
  <c r="J72" i="3"/>
  <c r="K72" i="3" s="1"/>
  <c r="L77" i="11" l="1"/>
  <c r="J76" i="11"/>
  <c r="K76" i="11" s="1"/>
  <c r="I76" i="11"/>
  <c r="I76" i="10"/>
  <c r="L77" i="10"/>
  <c r="J76" i="10"/>
  <c r="K76" i="10" s="1"/>
  <c r="J75" i="9"/>
  <c r="K75" i="9" s="1"/>
  <c r="I75" i="9"/>
  <c r="L76" i="9"/>
  <c r="I76" i="8"/>
  <c r="L77" i="8"/>
  <c r="J76" i="8"/>
  <c r="K76" i="8" s="1"/>
  <c r="L74" i="3"/>
  <c r="J73" i="3"/>
  <c r="K73" i="3" s="1"/>
  <c r="I73" i="3"/>
  <c r="I77" i="11" l="1"/>
  <c r="L78" i="11"/>
  <c r="J77" i="11"/>
  <c r="K77" i="11" s="1"/>
  <c r="J77" i="10"/>
  <c r="K77" i="10" s="1"/>
  <c r="L78" i="10"/>
  <c r="I77" i="10"/>
  <c r="I76" i="9"/>
  <c r="J76" i="9"/>
  <c r="K76" i="9" s="1"/>
  <c r="L77" i="9"/>
  <c r="I77" i="8"/>
  <c r="L78" i="8"/>
  <c r="J77" i="8"/>
  <c r="K77" i="8" s="1"/>
  <c r="J74" i="3"/>
  <c r="K74" i="3" s="1"/>
  <c r="I74" i="3"/>
  <c r="L75" i="3"/>
  <c r="J78" i="11" l="1"/>
  <c r="K78" i="11" s="1"/>
  <c r="L79" i="11"/>
  <c r="I78" i="11"/>
  <c r="J78" i="10"/>
  <c r="K78" i="10" s="1"/>
  <c r="I78" i="10"/>
  <c r="L79" i="10"/>
  <c r="J77" i="9"/>
  <c r="K77" i="9" s="1"/>
  <c r="I77" i="9"/>
  <c r="L78" i="9"/>
  <c r="I78" i="8"/>
  <c r="L79" i="8"/>
  <c r="J78" i="8"/>
  <c r="K78" i="8" s="1"/>
  <c r="I75" i="3"/>
  <c r="L76" i="3"/>
  <c r="J75" i="3"/>
  <c r="K75" i="3" s="1"/>
  <c r="I79" i="11" l="1"/>
  <c r="J79" i="11"/>
  <c r="K79" i="11" s="1"/>
  <c r="L80" i="11"/>
  <c r="L80" i="10"/>
  <c r="J79" i="10"/>
  <c r="K79" i="10" s="1"/>
  <c r="I79" i="10"/>
  <c r="I78" i="9"/>
  <c r="L79" i="9"/>
  <c r="J78" i="9"/>
  <c r="K78" i="9" s="1"/>
  <c r="I79" i="8"/>
  <c r="J79" i="8"/>
  <c r="K79" i="8" s="1"/>
  <c r="L80" i="8"/>
  <c r="L77" i="3"/>
  <c r="J76" i="3"/>
  <c r="K76" i="3" s="1"/>
  <c r="I76" i="3"/>
  <c r="J80" i="11" l="1"/>
  <c r="K80" i="11" s="1"/>
  <c r="I80" i="11"/>
  <c r="L81" i="11"/>
  <c r="L81" i="10"/>
  <c r="I80" i="10"/>
  <c r="J80" i="10"/>
  <c r="K80" i="10" s="1"/>
  <c r="L80" i="9"/>
  <c r="J79" i="9"/>
  <c r="K79" i="9" s="1"/>
  <c r="I79" i="9"/>
  <c r="J80" i="8"/>
  <c r="K80" i="8" s="1"/>
  <c r="L81" i="8"/>
  <c r="I80" i="8"/>
  <c r="L78" i="3"/>
  <c r="J77" i="3"/>
  <c r="K77" i="3" s="1"/>
  <c r="I77" i="3"/>
  <c r="L82" i="11" l="1"/>
  <c r="J81" i="11"/>
  <c r="K81" i="11" s="1"/>
  <c r="I81" i="11"/>
  <c r="J81" i="10"/>
  <c r="K81" i="10" s="1"/>
  <c r="I81" i="10"/>
  <c r="L82" i="10"/>
  <c r="L81" i="9"/>
  <c r="J80" i="9"/>
  <c r="K80" i="9" s="1"/>
  <c r="I80" i="9"/>
  <c r="L82" i="8"/>
  <c r="I81" i="8"/>
  <c r="J81" i="8"/>
  <c r="K81" i="8" s="1"/>
  <c r="J78" i="3"/>
  <c r="K78" i="3" s="1"/>
  <c r="I78" i="3"/>
  <c r="L79" i="3"/>
  <c r="L83" i="11" l="1"/>
  <c r="J82" i="11"/>
  <c r="K82" i="11" s="1"/>
  <c r="I82" i="11"/>
  <c r="L83" i="10"/>
  <c r="I82" i="10"/>
  <c r="J82" i="10"/>
  <c r="K82" i="10" s="1"/>
  <c r="L82" i="9"/>
  <c r="J81" i="9"/>
  <c r="K81" i="9" s="1"/>
  <c r="I81" i="9"/>
  <c r="J82" i="8"/>
  <c r="K82" i="8" s="1"/>
  <c r="L83" i="8"/>
  <c r="I82" i="8"/>
  <c r="L80" i="3"/>
  <c r="J79" i="3"/>
  <c r="K79" i="3" s="1"/>
  <c r="I79" i="3"/>
  <c r="L84" i="11" l="1"/>
  <c r="I83" i="11"/>
  <c r="J83" i="11"/>
  <c r="K83" i="11" s="1"/>
  <c r="L84" i="10"/>
  <c r="J83" i="10"/>
  <c r="K83" i="10" s="1"/>
  <c r="I83" i="10"/>
  <c r="L83" i="9"/>
  <c r="J82" i="9"/>
  <c r="K82" i="9" s="1"/>
  <c r="I82" i="9"/>
  <c r="L84" i="8"/>
  <c r="I83" i="8"/>
  <c r="J83" i="8"/>
  <c r="K83" i="8" s="1"/>
  <c r="J80" i="3"/>
  <c r="K80" i="3" s="1"/>
  <c r="I80" i="3"/>
  <c r="L81" i="3"/>
  <c r="I84" i="11" l="1"/>
  <c r="J84" i="11"/>
  <c r="K84" i="11" s="1"/>
  <c r="L85" i="11"/>
  <c r="L85" i="10"/>
  <c r="J84" i="10"/>
  <c r="K84" i="10" s="1"/>
  <c r="I84" i="10"/>
  <c r="L84" i="9"/>
  <c r="I83" i="9"/>
  <c r="J83" i="9"/>
  <c r="K83" i="9" s="1"/>
  <c r="L85" i="8"/>
  <c r="J84" i="8"/>
  <c r="K84" i="8" s="1"/>
  <c r="I84" i="8"/>
  <c r="L82" i="3"/>
  <c r="J81" i="3"/>
  <c r="K81" i="3" s="1"/>
  <c r="I81" i="3"/>
  <c r="J85" i="11" l="1"/>
  <c r="K85" i="11" s="1"/>
  <c r="I85" i="11"/>
  <c r="L86" i="11"/>
  <c r="I85" i="10"/>
  <c r="L86" i="10"/>
  <c r="J85" i="10"/>
  <c r="K85" i="10" s="1"/>
  <c r="L85" i="9"/>
  <c r="J84" i="9"/>
  <c r="K84" i="9" s="1"/>
  <c r="I84" i="9"/>
  <c r="J85" i="8"/>
  <c r="K85" i="8" s="1"/>
  <c r="L86" i="8"/>
  <c r="I85" i="8"/>
  <c r="L83" i="3"/>
  <c r="J82" i="3"/>
  <c r="K82" i="3" s="1"/>
  <c r="I82" i="3"/>
  <c r="I86" i="11" l="1"/>
  <c r="J86" i="11"/>
  <c r="K86" i="11" s="1"/>
  <c r="L87" i="11"/>
  <c r="L87" i="10"/>
  <c r="J86" i="10"/>
  <c r="K86" i="10" s="1"/>
  <c r="I86" i="10"/>
  <c r="J85" i="9"/>
  <c r="K85" i="9" s="1"/>
  <c r="I85" i="9"/>
  <c r="L86" i="9"/>
  <c r="J86" i="8"/>
  <c r="K86" i="8" s="1"/>
  <c r="I86" i="8"/>
  <c r="L87" i="8"/>
  <c r="I83" i="3"/>
  <c r="J83" i="3"/>
  <c r="K83" i="3" s="1"/>
  <c r="L84" i="3"/>
  <c r="J87" i="11" l="1"/>
  <c r="K87" i="11" s="1"/>
  <c r="I87" i="11"/>
  <c r="L88" i="11"/>
  <c r="I87" i="10"/>
  <c r="L88" i="10"/>
  <c r="J87" i="10"/>
  <c r="K87" i="10" s="1"/>
  <c r="L87" i="9"/>
  <c r="J86" i="9"/>
  <c r="K86" i="9" s="1"/>
  <c r="I86" i="9"/>
  <c r="J87" i="8"/>
  <c r="K87" i="8" s="1"/>
  <c r="L88" i="8"/>
  <c r="I87" i="8"/>
  <c r="J84" i="3"/>
  <c r="K84" i="3" s="1"/>
  <c r="I84" i="3"/>
  <c r="L85" i="3"/>
  <c r="I88" i="11" l="1"/>
  <c r="L89" i="11"/>
  <c r="J88" i="11"/>
  <c r="K88" i="11" s="1"/>
  <c r="L89" i="10"/>
  <c r="J88" i="10"/>
  <c r="K88" i="10" s="1"/>
  <c r="I88" i="10"/>
  <c r="J87" i="9"/>
  <c r="K87" i="9" s="1"/>
  <c r="I87" i="9"/>
  <c r="L88" i="9"/>
  <c r="L89" i="8"/>
  <c r="I88" i="8"/>
  <c r="J88" i="8"/>
  <c r="K88" i="8" s="1"/>
  <c r="J85" i="3"/>
  <c r="K85" i="3" s="1"/>
  <c r="I85" i="3"/>
  <c r="L86" i="3"/>
  <c r="J89" i="11" l="1"/>
  <c r="K89" i="11" s="1"/>
  <c r="I89" i="11"/>
  <c r="L90" i="11"/>
  <c r="I89" i="10"/>
  <c r="L90" i="10"/>
  <c r="J89" i="10"/>
  <c r="K89" i="10" s="1"/>
  <c r="L89" i="9"/>
  <c r="J88" i="9"/>
  <c r="K88" i="9" s="1"/>
  <c r="I88" i="9"/>
  <c r="J89" i="8"/>
  <c r="K89" i="8" s="1"/>
  <c r="L90" i="8"/>
  <c r="I89" i="8"/>
  <c r="L87" i="3"/>
  <c r="J86" i="3"/>
  <c r="K86" i="3" s="1"/>
  <c r="I86" i="3"/>
  <c r="I90" i="11" l="1"/>
  <c r="J90" i="11"/>
  <c r="K90" i="11" s="1"/>
  <c r="L91" i="11"/>
  <c r="L91" i="10"/>
  <c r="I90" i="10"/>
  <c r="J90" i="10"/>
  <c r="K90" i="10" s="1"/>
  <c r="J89" i="9"/>
  <c r="K89" i="9" s="1"/>
  <c r="I89" i="9"/>
  <c r="L90" i="9"/>
  <c r="J90" i="8"/>
  <c r="K90" i="8" s="1"/>
  <c r="I90" i="8"/>
  <c r="L91" i="8"/>
  <c r="L88" i="3"/>
  <c r="J87" i="3"/>
  <c r="K87" i="3" s="1"/>
  <c r="I87" i="3"/>
  <c r="J91" i="11" l="1"/>
  <c r="K91" i="11" s="1"/>
  <c r="I91" i="11"/>
  <c r="L92" i="11"/>
  <c r="I91" i="10"/>
  <c r="L92" i="10"/>
  <c r="J91" i="10"/>
  <c r="K91" i="10" s="1"/>
  <c r="L91" i="9"/>
  <c r="J90" i="9"/>
  <c r="K90" i="9" s="1"/>
  <c r="I90" i="9"/>
  <c r="J91" i="8"/>
  <c r="K91" i="8" s="1"/>
  <c r="L92" i="8"/>
  <c r="I91" i="8"/>
  <c r="J88" i="3"/>
  <c r="K88" i="3" s="1"/>
  <c r="L89" i="3"/>
  <c r="I88" i="3"/>
  <c r="I92" i="11" l="1"/>
  <c r="J92" i="11"/>
  <c r="K92" i="11" s="1"/>
  <c r="L93" i="11"/>
  <c r="L93" i="10"/>
  <c r="J92" i="10"/>
  <c r="K92" i="10" s="1"/>
  <c r="I92" i="10"/>
  <c r="J91" i="9"/>
  <c r="K91" i="9" s="1"/>
  <c r="I91" i="9"/>
  <c r="L92" i="9"/>
  <c r="I92" i="8"/>
  <c r="L93" i="8"/>
  <c r="J92" i="8"/>
  <c r="K92" i="8" s="1"/>
  <c r="J89" i="3"/>
  <c r="K89" i="3" s="1"/>
  <c r="L90" i="3"/>
  <c r="I89" i="3"/>
  <c r="J93" i="11" l="1"/>
  <c r="K93" i="11" s="1"/>
  <c r="I93" i="11"/>
  <c r="L94" i="11"/>
  <c r="I93" i="10"/>
  <c r="J93" i="10"/>
  <c r="K93" i="10" s="1"/>
  <c r="L94" i="10"/>
  <c r="L93" i="9"/>
  <c r="I92" i="9"/>
  <c r="J92" i="9"/>
  <c r="K92" i="9" s="1"/>
  <c r="J93" i="8"/>
  <c r="K93" i="8" s="1"/>
  <c r="L94" i="8"/>
  <c r="I93" i="8"/>
  <c r="I90" i="3"/>
  <c r="J90" i="3"/>
  <c r="K90" i="3" s="1"/>
  <c r="L91" i="3"/>
  <c r="I94" i="11" l="1"/>
  <c r="J94" i="11"/>
  <c r="K94" i="11" s="1"/>
  <c r="L95" i="11"/>
  <c r="L95" i="10"/>
  <c r="J94" i="10"/>
  <c r="K94" i="10" s="1"/>
  <c r="I94" i="10"/>
  <c r="J93" i="9"/>
  <c r="K93" i="9" s="1"/>
  <c r="I93" i="9"/>
  <c r="L94" i="9"/>
  <c r="L95" i="8"/>
  <c r="J94" i="8"/>
  <c r="K94" i="8" s="1"/>
  <c r="I94" i="8"/>
  <c r="J91" i="3"/>
  <c r="K91" i="3" s="1"/>
  <c r="I91" i="3"/>
  <c r="L92" i="3"/>
  <c r="J95" i="11" l="1"/>
  <c r="K95" i="11" s="1"/>
  <c r="I95" i="11"/>
  <c r="L96" i="11"/>
  <c r="I95" i="10"/>
  <c r="L96" i="10"/>
  <c r="J95" i="10"/>
  <c r="K95" i="10" s="1"/>
  <c r="L95" i="9"/>
  <c r="J94" i="9"/>
  <c r="K94" i="9" s="1"/>
  <c r="I94" i="9"/>
  <c r="J95" i="8"/>
  <c r="K95" i="8" s="1"/>
  <c r="L96" i="8"/>
  <c r="I95" i="8"/>
  <c r="J92" i="3"/>
  <c r="K92" i="3" s="1"/>
  <c r="L93" i="3"/>
  <c r="I92" i="3"/>
  <c r="I96" i="11" l="1"/>
  <c r="L97" i="11"/>
  <c r="J96" i="11"/>
  <c r="K96" i="11" s="1"/>
  <c r="L97" i="10"/>
  <c r="J96" i="10"/>
  <c r="K96" i="10" s="1"/>
  <c r="I96" i="10"/>
  <c r="J95" i="9"/>
  <c r="K95" i="9" s="1"/>
  <c r="I95" i="9"/>
  <c r="L96" i="9"/>
  <c r="L97" i="8"/>
  <c r="I96" i="8"/>
  <c r="J96" i="8"/>
  <c r="K96" i="8" s="1"/>
  <c r="J93" i="3"/>
  <c r="K93" i="3" s="1"/>
  <c r="I93" i="3"/>
  <c r="L94" i="3"/>
  <c r="J97" i="11" l="1"/>
  <c r="K97" i="11" s="1"/>
  <c r="I97" i="11"/>
  <c r="L98" i="11"/>
  <c r="I97" i="10"/>
  <c r="L98" i="10"/>
  <c r="J97" i="10"/>
  <c r="K97" i="10" s="1"/>
  <c r="L97" i="9"/>
  <c r="J96" i="9"/>
  <c r="K96" i="9" s="1"/>
  <c r="I96" i="9"/>
  <c r="J97" i="8"/>
  <c r="K97" i="8" s="1"/>
  <c r="L98" i="8"/>
  <c r="I97" i="8"/>
  <c r="J94" i="3"/>
  <c r="K94" i="3" s="1"/>
  <c r="I94" i="3"/>
  <c r="L95" i="3"/>
  <c r="I98" i="11" l="1"/>
  <c r="J98" i="11"/>
  <c r="K98" i="11" s="1"/>
  <c r="L99" i="11"/>
  <c r="L99" i="10"/>
  <c r="J98" i="10"/>
  <c r="K98" i="10" s="1"/>
  <c r="I98" i="10"/>
  <c r="J97" i="9"/>
  <c r="K97" i="9" s="1"/>
  <c r="I97" i="9"/>
  <c r="L98" i="9"/>
  <c r="J98" i="8"/>
  <c r="K98" i="8" s="1"/>
  <c r="I98" i="8"/>
  <c r="L99" i="8"/>
  <c r="L96" i="3"/>
  <c r="I95" i="3"/>
  <c r="J95" i="3"/>
  <c r="K95" i="3" s="1"/>
  <c r="J99" i="11" l="1"/>
  <c r="K99" i="11" s="1"/>
  <c r="I99" i="11"/>
  <c r="L100" i="11"/>
  <c r="I99" i="10"/>
  <c r="L100" i="10"/>
  <c r="J99" i="10"/>
  <c r="K99" i="10" s="1"/>
  <c r="L99" i="9"/>
  <c r="J98" i="9"/>
  <c r="K98" i="9" s="1"/>
  <c r="I98" i="9"/>
  <c r="J99" i="8"/>
  <c r="K99" i="8" s="1"/>
  <c r="L100" i="8"/>
  <c r="I99" i="8"/>
  <c r="I96" i="3"/>
  <c r="J96" i="3"/>
  <c r="K96" i="3" s="1"/>
  <c r="L97" i="3"/>
  <c r="I100" i="11" l="1"/>
  <c r="J100" i="11"/>
  <c r="K100" i="11" s="1"/>
  <c r="L101" i="11"/>
  <c r="L101" i="10"/>
  <c r="J100" i="10"/>
  <c r="K100" i="10" s="1"/>
  <c r="I100" i="10"/>
  <c r="J99" i="9"/>
  <c r="K99" i="9" s="1"/>
  <c r="I99" i="9"/>
  <c r="L100" i="9"/>
  <c r="I100" i="8"/>
  <c r="L101" i="8"/>
  <c r="J100" i="8"/>
  <c r="K100" i="8" s="1"/>
  <c r="L98" i="3"/>
  <c r="J97" i="3"/>
  <c r="K97" i="3" s="1"/>
  <c r="I97" i="3"/>
  <c r="J101" i="11" l="1"/>
  <c r="K101" i="11" s="1"/>
  <c r="I101" i="11"/>
  <c r="L102" i="11"/>
  <c r="I101" i="10"/>
  <c r="L102" i="10"/>
  <c r="J101" i="10"/>
  <c r="K101" i="10" s="1"/>
  <c r="L101" i="9"/>
  <c r="J100" i="9"/>
  <c r="K100" i="9" s="1"/>
  <c r="I100" i="9"/>
  <c r="J101" i="8"/>
  <c r="K101" i="8" s="1"/>
  <c r="L102" i="8"/>
  <c r="I101" i="8"/>
  <c r="L99" i="3"/>
  <c r="J98" i="3"/>
  <c r="K98" i="3" s="1"/>
  <c r="I98" i="3"/>
  <c r="I102" i="11" l="1"/>
  <c r="J102" i="11"/>
  <c r="K102" i="11" s="1"/>
  <c r="L103" i="11"/>
  <c r="L103" i="10"/>
  <c r="J102" i="10"/>
  <c r="K102" i="10" s="1"/>
  <c r="I102" i="10"/>
  <c r="J101" i="9"/>
  <c r="K101" i="9" s="1"/>
  <c r="I101" i="9"/>
  <c r="L102" i="9"/>
  <c r="L103" i="8"/>
  <c r="J102" i="8"/>
  <c r="K102" i="8" s="1"/>
  <c r="I102" i="8"/>
  <c r="I99" i="3"/>
  <c r="J99" i="3"/>
  <c r="K99" i="3" s="1"/>
  <c r="L100" i="3"/>
  <c r="J103" i="11" l="1"/>
  <c r="K103" i="11" s="1"/>
  <c r="I103" i="11"/>
  <c r="I103" i="10"/>
  <c r="J103" i="10"/>
  <c r="K103" i="10" s="1"/>
  <c r="L103" i="9"/>
  <c r="J102" i="9"/>
  <c r="K102" i="9" s="1"/>
  <c r="I102" i="9"/>
  <c r="J103" i="8"/>
  <c r="K103" i="8" s="1"/>
  <c r="I103" i="8"/>
  <c r="J100" i="3"/>
  <c r="K100" i="3" s="1"/>
  <c r="I100" i="3"/>
  <c r="L101" i="3"/>
  <c r="J103" i="9" l="1"/>
  <c r="K103" i="9" s="1"/>
  <c r="I103" i="9"/>
  <c r="J101" i="3"/>
  <c r="K101" i="3" s="1"/>
  <c r="I101" i="3"/>
  <c r="L102" i="3"/>
  <c r="L103" i="3" l="1"/>
  <c r="J102" i="3"/>
  <c r="K102" i="3" s="1"/>
  <c r="I102" i="3"/>
  <c r="J103" i="3" l="1"/>
  <c r="K103" i="3" s="1"/>
  <c r="I103" i="3"/>
  <c r="AO57" i="7" l="1"/>
</calcChain>
</file>

<file path=xl/sharedStrings.xml><?xml version="1.0" encoding="utf-8"?>
<sst xmlns="http://schemas.openxmlformats.org/spreadsheetml/2006/main" count="2211" uniqueCount="144">
  <si>
    <t>Count</t>
  </si>
  <si>
    <t>normsinv</t>
  </si>
  <si>
    <t>(a3-.5)/n</t>
  </si>
  <si>
    <t>norm,0,1</t>
  </si>
  <si>
    <t>Mean</t>
  </si>
  <si>
    <t>StDEV</t>
  </si>
  <si>
    <t>Porosity</t>
  </si>
  <si>
    <t>Theory Por</t>
  </si>
  <si>
    <t>Bin</t>
  </si>
  <si>
    <t>Frequency</t>
  </si>
  <si>
    <t>Freq/Num</t>
  </si>
  <si>
    <t>CumFreq</t>
  </si>
  <si>
    <t>Prob</t>
  </si>
  <si>
    <t>Normsinv</t>
  </si>
  <si>
    <t>Value_mD</t>
  </si>
  <si>
    <t>P-Value</t>
  </si>
  <si>
    <t>por%</t>
  </si>
  <si>
    <t>Quartiles</t>
  </si>
  <si>
    <t>P10 P90</t>
  </si>
  <si>
    <t>X normsinv</t>
  </si>
  <si>
    <t>X Prob Label</t>
  </si>
  <si>
    <t>Y anchor</t>
  </si>
  <si>
    <t>Slope</t>
  </si>
  <si>
    <t>Intercept</t>
  </si>
  <si>
    <t>Facies 1</t>
  </si>
  <si>
    <t>Facies 2</t>
  </si>
  <si>
    <t>Facies 3</t>
  </si>
  <si>
    <t>Facies 4</t>
  </si>
  <si>
    <t>Facies 5</t>
  </si>
  <si>
    <t>Facies 6</t>
  </si>
  <si>
    <t>Box Spaceing</t>
  </si>
  <si>
    <t>X left corner</t>
  </si>
  <si>
    <t>X</t>
  </si>
  <si>
    <t>Y</t>
  </si>
  <si>
    <t>X left notch</t>
  </si>
  <si>
    <t>Q3</t>
  </si>
  <si>
    <t>X center</t>
  </si>
  <si>
    <t>Nup</t>
  </si>
  <si>
    <t>X right notch</t>
  </si>
  <si>
    <t>Med</t>
  </si>
  <si>
    <t>X right corner</t>
  </si>
  <si>
    <t>Means</t>
  </si>
  <si>
    <t xml:space="preserve">Q3 </t>
  </si>
  <si>
    <t xml:space="preserve">Median </t>
  </si>
  <si>
    <t>Q1</t>
  </si>
  <si>
    <t>Inter Quartile Range</t>
  </si>
  <si>
    <t>Upper Adjacent Value</t>
  </si>
  <si>
    <t>Lower Adjacent Value</t>
  </si>
  <si>
    <t>Notch upper Y</t>
  </si>
  <si>
    <t>Nlow</t>
  </si>
  <si>
    <t>Notch lower Y</t>
  </si>
  <si>
    <t>Number of Obs</t>
  </si>
  <si>
    <t>Max Y</t>
  </si>
  <si>
    <t>Min Y</t>
  </si>
  <si>
    <t>St Dev</t>
  </si>
  <si>
    <t>Sort Order</t>
  </si>
  <si>
    <t>F1 Por%</t>
  </si>
  <si>
    <t>F2 Por%</t>
  </si>
  <si>
    <t>F3 Por%</t>
  </si>
  <si>
    <t>F4 Por%</t>
  </si>
  <si>
    <t>F5 Por%</t>
  </si>
  <si>
    <t>UpAdj</t>
  </si>
  <si>
    <t>LowAdj</t>
  </si>
  <si>
    <t>Outlier 1</t>
  </si>
  <si>
    <t>Outlier 2</t>
  </si>
  <si>
    <t>NormCumDist</t>
  </si>
  <si>
    <t>NormBellDist</t>
  </si>
  <si>
    <t>ProbDensity</t>
  </si>
  <si>
    <t>Quartile 1</t>
  </si>
  <si>
    <t>Quartile 3</t>
  </si>
  <si>
    <t>Median</t>
  </si>
  <si>
    <t>(a-.5)/n</t>
  </si>
  <si>
    <t xml:space="preserve">Facies 5  </t>
  </si>
  <si>
    <t>X_Scale_Min</t>
  </si>
  <si>
    <t>X_Scale_Max</t>
  </si>
  <si>
    <t>Min_X</t>
  </si>
  <si>
    <t>Max_X</t>
  </si>
  <si>
    <t>Height Inches</t>
  </si>
  <si>
    <t>Facies 6 Porosity Distribution</t>
  </si>
  <si>
    <t>Offset</t>
  </si>
  <si>
    <t>X anchor</t>
  </si>
  <si>
    <t>Outliers</t>
  </si>
  <si>
    <t>Labels</t>
  </si>
  <si>
    <t>Height</t>
  </si>
  <si>
    <t>Height cm</t>
  </si>
  <si>
    <t>height cm</t>
  </si>
  <si>
    <t>Height Centimeters of 30 Adult Males</t>
  </si>
  <si>
    <t>30 Adults</t>
  </si>
  <si>
    <t>i</t>
  </si>
  <si>
    <t>Sorted</t>
  </si>
  <si>
    <t>F(Xi)</t>
  </si>
  <si>
    <t>1-F(Xi)</t>
  </si>
  <si>
    <t>1-F(Xn-i+1)</t>
  </si>
  <si>
    <t>S</t>
  </si>
  <si>
    <t>Average</t>
  </si>
  <si>
    <t>Sigma</t>
  </si>
  <si>
    <t>N</t>
  </si>
  <si>
    <t>AD</t>
  </si>
  <si>
    <t>AD*</t>
  </si>
  <si>
    <t>p Value</t>
  </si>
  <si>
    <t>p Value  Calculations</t>
  </si>
  <si>
    <t>p</t>
  </si>
  <si>
    <t>If p &lt; 0.05, Reject Normal Distribution</t>
  </si>
  <si>
    <t>Anderson Darling Test</t>
  </si>
  <si>
    <t>If p &lt; 0.05, Reject Normal Distribution Hypothesis</t>
  </si>
  <si>
    <t>Height CM</t>
  </si>
  <si>
    <t>Height Cm</t>
  </si>
  <si>
    <t>99 Boys</t>
  </si>
  <si>
    <t>Outlier 3</t>
  </si>
  <si>
    <t>Outlier 4</t>
  </si>
  <si>
    <t>Outlier 5</t>
  </si>
  <si>
    <t>Outlier 6</t>
  </si>
  <si>
    <t>Outlier 7</t>
  </si>
  <si>
    <t>Variable 4</t>
  </si>
  <si>
    <t xml:space="preserve">Variable 5  </t>
  </si>
  <si>
    <t>Variable 6</t>
  </si>
  <si>
    <t>Variable 1</t>
  </si>
  <si>
    <t>Variable 2</t>
  </si>
  <si>
    <t>Variable 3</t>
  </si>
  <si>
    <t>Variable 5</t>
  </si>
  <si>
    <t>Bin %</t>
  </si>
  <si>
    <t>Bin Width</t>
  </si>
  <si>
    <t>Theory X Var</t>
  </si>
  <si>
    <t>Adult Height</t>
  </si>
  <si>
    <t>Normal Distribution for a Mean of G3 and SD of H3</t>
  </si>
  <si>
    <t>Paste Data</t>
  </si>
  <si>
    <t>https://www.spcforexcel.com/knowledge/basic-statistics/anderson-darling-test-for-normality</t>
  </si>
  <si>
    <t>5 Year Old Height Cm</t>
  </si>
  <si>
    <t>5 Yr Olds</t>
  </si>
  <si>
    <t>Major Unit</t>
  </si>
  <si>
    <t>Bin Range</t>
  </si>
  <si>
    <t>A Count</t>
  </si>
  <si>
    <t>O Count</t>
  </si>
  <si>
    <t>AD Statistic</t>
  </si>
  <si>
    <t xml:space="preserve">* corrected </t>
  </si>
  <si>
    <t xml:space="preserve">Std. Dev. </t>
  </si>
  <si>
    <t>Facies</t>
  </si>
  <si>
    <t>All Por</t>
  </si>
  <si>
    <t>Hi Out</t>
  </si>
  <si>
    <t>Lo Out</t>
  </si>
  <si>
    <t>Normal Distribution for a Mean of ap3 and SD ofaq3</t>
  </si>
  <si>
    <t>All Facies Porosity Distribution</t>
  </si>
  <si>
    <t>All Facies</t>
  </si>
  <si>
    <t>AllF Por%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</si>
</sst>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%"/>
    <numFmt numFmtId="166" formatCode="0.0000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2" fontId="0" fillId="0" borderId="0" xfId="1" applyNumberFormat="1" applyFont="1"/>
    <xf numFmtId="166" fontId="0" fillId="0" borderId="0" xfId="1" applyNumberFormat="1" applyFont="1"/>
    <xf numFmtId="0" fontId="0" fillId="2" borderId="3" xfId="0" applyFill="1" applyBorder="1"/>
    <xf numFmtId="165" fontId="0" fillId="3" borderId="4" xfId="1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5" xfId="0" applyFill="1" applyBorder="1"/>
    <xf numFmtId="0" fontId="0" fillId="0" borderId="6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/>
    <xf numFmtId="0" fontId="0" fillId="14" borderId="0" xfId="0" applyFill="1"/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165" fontId="0" fillId="9" borderId="0" xfId="1" applyNumberFormat="1" applyFont="1" applyFill="1"/>
    <xf numFmtId="165" fontId="0" fillId="5" borderId="0" xfId="1" applyNumberFormat="1" applyFont="1" applyFill="1"/>
    <xf numFmtId="165" fontId="0" fillId="5" borderId="6" xfId="1" applyNumberFormat="1" applyFont="1" applyFill="1" applyBorder="1"/>
    <xf numFmtId="165" fontId="0" fillId="15" borderId="0" xfId="1" applyNumberFormat="1" applyFont="1" applyFill="1"/>
    <xf numFmtId="165" fontId="0" fillId="14" borderId="0" xfId="1" applyNumberFormat="1" applyFont="1" applyFill="1"/>
    <xf numFmtId="165" fontId="0" fillId="16" borderId="0" xfId="1" applyNumberFormat="1" applyFont="1" applyFill="1"/>
    <xf numFmtId="165" fontId="0" fillId="17" borderId="0" xfId="1" applyNumberFormat="1" applyFont="1" applyFill="1"/>
    <xf numFmtId="165" fontId="0" fillId="18" borderId="0" xfId="1" applyNumberFormat="1" applyFont="1" applyFill="1"/>
    <xf numFmtId="165" fontId="0" fillId="8" borderId="0" xfId="1" applyNumberFormat="1" applyFont="1" applyFill="1"/>
    <xf numFmtId="165" fontId="0" fillId="8" borderId="6" xfId="1" applyNumberFormat="1" applyFont="1" applyFill="1" applyBorder="1"/>
    <xf numFmtId="165" fontId="0" fillId="11" borderId="0" xfId="1" applyNumberFormat="1" applyFont="1" applyFill="1"/>
    <xf numFmtId="165" fontId="0" fillId="19" borderId="0" xfId="1" applyNumberFormat="1" applyFont="1" applyFill="1"/>
    <xf numFmtId="165" fontId="0" fillId="12" borderId="0" xfId="1" applyNumberFormat="1" applyFont="1" applyFill="1"/>
    <xf numFmtId="165" fontId="0" fillId="7" borderId="0" xfId="1" applyNumberFormat="1" applyFont="1" applyFill="1"/>
    <xf numFmtId="165" fontId="0" fillId="20" borderId="0" xfId="1" applyNumberFormat="1" applyFont="1" applyFill="1"/>
    <xf numFmtId="165" fontId="0" fillId="10" borderId="0" xfId="1" applyNumberFormat="1" applyFont="1" applyFill="1"/>
    <xf numFmtId="165" fontId="0" fillId="22" borderId="0" xfId="1" applyNumberFormat="1" applyFont="1" applyFill="1"/>
    <xf numFmtId="165" fontId="0" fillId="9" borderId="6" xfId="1" applyNumberFormat="1" applyFont="1" applyFill="1" applyBorder="1"/>
    <xf numFmtId="165" fontId="0" fillId="11" borderId="6" xfId="1" applyNumberFormat="1" applyFont="1" applyFill="1" applyBorder="1"/>
    <xf numFmtId="165" fontId="0" fillId="7" borderId="6" xfId="1" applyNumberFormat="1" applyFont="1" applyFill="1" applyBorder="1"/>
    <xf numFmtId="9" fontId="0" fillId="0" borderId="0" xfId="0" applyNumberFormat="1"/>
    <xf numFmtId="2" fontId="0" fillId="0" borderId="0" xfId="0" applyNumberFormat="1" applyAlignment="1">
      <alignment wrapText="1"/>
    </xf>
    <xf numFmtId="165" fontId="0" fillId="23" borderId="0" xfId="1" applyNumberFormat="1" applyFont="1" applyFill="1"/>
    <xf numFmtId="165" fontId="0" fillId="24" borderId="0" xfId="1" applyNumberFormat="1" applyFont="1" applyFill="1"/>
    <xf numFmtId="165" fontId="0" fillId="25" borderId="0" xfId="1" applyNumberFormat="1" applyFont="1" applyFill="1"/>
    <xf numFmtId="0" fontId="0" fillId="3" borderId="4" xfId="0" applyFill="1" applyBorder="1"/>
    <xf numFmtId="49" fontId="0" fillId="0" borderId="0" xfId="0" applyNumberFormat="1"/>
    <xf numFmtId="0" fontId="0" fillId="5" borderId="4" xfId="0" applyFill="1" applyBorder="1"/>
    <xf numFmtId="167" fontId="0" fillId="5" borderId="4" xfId="0" applyNumberFormat="1" applyFill="1" applyBorder="1"/>
    <xf numFmtId="167" fontId="0" fillId="0" borderId="0" xfId="0" applyNumberFormat="1"/>
    <xf numFmtId="165" fontId="0" fillId="4" borderId="4" xfId="1" applyNumberFormat="1" applyFont="1" applyFill="1" applyBorder="1"/>
    <xf numFmtId="165" fontId="0" fillId="11" borderId="4" xfId="1" applyNumberFormat="1" applyFont="1" applyFill="1" applyBorder="1"/>
    <xf numFmtId="165" fontId="0" fillId="14" borderId="4" xfId="1" applyNumberFormat="1" applyFont="1" applyFill="1" applyBorder="1"/>
    <xf numFmtId="165" fontId="0" fillId="7" borderId="4" xfId="1" applyNumberFormat="1" applyFont="1" applyFill="1" applyBorder="1"/>
    <xf numFmtId="165" fontId="0" fillId="21" borderId="4" xfId="1" applyNumberFormat="1" applyFont="1" applyFill="1" applyBorder="1"/>
    <xf numFmtId="165" fontId="0" fillId="8" borderId="4" xfId="1" applyNumberFormat="1" applyFont="1" applyFill="1" applyBorder="1"/>
    <xf numFmtId="165" fontId="0" fillId="17" borderId="4" xfId="1" applyNumberFormat="1" applyFont="1" applyFill="1" applyBorder="1"/>
    <xf numFmtId="165" fontId="0" fillId="9" borderId="4" xfId="1" applyNumberFormat="1" applyFont="1" applyFill="1" applyBorder="1"/>
    <xf numFmtId="0" fontId="0" fillId="0" borderId="4" xfId="0" applyBorder="1"/>
    <xf numFmtId="168" fontId="0" fillId="0" borderId="0" xfId="0" applyNumberFormat="1"/>
    <xf numFmtId="0" fontId="0" fillId="0" borderId="3" xfId="0" applyBorder="1"/>
    <xf numFmtId="2" fontId="0" fillId="3" borderId="4" xfId="1" applyNumberFormat="1" applyFont="1" applyFill="1" applyBorder="1"/>
    <xf numFmtId="0" fontId="0" fillId="5" borderId="0" xfId="0" applyFill="1"/>
    <xf numFmtId="168" fontId="0" fillId="0" borderId="0" xfId="1" applyNumberFormat="1" applyFont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1" applyNumberFormat="1" applyFont="1"/>
    <xf numFmtId="10" fontId="0" fillId="0" borderId="0" xfId="1" applyNumberFormat="1" applyFont="1"/>
    <xf numFmtId="165" fontId="0" fillId="3" borderId="0" xfId="1" applyNumberFormat="1" applyFont="1" applyFill="1"/>
    <xf numFmtId="9" fontId="0" fillId="0" borderId="0" xfId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2" fontId="0" fillId="8" borderId="4" xfId="1" applyNumberFormat="1" applyFont="1" applyFill="1" applyBorder="1"/>
    <xf numFmtId="0" fontId="0" fillId="10" borderId="4" xfId="0" applyFill="1" applyBorder="1"/>
    <xf numFmtId="2" fontId="0" fillId="3" borderId="11" xfId="1" applyNumberFormat="1" applyFont="1" applyFill="1" applyBorder="1"/>
    <xf numFmtId="0" fontId="0" fillId="0" borderId="12" xfId="0" applyBorder="1"/>
    <xf numFmtId="0" fontId="0" fillId="0" borderId="13" xfId="0" applyBorder="1"/>
    <xf numFmtId="165" fontId="0" fillId="0" borderId="13" xfId="1" applyNumberFormat="1" applyFont="1" applyBorder="1"/>
    <xf numFmtId="2" fontId="0" fillId="5" borderId="4" xfId="0" applyNumberFormat="1" applyFill="1" applyBorder="1"/>
    <xf numFmtId="168" fontId="0" fillId="3" borderId="4" xfId="1" applyNumberFormat="1" applyFont="1" applyFill="1" applyBorder="1"/>
    <xf numFmtId="0" fontId="2" fillId="0" borderId="0" xfId="0" applyFont="1" applyAlignment="1">
      <alignment horizontal="left" wrapText="1"/>
    </xf>
    <xf numFmtId="168" fontId="0" fillId="5" borderId="0" xfId="0" applyNumberFormat="1" applyFill="1"/>
    <xf numFmtId="168" fontId="0" fillId="3" borderId="0" xfId="0" applyNumberFormat="1" applyFill="1"/>
    <xf numFmtId="168" fontId="0" fillId="0" borderId="4" xfId="0" applyNumberFormat="1" applyBorder="1"/>
    <xf numFmtId="0" fontId="0" fillId="3" borderId="4" xfId="0" applyFill="1" applyBorder="1" applyAlignment="1">
      <alignment horizontal="center"/>
    </xf>
    <xf numFmtId="0" fontId="0" fillId="22" borderId="0" xfId="0" applyFill="1"/>
    <xf numFmtId="1" fontId="0" fillId="0" borderId="0" xfId="0" applyNumberFormat="1"/>
    <xf numFmtId="2" fontId="0" fillId="3" borderId="0" xfId="0" applyNumberFormat="1" applyFill="1"/>
    <xf numFmtId="9" fontId="0" fillId="3" borderId="4" xfId="1" applyFont="1" applyFill="1" applyBorder="1"/>
    <xf numFmtId="9" fontId="0" fillId="3" borderId="4" xfId="1" applyFont="1" applyFill="1" applyBorder="1" applyAlignment="1">
      <alignment horizontal="center"/>
    </xf>
    <xf numFmtId="9" fontId="0" fillId="3" borderId="0" xfId="1" applyFont="1" applyFill="1"/>
    <xf numFmtId="0" fontId="5" fillId="0" borderId="0" xfId="0" applyFont="1"/>
    <xf numFmtId="165" fontId="0" fillId="0" borderId="4" xfId="0" applyNumberFormat="1" applyBorder="1"/>
    <xf numFmtId="0" fontId="5" fillId="3" borderId="0" xfId="0" applyFont="1" applyFill="1"/>
    <xf numFmtId="165" fontId="5" fillId="0" borderId="0" xfId="1" applyNumberFormat="1" applyFont="1"/>
    <xf numFmtId="1" fontId="5" fillId="0" borderId="0" xfId="0" applyNumberFormat="1" applyFont="1"/>
    <xf numFmtId="2" fontId="5" fillId="0" borderId="0" xfId="0" applyNumberFormat="1" applyFont="1"/>
    <xf numFmtId="167" fontId="5" fillId="0" borderId="0" xfId="0" applyNumberFormat="1" applyFont="1"/>
    <xf numFmtId="2" fontId="5" fillId="3" borderId="0" xfId="0" applyNumberFormat="1" applyFont="1" applyFill="1"/>
    <xf numFmtId="0" fontId="6" fillId="3" borderId="0" xfId="0" applyFont="1" applyFill="1"/>
    <xf numFmtId="0" fontId="6" fillId="0" borderId="0" xfId="0" applyFont="1"/>
    <xf numFmtId="165" fontId="6" fillId="0" borderId="0" xfId="1" applyNumberFormat="1" applyFont="1"/>
    <xf numFmtId="1" fontId="6" fillId="0" borderId="0" xfId="0" applyNumberFormat="1" applyFont="1"/>
    <xf numFmtId="2" fontId="6" fillId="0" borderId="0" xfId="0" applyNumberFormat="1" applyFont="1"/>
    <xf numFmtId="167" fontId="6" fillId="0" borderId="0" xfId="0" applyNumberFormat="1" applyFont="1"/>
    <xf numFmtId="2" fontId="6" fillId="3" borderId="0" xfId="0" applyNumberFormat="1" applyFont="1" applyFill="1"/>
    <xf numFmtId="167" fontId="6" fillId="3" borderId="0" xfId="0" applyNumberFormat="1" applyFont="1" applyFill="1"/>
    <xf numFmtId="164" fontId="5" fillId="0" borderId="0" xfId="0" applyNumberFormat="1" applyFont="1"/>
    <xf numFmtId="9" fontId="7" fillId="0" borderId="0" xfId="0" applyNumberFormat="1" applyFont="1"/>
    <xf numFmtId="9" fontId="8" fillId="0" borderId="0" xfId="1" applyFont="1"/>
    <xf numFmtId="9" fontId="8" fillId="0" borderId="0" xfId="0" applyNumberFormat="1" applyFont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3366FF"/>
      <color rgb="FF66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'5yr_Ht_cm'!$BB$1</c:f>
          <c:strCache>
            <c:ptCount val="1"/>
            <c:pt idx="0">
              <c:v>Height Cm</c:v>
            </c:pt>
          </c:strCache>
        </c:strRef>
      </c:tx>
      <c:layout>
        <c:manualLayout>
          <c:xMode val="edge"/>
          <c:yMode val="edge"/>
          <c:x val="0.34130228573391597"/>
          <c:y val="8.1382997592022149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'5yr_Ht_cm'!$BC$3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{36F38AEA-78CD-4674-B30D-E46C0CCBC248}</c15:txfldGUID>
                      <c15:f>'5yr_Ht_cm'!$BC$3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432-4205-A400-AA252E5C0BC6}"/>
                </c:ext>
              </c:extLst>
            </c:dLbl>
            <c:dLbl>
              <c:idx val="1"/>
              <c:tx>
                <c:strRef>
                  <c:f>'5yr_Ht_cm'!$BC$4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{A711AD9B-E94E-4C78-BB3B-D27F39C4AD2C}</c15:txfldGUID>
                      <c15:f>'5yr_Ht_cm'!$BC$4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432-4205-A400-AA252E5C0BC6}"/>
                </c:ext>
              </c:extLst>
            </c:dLbl>
            <c:dLbl>
              <c:idx val="2"/>
              <c:tx>
                <c:strRef>
                  <c:f>'5yr_Ht_cm'!$BC$5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{E8743B71-5D26-4FDC-9A51-EF9ED41223B2}</c15:txfldGUID>
                      <c15:f>'5yr_Ht_cm'!$BC$5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432-4205-A400-AA252E5C0BC6}"/>
                </c:ext>
              </c:extLst>
            </c:dLbl>
            <c:dLbl>
              <c:idx val="3"/>
              <c:tx>
                <c:strRef>
                  <c:f>'5yr_Ht_cm'!$BC$6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{BC7D2FF4-AE48-4D04-BFF2-DCDEA16BFA5C}</c15:txfldGUID>
                      <c15:f>'5yr_Ht_cm'!$BC$6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432-4205-A400-AA252E5C0BC6}"/>
                </c:ext>
              </c:extLst>
            </c:dLbl>
            <c:dLbl>
              <c:idx val="4"/>
              <c:tx>
                <c:strRef>
                  <c:f>'5yr_Ht_cm'!$BC$7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{894EDCF8-C38B-438C-B4F5-00BDCF1B0D21}</c15:txfldGUID>
                      <c15:f>'5yr_Ht_cm'!$BC$7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432-4205-A400-AA252E5C0BC6}"/>
                </c:ext>
              </c:extLst>
            </c:dLbl>
            <c:dLbl>
              <c:idx val="5"/>
              <c:tx>
                <c:strRef>
                  <c:f>'5yr_Ht_cm'!$BC$8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{C62A6DDD-7BBC-4F73-8D63-4FE00D0D34DD}</c15:txfldGUID>
                      <c15:f>'5yr_Ht_cm'!$BC$8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432-4205-A400-AA252E5C0BC6}"/>
                </c:ext>
              </c:extLst>
            </c:dLbl>
            <c:dLbl>
              <c:idx val="6"/>
              <c:tx>
                <c:strRef>
                  <c:f>'5yr_Ht_cm'!$BC$9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{E97C791E-D908-49E2-BA0E-EF9E68B2BAF8}</c15:txfldGUID>
                      <c15:f>'5yr_Ht_cm'!$BC$9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432-4205-A400-AA252E5C0BC6}"/>
                </c:ext>
              </c:extLst>
            </c:dLbl>
            <c:dLbl>
              <c:idx val="7"/>
              <c:tx>
                <c:strRef>
                  <c:f>'5yr_Ht_cm'!$BC$10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{3008B294-D206-4C64-8C8E-F2B161D08758}</c15:txfldGUID>
                      <c15:f>'5yr_Ht_cm'!$BC$10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432-4205-A400-AA252E5C0BC6}"/>
                </c:ext>
              </c:extLst>
            </c:dLbl>
            <c:dLbl>
              <c:idx val="8"/>
              <c:tx>
                <c:strRef>
                  <c:f>'5yr_Ht_cm'!$BC$11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{0061A36E-1C50-44C6-A584-0015FB1BB71A}</c15:txfldGUID>
                      <c15:f>'5yr_Ht_cm'!$BC$11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432-4205-A400-AA252E5C0BC6}"/>
                </c:ext>
              </c:extLst>
            </c:dLbl>
            <c:dLbl>
              <c:idx val="9"/>
              <c:tx>
                <c:strRef>
                  <c:f>'5yr_Ht_cm'!$BC$12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{9063CA44-1542-4F17-B451-4443FEB0D4E5}</c15:txfldGUID>
                      <c15:f>'5yr_Ht_cm'!$BC$12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432-4205-A400-AA252E5C0BC6}"/>
                </c:ext>
              </c:extLst>
            </c:dLbl>
            <c:dLbl>
              <c:idx val="10"/>
              <c:tx>
                <c:strRef>
                  <c:f>'5yr_Ht_cm'!$BC$13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{95AEB880-307D-4DD1-BBD4-DBB21F102522}</c15:txfldGUID>
                      <c15:f>'5yr_Ht_cm'!$BC$13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432-4205-A400-AA252E5C0BC6}"/>
                </c:ext>
              </c:extLst>
            </c:dLbl>
            <c:dLbl>
              <c:idx val="11"/>
              <c:tx>
                <c:strRef>
                  <c:f>'5yr_Ht_cm'!$BC$14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{3D4B7079-14AA-44F3-8626-2A2E53647A34}</c15:txfldGUID>
                      <c15:f>'5yr_Ht_cm'!$BC$14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432-4205-A400-AA252E5C0BC6}"/>
                </c:ext>
              </c:extLst>
            </c:dLbl>
            <c:dLbl>
              <c:idx val="12"/>
              <c:tx>
                <c:strRef>
                  <c:f>'5yr_Ht_cm'!$BC$15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{10F95E0E-8A72-4014-9AB2-A2F29A2BF6A2}</c15:txfldGUID>
                      <c15:f>'5yr_Ht_cm'!$BC$15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432-4205-A400-AA252E5C0BC6}"/>
                </c:ext>
              </c:extLst>
            </c:dLbl>
            <c:dLbl>
              <c:idx val="13"/>
              <c:tx>
                <c:strRef>
                  <c:f>'5yr_Ht_cm'!$BC$16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{607B62FB-0840-418E-ADDA-FB361113E336}</c15:txfldGUID>
                      <c15:f>'5yr_Ht_cm'!$BC$16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432-4205-A400-AA252E5C0BC6}"/>
                </c:ext>
              </c:extLst>
            </c:dLbl>
            <c:dLbl>
              <c:idx val="14"/>
              <c:tx>
                <c:strRef>
                  <c:f>'5yr_Ht_cm'!$BC$17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{38E85438-E27B-498B-B529-F03F21251847}</c15:txfldGUID>
                      <c15:f>'5yr_Ht_cm'!$BC$17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432-4205-A400-AA252E5C0BC6}"/>
                </c:ext>
              </c:extLst>
            </c:dLbl>
            <c:dLbl>
              <c:idx val="15"/>
              <c:tx>
                <c:strRef>
                  <c:f>'5yr_Ht_cm'!$BC$18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{A5216A58-4F68-4352-91B7-88FD1081F4FF}</c15:txfldGUID>
                      <c15:f>'5yr_Ht_cm'!$BC$18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432-4205-A400-AA252E5C0BC6}"/>
                </c:ext>
              </c:extLst>
            </c:dLbl>
            <c:dLbl>
              <c:idx val="16"/>
              <c:tx>
                <c:strRef>
                  <c:f>'5yr_Ht_cm'!$BC$19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{6BFC0DD8-D44E-4214-95CF-A4DF0233FB82}</c15:txfldGUID>
                      <c15:f>'5yr_Ht_cm'!$BC$19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432-4205-A400-AA252E5C0BC6}"/>
                </c:ext>
              </c:extLst>
            </c:dLbl>
            <c:dLbl>
              <c:idx val="17"/>
              <c:tx>
                <c:strRef>
                  <c:f>'5yr_Ht_cm'!$BC$20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{02C74233-6FC5-403E-A7A3-DD8E10B7FB08}</c15:txfldGUID>
                      <c15:f>'5yr_Ht_cm'!$BC$20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9432-4205-A400-AA252E5C0BC6}"/>
                </c:ext>
              </c:extLst>
            </c:dLbl>
            <c:dLbl>
              <c:idx val="18"/>
              <c:tx>
                <c:strRef>
                  <c:f>'5yr_Ht_cm'!$BC$21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{DB9654D9-F9CB-4651-B35A-43E9C23EE663}</c15:txfldGUID>
                      <c15:f>'5yr_Ht_cm'!$BC$21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9432-4205-A400-AA252E5C0BC6}"/>
                </c:ext>
              </c:extLst>
            </c:dLbl>
            <c:dLbl>
              <c:idx val="19"/>
              <c:tx>
                <c:strRef>
                  <c:f>'5yr_Ht_cm'!$BC$22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{BE8696E1-A0E0-4E9F-8B42-2909D1E206C6}</c15:txfldGUID>
                      <c15:f>'5yr_Ht_cm'!$BC$22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432-4205-A400-AA252E5C0BC6}"/>
                </c:ext>
              </c:extLst>
            </c:dLbl>
            <c:dLbl>
              <c:idx val="20"/>
              <c:tx>
                <c:strRef>
                  <c:f>'5yr_Ht_cm'!$BC$23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{D23AF699-C7E8-4876-90C6-D3DE58AEAAFE}</c15:txfldGUID>
                      <c15:f>'5yr_Ht_cm'!$BC$23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9432-4205-A400-AA252E5C0B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'5yr_Ht_cm'!$AZ$3:$AZ$23</c:f>
              <c:numCache>
                <c:formatCode>General</c:formatCode>
                <c:ptCount val="21"/>
                <c:pt idx="0">
                  <c:v>111.05</c:v>
                </c:pt>
                <c:pt idx="1">
                  <c:v>109.55207105977676</c:v>
                </c:pt>
                <c:pt idx="2">
                  <c:v>108.7</c:v>
                </c:pt>
                <c:pt idx="3">
                  <c:v>108.7</c:v>
                </c:pt>
                <c:pt idx="4">
                  <c:v>109.55207105977676</c:v>
                </c:pt>
                <c:pt idx="5">
                  <c:v>111.05</c:v>
                </c:pt>
                <c:pt idx="6">
                  <c:v>111.05</c:v>
                </c:pt>
                <c:pt idx="8">
                  <c:v>108.7</c:v>
                </c:pt>
                <c:pt idx="9">
                  <c:v>108.7</c:v>
                </c:pt>
                <c:pt idx="10">
                  <c:v>107.84792894022324</c:v>
                </c:pt>
                <c:pt idx="11">
                  <c:v>105.65</c:v>
                </c:pt>
                <c:pt idx="12">
                  <c:v>105.65</c:v>
                </c:pt>
                <c:pt idx="13">
                  <c:v>107.84792894022324</c:v>
                </c:pt>
                <c:pt idx="14">
                  <c:v>108.7</c:v>
                </c:pt>
                <c:pt idx="16">
                  <c:v>111.05</c:v>
                </c:pt>
                <c:pt idx="17">
                  <c:v>119.14999999999998</c:v>
                </c:pt>
                <c:pt idx="19">
                  <c:v>105.65</c:v>
                </c:pt>
                <c:pt idx="20" formatCode="0.000">
                  <c:v>97.550000000000011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32-4205-A400-AA252E5C0BC6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'5yr_Ht_cm'!$AY$25:$AY$31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'5yr_Ht_cm'!$AZ$25:$AZ$31</c:f>
              <c:numCache>
                <c:formatCode>0.00</c:formatCode>
                <c:ptCount val="7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 formatCode="General">
                  <c:v>119.2</c:v>
                </c:pt>
                <c:pt idx="5" formatCode="General">
                  <c:v>119.3</c:v>
                </c:pt>
                <c:pt idx="6" formatCode="General">
                  <c:v>119.5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32-4205-A400-AA252E5C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704"/>
        <c:axId val="100010624"/>
      </c:scatterChart>
      <c:valAx>
        <c:axId val="100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0624"/>
        <c:crosses val="autoZero"/>
        <c:crossBetween val="midCat"/>
      </c:valAx>
      <c:valAx>
        <c:axId val="100010624"/>
        <c:scaling>
          <c:orientation val="minMax"/>
          <c:max val="130"/>
          <c:min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Height Cm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008704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535254201402298"/>
          <c:y val="0.23810315945466759"/>
          <c:w val="0.21889672307796931"/>
          <c:h val="5.059926238189528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Adult_Ht_cm!$W$2</c:f>
          <c:strCache>
            <c:ptCount val="1"/>
            <c:pt idx="0">
              <c:v>Height Centimeters of 30 Adult Males</c:v>
            </c:pt>
          </c:strCache>
        </c:strRef>
      </c:tx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Adult_Ht_cm!$AP$96</c:f>
                  <c:strCache>
                    <c:ptCount val="1"/>
                    <c:pt idx="0">
                      <c:v>165.4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{B8011FD7-6C5A-4B78-910D-719199AF5EDF}</c15:txfldGUID>
                      <c15:f>Adult_Ht_cm!$AP$96</c15:f>
                      <c15:dlblFieldTableCache>
                        <c:ptCount val="1"/>
                        <c:pt idx="0">
                          <c:v>165.4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C61-4F3E-B1FC-278BABC91CBA}"/>
                </c:ext>
              </c:extLst>
            </c:dLbl>
            <c:dLbl>
              <c:idx val="1"/>
              <c:tx>
                <c:strRef>
                  <c:f>Adult_Ht_cm!$AP$97</c:f>
                  <c:strCache>
                    <c:ptCount val="1"/>
                    <c:pt idx="0">
                      <c:v>169.7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{BA64680D-DCE3-40E0-B967-CFC0848E2A7C}</c15:txfldGUID>
                      <c15:f>Adult_Ht_cm!$AP$97</c15:f>
                      <c15:dlblFieldTableCache>
                        <c:ptCount val="1"/>
                        <c:pt idx="0">
                          <c:v>169.7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C61-4F3E-B1FC-278BABC91CBA}"/>
                </c:ext>
              </c:extLst>
            </c:dLbl>
            <c:dLbl>
              <c:idx val="2"/>
              <c:tx>
                <c:strRef>
                  <c:f>Adult_Ht_cm!$AP$98</c:f>
                  <c:strCache>
                    <c:ptCount val="1"/>
                    <c:pt idx="0">
                      <c:v>174.6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{05012ABB-364F-474E-AB4D-199C6F102EE2}</c15:txfldGUID>
                      <c15:f>Adult_Ht_cm!$AP$98</c15:f>
                      <c15:dlblFieldTableCache>
                        <c:ptCount val="1"/>
                        <c:pt idx="0">
                          <c:v>174.6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C61-4F3E-B1FC-278BABC91CBA}"/>
                </c:ext>
              </c:extLst>
            </c:dLbl>
            <c:dLbl>
              <c:idx val="3"/>
              <c:tx>
                <c:strRef>
                  <c:f>Adult_Ht_cm!$AP$99</c:f>
                  <c:strCache>
                    <c:ptCount val="1"/>
                    <c:pt idx="0">
                      <c:v>179.5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{9E518245-A118-4B5C-B944-92AFB3CDC35A}</c15:txfldGUID>
                      <c15:f>Adult_Ht_cm!$AP$99</c15:f>
                      <c15:dlblFieldTableCache>
                        <c:ptCount val="1"/>
                        <c:pt idx="0">
                          <c:v>179.5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C61-4F3E-B1FC-278BABC91CBA}"/>
                </c:ext>
              </c:extLst>
            </c:dLbl>
            <c:dLbl>
              <c:idx val="4"/>
              <c:tx>
                <c:strRef>
                  <c:f>Adult_Ht_cm!$AP$100</c:f>
                  <c:strCache>
                    <c:ptCount val="1"/>
                    <c:pt idx="0">
                      <c:v>183.9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{BA902556-A3DA-4781-918A-22452354C9B1}</c15:txfldGUID>
                      <c15:f>Adult_Ht_cm!$AP$100</c15:f>
                      <c15:dlblFieldTableCache>
                        <c:ptCount val="1"/>
                        <c:pt idx="0">
                          <c:v>183.9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C61-4F3E-B1FC-278BABC91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Adult_Ht_cm!$AM$96:$AM$100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Adult_Ht_cm!$AN$96:$AN$100</c:f>
              <c:numCache>
                <c:formatCode>General</c:formatCode>
                <c:ptCount val="5"/>
                <c:pt idx="0">
                  <c:v>165.36159614333616</c:v>
                </c:pt>
                <c:pt idx="1">
                  <c:v>169.74960433022727</c:v>
                </c:pt>
                <c:pt idx="2">
                  <c:v>174.625</c:v>
                </c:pt>
                <c:pt idx="3">
                  <c:v>179.50039566977273</c:v>
                </c:pt>
                <c:pt idx="4">
                  <c:v>183.88840385666384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61-4F3E-B1FC-278BABC91CB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{EC7CEA63-EE07-46B1-9434-E4A522FC410E}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C61-4F3E-B1FC-278BABC91CBA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{C16D3680-8FB9-4E92-AEA8-7C91B38BE92A}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C61-4F3E-B1FC-278BABC91CBA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{C3166C5B-6CF8-4AA1-BE77-8F979F3C6F52}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C61-4F3E-B1FC-278BABC91CBA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{FE3300E8-8D68-4A46-841B-FB18D389BE90}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C61-4F3E-B1FC-278BABC91CBA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{CD3F75F1-D2A6-4ABC-B758-0C9FF0B7D97D}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C61-4F3E-B1FC-278BABC91CBA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{8374A3C6-CC51-45E8-A3E3-8383AAC1CFF1}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C61-4F3E-B1FC-278BABC91CBA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{90A42C04-5A25-4BAB-8E4D-B3F92344DEFC}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C61-4F3E-B1FC-278BABC91CBA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{772E64A4-2BB9-4B81-8CA4-EF902E4FA6B2}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C61-4F3E-B1FC-278BABC91CBA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{1EBF514E-35E1-4FD9-B12E-F5CCE7DD7C38}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C61-4F3E-B1FC-278BABC91CBA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{1273D823-066F-4B36-AB33-FA76AD0485F2}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C61-4F3E-B1FC-278BABC91CBA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{8F8EEBA7-40AD-4315-803E-6362E22D5777}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C61-4F3E-B1FC-278BABC91CBA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{CAE3F985-AEE2-4CA8-91FE-7D9A7B3DE936}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C61-4F3E-B1FC-278BABC91CBA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{2C1C2552-B3A6-4237-873D-D15D10A2ECA0}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C61-4F3E-B1FC-278BABC91CBA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{F46EAC94-B5E4-4E18-ABE6-D143B08840BB}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C61-4F3E-B1FC-278BABC91CBA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{855592EA-D587-43EA-820C-9B28C57F89B7}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C61-4F3E-B1FC-278BABC91CBA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{C713735C-212C-4C17-B920-D08AFE381FC8}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C61-4F3E-B1FC-278BABC91CBA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{8A421F6A-E23A-4C24-9F34-6788912DC995}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C61-4F3E-B1FC-278BABC91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Adult_Ht_cm!$BM$2:$BM$18</c:f>
              <c:numCache>
                <c:formatCode>0.00</c:formatCode>
                <c:ptCount val="1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61-4F3E-B1FC-278BABC91CBA}"/>
            </c:ext>
          </c:extLst>
        </c:ser>
        <c:ser>
          <c:idx val="8"/>
          <c:order val="2"/>
          <c:tx>
            <c:v>Height 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forward val="2"/>
            <c:backward val="0.5"/>
            <c:dispRSqr val="1"/>
            <c:dispEq val="1"/>
            <c:trendlineLbl>
              <c:layout>
                <c:manualLayout>
                  <c:x val="0.20336882605583392"/>
                  <c:y val="-0.30012695423941571"/>
                </c:manualLayout>
              </c:layout>
              <c:numFmt formatCode="General" sourceLinked="0"/>
            </c:trendlineLbl>
          </c:trendline>
          <c:xVal>
            <c:numRef>
              <c:f>Adult_Ht_cm!$D$3:$D$32</c:f>
              <c:numCache>
                <c:formatCode>0.00</c:formatCode>
                <c:ptCount val="30"/>
                <c:pt idx="0">
                  <c:v>-2.128045234184984</c:v>
                </c:pt>
                <c:pt idx="1">
                  <c:v>-1.6448536269514726</c:v>
                </c:pt>
                <c:pt idx="2">
                  <c:v>-1.3829941271006392</c:v>
                </c:pt>
                <c:pt idx="3">
                  <c:v>-1.1918161716813944</c:v>
                </c:pt>
                <c:pt idx="4">
                  <c:v>-1.0364333894937898</c:v>
                </c:pt>
                <c:pt idx="5">
                  <c:v>-0.90273479164386372</c:v>
                </c:pt>
                <c:pt idx="6">
                  <c:v>-0.78350037538977446</c:v>
                </c:pt>
                <c:pt idx="7">
                  <c:v>-0.67448975019608193</c:v>
                </c:pt>
                <c:pt idx="8">
                  <c:v>-0.57296754849546372</c:v>
                </c:pt>
                <c:pt idx="9">
                  <c:v>-0.47704042848944361</c:v>
                </c:pt>
                <c:pt idx="10">
                  <c:v>-0.38532046640756784</c:v>
                </c:pt>
                <c:pt idx="11">
                  <c:v>-0.29673783825989802</c:v>
                </c:pt>
                <c:pt idx="12">
                  <c:v>-0.21042839424792467</c:v>
                </c:pt>
                <c:pt idx="13">
                  <c:v>-0.12566134685507402</c:v>
                </c:pt>
                <c:pt idx="14">
                  <c:v>-4.178929781645381E-2</c:v>
                </c:pt>
                <c:pt idx="15">
                  <c:v>4.1789297816453949E-2</c:v>
                </c:pt>
                <c:pt idx="16">
                  <c:v>0.12566134685507416</c:v>
                </c:pt>
                <c:pt idx="17">
                  <c:v>0.21042839424792484</c:v>
                </c:pt>
                <c:pt idx="18">
                  <c:v>0.29673783825989819</c:v>
                </c:pt>
                <c:pt idx="19">
                  <c:v>0.38532046640756784</c:v>
                </c:pt>
                <c:pt idx="20">
                  <c:v>0.47704042848944361</c:v>
                </c:pt>
                <c:pt idx="21">
                  <c:v>0.57296754849546372</c:v>
                </c:pt>
                <c:pt idx="22">
                  <c:v>0.67448975019608193</c:v>
                </c:pt>
                <c:pt idx="23">
                  <c:v>0.78350037538977446</c:v>
                </c:pt>
                <c:pt idx="24">
                  <c:v>0.90273479164386372</c:v>
                </c:pt>
                <c:pt idx="25">
                  <c:v>1.0364333894937898</c:v>
                </c:pt>
                <c:pt idx="26">
                  <c:v>1.1918161716813944</c:v>
                </c:pt>
                <c:pt idx="27">
                  <c:v>1.3829941271006372</c:v>
                </c:pt>
                <c:pt idx="28">
                  <c:v>1.6448536269514715</c:v>
                </c:pt>
                <c:pt idx="29">
                  <c:v>2.128045234184984</c:v>
                </c:pt>
              </c:numCache>
            </c:numRef>
          </c:xVal>
          <c:yVal>
            <c:numRef>
              <c:f>Adult_Ht_cm!$A$3:$A$32</c:f>
              <c:numCache>
                <c:formatCode>0.0</c:formatCode>
                <c:ptCount val="30"/>
                <c:pt idx="0">
                  <c:v>159.76599999999999</c:v>
                </c:pt>
                <c:pt idx="1">
                  <c:v>163.06800000000001</c:v>
                </c:pt>
                <c:pt idx="2">
                  <c:v>164.846</c:v>
                </c:pt>
                <c:pt idx="3">
                  <c:v>165.608</c:v>
                </c:pt>
                <c:pt idx="4">
                  <c:v>166.11600000000001</c:v>
                </c:pt>
                <c:pt idx="5">
                  <c:v>168.91</c:v>
                </c:pt>
                <c:pt idx="6">
                  <c:v>169.16399999999999</c:v>
                </c:pt>
                <c:pt idx="7">
                  <c:v>169.92600000000002</c:v>
                </c:pt>
                <c:pt idx="8">
                  <c:v>170.434</c:v>
                </c:pt>
                <c:pt idx="9">
                  <c:v>170.94200000000001</c:v>
                </c:pt>
                <c:pt idx="10">
                  <c:v>171.45</c:v>
                </c:pt>
                <c:pt idx="11">
                  <c:v>172.46600000000001</c:v>
                </c:pt>
                <c:pt idx="12">
                  <c:v>173.22800000000001</c:v>
                </c:pt>
                <c:pt idx="13">
                  <c:v>174.244</c:v>
                </c:pt>
                <c:pt idx="14">
                  <c:v>174.75199999999998</c:v>
                </c:pt>
                <c:pt idx="15">
                  <c:v>175.768</c:v>
                </c:pt>
                <c:pt idx="16">
                  <c:v>175.768</c:v>
                </c:pt>
                <c:pt idx="17">
                  <c:v>176.27600000000001</c:v>
                </c:pt>
                <c:pt idx="18">
                  <c:v>176.53</c:v>
                </c:pt>
                <c:pt idx="19">
                  <c:v>176.78399999999999</c:v>
                </c:pt>
                <c:pt idx="20">
                  <c:v>177.03800000000001</c:v>
                </c:pt>
                <c:pt idx="21">
                  <c:v>177.8</c:v>
                </c:pt>
                <c:pt idx="22">
                  <c:v>179.578</c:v>
                </c:pt>
                <c:pt idx="23">
                  <c:v>180.59399999999999</c:v>
                </c:pt>
                <c:pt idx="24">
                  <c:v>180.84800000000001</c:v>
                </c:pt>
                <c:pt idx="25">
                  <c:v>181.35600000000002</c:v>
                </c:pt>
                <c:pt idx="26">
                  <c:v>183.13399999999999</c:v>
                </c:pt>
                <c:pt idx="27">
                  <c:v>183.38800000000001</c:v>
                </c:pt>
                <c:pt idx="28">
                  <c:v>186.69</c:v>
                </c:pt>
                <c:pt idx="29">
                  <c:v>192.27800000000002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C61-4F3E-B1FC-278BABC91CBA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Adult_Ht_cm!$BL$22:$BL$29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Adult_Ht_cm!$BM$22:$BM$29</c:f>
              <c:numCache>
                <c:formatCode>General</c:formatCode>
                <c:ptCount val="8"/>
                <c:pt idx="0">
                  <c:v>0</c:v>
                </c:pt>
                <c:pt idx="1">
                  <c:v>202</c:v>
                </c:pt>
                <c:pt idx="3">
                  <c:v>0</c:v>
                </c:pt>
                <c:pt idx="4">
                  <c:v>202</c:v>
                </c:pt>
                <c:pt idx="6">
                  <c:v>0</c:v>
                </c:pt>
                <c:pt idx="7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C61-4F3E-B1FC-278BABC91CBA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Adult_Ht_cm!$BL$32:$BL$39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Adult_Ht_cm!$BM$32:$BM$39</c:f>
              <c:numCache>
                <c:formatCode>General</c:formatCode>
                <c:ptCount val="8"/>
                <c:pt idx="0">
                  <c:v>0</c:v>
                </c:pt>
                <c:pt idx="1">
                  <c:v>202</c:v>
                </c:pt>
                <c:pt idx="6">
                  <c:v>0</c:v>
                </c:pt>
                <c:pt idx="7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C61-4F3E-B1FC-278BABC9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1472"/>
        <c:axId val="104047744"/>
      </c:scatterChart>
      <c:valAx>
        <c:axId val="10404147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4047744"/>
        <c:crossesAt val="2000000"/>
        <c:crossBetween val="midCat"/>
      </c:valAx>
      <c:valAx>
        <c:axId val="104047744"/>
        <c:scaling>
          <c:orientation val="minMax"/>
          <c:max val="2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Height cm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4147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4366002545136389"/>
          <c:y val="0.4551387937920803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0037381690925E-2"/>
          <c:y val="5.198444194846074E-2"/>
          <c:w val="0.85062345899944325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Adult_Ht_cm!$BC$3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{3C9EE06B-28E7-474C-A648-C934BFD98A3F}</c15:txfldGUID>
                      <c15:f>Adult_Ht_cm!$BC$3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B72-406A-A44F-BAF2CA9BC238}"/>
                </c:ext>
              </c:extLst>
            </c:dLbl>
            <c:dLbl>
              <c:idx val="1"/>
              <c:tx>
                <c:strRef>
                  <c:f>Adult_Ht_cm!$BC$4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{185DC6AD-98D4-494E-A7F1-CB219E5D9CE2}</c15:txfldGUID>
                      <c15:f>Adult_Ht_cm!$BC$4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B72-406A-A44F-BAF2CA9BC238}"/>
                </c:ext>
              </c:extLst>
            </c:dLbl>
            <c:dLbl>
              <c:idx val="2"/>
              <c:tx>
                <c:strRef>
                  <c:f>Adult_Ht_cm!$BC$5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{FCF8D40A-4332-48DA-AE7F-1D4F8D2514DB}</c15:txfldGUID>
                      <c15:f>Adult_Ht_cm!$BC$5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B72-406A-A44F-BAF2CA9BC238}"/>
                </c:ext>
              </c:extLst>
            </c:dLbl>
            <c:dLbl>
              <c:idx val="3"/>
              <c:tx>
                <c:strRef>
                  <c:f>Adult_Ht_cm!$BC$6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{B2095B86-CAB2-4B5C-A257-1A9FDBD13AEA}</c15:txfldGUID>
                      <c15:f>Adult_Ht_cm!$BC$6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B72-406A-A44F-BAF2CA9BC238}"/>
                </c:ext>
              </c:extLst>
            </c:dLbl>
            <c:dLbl>
              <c:idx val="4"/>
              <c:tx>
                <c:strRef>
                  <c:f>Adult_Ht_cm!$BC$7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{3E791D20-677F-4897-9477-2829E3F466B6}</c15:txfldGUID>
                      <c15:f>Adult_Ht_cm!$BC$7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B72-406A-A44F-BAF2CA9BC238}"/>
                </c:ext>
              </c:extLst>
            </c:dLbl>
            <c:dLbl>
              <c:idx val="5"/>
              <c:tx>
                <c:strRef>
                  <c:f>Adult_Ht_cm!$BC$8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{F043DEBF-22F2-407D-8E93-EDE2688667FA}</c15:txfldGUID>
                      <c15:f>Adult_Ht_cm!$BC$8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B72-406A-A44F-BAF2CA9BC238}"/>
                </c:ext>
              </c:extLst>
            </c:dLbl>
            <c:dLbl>
              <c:idx val="6"/>
              <c:tx>
                <c:strRef>
                  <c:f>Adult_Ht_cm!$BC$9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{531663E9-E0C2-43EA-AA67-71B411B24D87}</c15:txfldGUID>
                      <c15:f>Adult_Ht_cm!$BC$9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B72-406A-A44F-BAF2CA9BC238}"/>
                </c:ext>
              </c:extLst>
            </c:dLbl>
            <c:dLbl>
              <c:idx val="7"/>
              <c:tx>
                <c:strRef>
                  <c:f>Adult_Ht_cm!$BC$10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{E75F1862-C6D4-43BE-84FB-8E1796845771}</c15:txfldGUID>
                      <c15:f>Adult_Ht_cm!$BC$10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B72-406A-A44F-BAF2CA9BC238}"/>
                </c:ext>
              </c:extLst>
            </c:dLbl>
            <c:dLbl>
              <c:idx val="8"/>
              <c:tx>
                <c:strRef>
                  <c:f>Adult_Ht_cm!$BC$11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{5BA5DBF1-9FB6-4397-B270-0A04796D66AE}</c15:txfldGUID>
                      <c15:f>Adult_Ht_cm!$BC$11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B72-406A-A44F-BAF2CA9BC238}"/>
                </c:ext>
              </c:extLst>
            </c:dLbl>
            <c:dLbl>
              <c:idx val="9"/>
              <c:tx>
                <c:strRef>
                  <c:f>Adult_Ht_cm!$BC$12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{E29F954A-D0FE-44CF-8401-222EAF015883}</c15:txfldGUID>
                      <c15:f>Adult_Ht_cm!$BC$12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B72-406A-A44F-BAF2CA9BC238}"/>
                </c:ext>
              </c:extLst>
            </c:dLbl>
            <c:dLbl>
              <c:idx val="10"/>
              <c:tx>
                <c:strRef>
                  <c:f>Adult_Ht_cm!$BC$13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{2636C3EB-5986-464B-AA88-E3CA880A36AB}</c15:txfldGUID>
                      <c15:f>Adult_Ht_cm!$BC$13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B72-406A-A44F-BAF2CA9BC238}"/>
                </c:ext>
              </c:extLst>
            </c:dLbl>
            <c:dLbl>
              <c:idx val="11"/>
              <c:tx>
                <c:strRef>
                  <c:f>Adult_Ht_cm!$BC$14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{6CF3F7FC-5907-4DD1-B467-BD3285C4347C}</c15:txfldGUID>
                      <c15:f>Adult_Ht_cm!$BC$14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B72-406A-A44F-BAF2CA9BC238}"/>
                </c:ext>
              </c:extLst>
            </c:dLbl>
            <c:dLbl>
              <c:idx val="12"/>
              <c:tx>
                <c:strRef>
                  <c:f>Adult_Ht_cm!$BC$15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{46C30662-1A5A-4885-B121-4B69ACB2E47D}</c15:txfldGUID>
                      <c15:f>Adult_Ht_cm!$BC$15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B72-406A-A44F-BAF2CA9BC238}"/>
                </c:ext>
              </c:extLst>
            </c:dLbl>
            <c:dLbl>
              <c:idx val="13"/>
              <c:tx>
                <c:strRef>
                  <c:f>Adult_Ht_cm!$BC$16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{3C237912-FF1F-40A1-97E4-57CA14410547}</c15:txfldGUID>
                      <c15:f>Adult_Ht_cm!$BC$16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B72-406A-A44F-BAF2CA9BC238}"/>
                </c:ext>
              </c:extLst>
            </c:dLbl>
            <c:dLbl>
              <c:idx val="14"/>
              <c:tx>
                <c:strRef>
                  <c:f>Adult_Ht_cm!$BC$17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{BF788036-2025-4C66-BECA-E5696683C448}</c15:txfldGUID>
                      <c15:f>Adult_Ht_cm!$BC$17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B72-406A-A44F-BAF2CA9BC238}"/>
                </c:ext>
              </c:extLst>
            </c:dLbl>
            <c:dLbl>
              <c:idx val="15"/>
              <c:tx>
                <c:strRef>
                  <c:f>Adult_Ht_cm!$BC$18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{4C7C10DD-610D-407E-80CC-41E53E22ECA4}</c15:txfldGUID>
                      <c15:f>Adult_Ht_cm!$BC$18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B72-406A-A44F-BAF2CA9BC238}"/>
                </c:ext>
              </c:extLst>
            </c:dLbl>
            <c:dLbl>
              <c:idx val="16"/>
              <c:tx>
                <c:strRef>
                  <c:f>Adult_Ht_cm!$BC$19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{341961ED-3282-4D5A-8B2B-5958AB9BCC48}</c15:txfldGUID>
                      <c15:f>Adult_Ht_cm!$BC$19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B72-406A-A44F-BAF2CA9BC238}"/>
                </c:ext>
              </c:extLst>
            </c:dLbl>
            <c:dLbl>
              <c:idx val="17"/>
              <c:tx>
                <c:strRef>
                  <c:f>Adult_Ht_cm!$BC$20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{4E72F71D-344A-4461-8B44-6E61548ED063}</c15:txfldGUID>
                      <c15:f>Adult_Ht_cm!$BC$20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B72-406A-A44F-BAF2CA9BC238}"/>
                </c:ext>
              </c:extLst>
            </c:dLbl>
            <c:dLbl>
              <c:idx val="18"/>
              <c:tx>
                <c:strRef>
                  <c:f>Adult_Ht_cm!$BC$21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{54C3B8AB-8081-467B-AC50-7F089F08AB7C}</c15:txfldGUID>
                      <c15:f>Adult_Ht_cm!$BC$21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B72-406A-A44F-BAF2CA9BC238}"/>
                </c:ext>
              </c:extLst>
            </c:dLbl>
            <c:dLbl>
              <c:idx val="19"/>
              <c:tx>
                <c:strRef>
                  <c:f>Adult_Ht_cm!$BC$22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{2CF8415A-24D3-4CE3-BC29-2ADC1A410229}</c15:txfldGUID>
                      <c15:f>Adult_Ht_cm!$BC$22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B72-406A-A44F-BAF2CA9BC238}"/>
                </c:ext>
              </c:extLst>
            </c:dLbl>
            <c:dLbl>
              <c:idx val="20"/>
              <c:tx>
                <c:strRef>
                  <c:f>Adult_Ht_cm!$BC$23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{5046FD51-A6DD-44ED-9F4D-F6CFD0B05E4C}</c15:txfldGUID>
                      <c15:f>Adult_Ht_cm!$BC$23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B72-406A-A44F-BAF2CA9BC2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Adult_Ht_cm!$AZ$3:$AZ$23</c:f>
              <c:numCache>
                <c:formatCode>General</c:formatCode>
                <c:ptCount val="21"/>
                <c:pt idx="0">
                  <c:v>179.1335</c:v>
                </c:pt>
                <c:pt idx="1">
                  <c:v>177.8628478843261</c:v>
                </c:pt>
                <c:pt idx="2">
                  <c:v>175.26</c:v>
                </c:pt>
                <c:pt idx="3">
                  <c:v>175.26</c:v>
                </c:pt>
                <c:pt idx="4">
                  <c:v>177.8628478843261</c:v>
                </c:pt>
                <c:pt idx="5">
                  <c:v>179.1335</c:v>
                </c:pt>
                <c:pt idx="6">
                  <c:v>179.1335</c:v>
                </c:pt>
                <c:pt idx="8">
                  <c:v>175.26</c:v>
                </c:pt>
                <c:pt idx="9">
                  <c:v>175.26</c:v>
                </c:pt>
                <c:pt idx="10">
                  <c:v>172.65715211567388</c:v>
                </c:pt>
                <c:pt idx="11">
                  <c:v>170.053</c:v>
                </c:pt>
                <c:pt idx="12">
                  <c:v>170.053</c:v>
                </c:pt>
                <c:pt idx="13">
                  <c:v>172.65715211567388</c:v>
                </c:pt>
                <c:pt idx="14">
                  <c:v>175.26</c:v>
                </c:pt>
                <c:pt idx="16">
                  <c:v>179.1335</c:v>
                </c:pt>
                <c:pt idx="17">
                  <c:v>192.27800000000002</c:v>
                </c:pt>
                <c:pt idx="19">
                  <c:v>170.053</c:v>
                </c:pt>
                <c:pt idx="20" formatCode="0.000">
                  <c:v>159.76599999999999</c:v>
                </c:pt>
              </c:numCache>
            </c:numRef>
          </c:xVal>
          <c:yVal>
            <c:numRef>
              <c:f>Adult_Ht_cm!$AY$3:$AY$23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72-406A-A44F-BAF2CA9BC238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72-406A-A44F-BAF2CA9B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1744"/>
        <c:axId val="104088704"/>
      </c:scatterChart>
      <c:valAx>
        <c:axId val="106031744"/>
        <c:scaling>
          <c:orientation val="minMax"/>
          <c:max val="200"/>
          <c:min val="150"/>
        </c:scaling>
        <c:delete val="0"/>
        <c:axPos val="b"/>
        <c:majorGridlines/>
        <c:title>
          <c:tx>
            <c:strRef>
              <c:f>Adult_Ht_cm!$W$2</c:f>
              <c:strCache>
                <c:ptCount val="1"/>
                <c:pt idx="0">
                  <c:v>Height Centimeters of 30 Adult Males</c:v>
                </c:pt>
              </c:strCache>
            </c:strRef>
          </c:tx>
          <c:overlay val="0"/>
          <c:txPr>
            <a:bodyPr/>
            <a:lstStyle/>
            <a:p>
              <a:pPr>
                <a:defRPr sz="1100"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088704"/>
        <c:crosses val="autoZero"/>
        <c:crossBetween val="midCat"/>
      </c:valAx>
      <c:valAx>
        <c:axId val="104088704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06031744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Adult_Ht_cm!$W$2</c:f>
          <c:strCache>
            <c:ptCount val="1"/>
            <c:pt idx="0">
              <c:v>Height Centimeters of 30 Adult Males</c:v>
            </c:pt>
          </c:strCache>
        </c:strRef>
      </c:tx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5227759882287446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Adult_Ht_cm!$AO$53</c:f>
                  <c:strCache>
                    <c:ptCount val="1"/>
                    <c:pt idx="0">
                      <c:v>165.3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{F5350AC7-FC57-48C9-9C09-D6FCA32D4AB5}</c15:txfldGUID>
                      <c15:f>Adult_Ht_cm!$AO$53</c15:f>
                      <c15:dlblFieldTableCache>
                        <c:ptCount val="1"/>
                        <c:pt idx="0">
                          <c:v>165.3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CA5-4CF8-9C34-5863D0348C0A}"/>
                </c:ext>
              </c:extLst>
            </c:dLbl>
            <c:dLbl>
              <c:idx val="1"/>
              <c:tx>
                <c:strRef>
                  <c:f>Adult_Ht_cm!$AO$54</c:f>
                  <c:strCache>
                    <c:ptCount val="1"/>
                    <c:pt idx="0">
                      <c:v>169.7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{0E626BDC-875C-4E83-BDDB-0B37C580238D}</c15:txfldGUID>
                      <c15:f>Adult_Ht_cm!$AO$54</c15:f>
                      <c15:dlblFieldTableCache>
                        <c:ptCount val="1"/>
                        <c:pt idx="0">
                          <c:v>169.7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CA5-4CF8-9C34-5863D0348C0A}"/>
                </c:ext>
              </c:extLst>
            </c:dLbl>
            <c:dLbl>
              <c:idx val="2"/>
              <c:tx>
                <c:strRef>
                  <c:f>Adult_Ht_cm!$AO$55</c:f>
                  <c:strCache>
                    <c:ptCount val="1"/>
                    <c:pt idx="0">
                      <c:v>174.6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{BA2A25B3-3A38-4C79-8C28-0D7917A55A29}</c15:txfldGUID>
                      <c15:f>Adult_Ht_cm!$AO$55</c15:f>
                      <c15:dlblFieldTableCache>
                        <c:ptCount val="1"/>
                        <c:pt idx="0">
                          <c:v>174.6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CA5-4CF8-9C34-5863D0348C0A}"/>
                </c:ext>
              </c:extLst>
            </c:dLbl>
            <c:dLbl>
              <c:idx val="3"/>
              <c:tx>
                <c:strRef>
                  <c:f>Adult_Ht_cm!$AO$56</c:f>
                  <c:strCache>
                    <c:ptCount val="1"/>
                    <c:pt idx="0">
                      <c:v>179.5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{1FEB6CB5-B20F-4299-A781-A9C155E51839}</c15:txfldGUID>
                      <c15:f>Adult_Ht_cm!$AO$56</c15:f>
                      <c15:dlblFieldTableCache>
                        <c:ptCount val="1"/>
                        <c:pt idx="0">
                          <c:v>179.5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CA5-4CF8-9C34-5863D0348C0A}"/>
                </c:ext>
              </c:extLst>
            </c:dLbl>
            <c:dLbl>
              <c:idx val="4"/>
              <c:tx>
                <c:strRef>
                  <c:f>Adult_Ht_cm!$AO$57</c:f>
                  <c:strCache>
                    <c:ptCount val="1"/>
                    <c:pt idx="0">
                      <c:v>184.0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{AAC76908-EAB5-48B2-8FA1-A0AD8B3116EA}</c15:txfldGUID>
                      <c15:f>Adult_Ht_cm!$AO$57</c15:f>
                      <c15:dlblFieldTableCache>
                        <c:ptCount val="1"/>
                        <c:pt idx="0">
                          <c:v>184.0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CA5-4CF8-9C34-5863D0348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Adult_Ht_cm!$AM$53:$AM$57</c:f>
              <c:numCache>
                <c:formatCode>General</c:formatCode>
                <c:ptCount val="5"/>
                <c:pt idx="0">
                  <c:v>165.27670996408924</c:v>
                </c:pt>
                <c:pt idx="1">
                  <c:v>169.70492812727556</c:v>
                </c:pt>
                <c:pt idx="2">
                  <c:v>174.625</c:v>
                </c:pt>
                <c:pt idx="3">
                  <c:v>179.54507187272444</c:v>
                </c:pt>
                <c:pt idx="4">
                  <c:v>183.97329003591074</c:v>
                </c:pt>
              </c:numCache>
            </c:numRef>
          </c:xVal>
          <c:yVal>
            <c:numRef>
              <c:f>Adult_Ht_cm!$AL$53:$AL$57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A5-4CF8-9C34-5863D0348C0A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{58423E4F-6A1A-41FF-8C2F-AC13258EC90C}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CA5-4CF8-9C34-5863D0348C0A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{31CE1060-7E15-4B48-98D4-5BA1715245D3}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CA5-4CF8-9C34-5863D0348C0A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{D9CEDD06-882E-4369-A9EC-5CE909FA99CC}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CA5-4CF8-9C34-5863D0348C0A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{111F2C27-02BA-43B4-857C-431A70E3A6D9}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CA5-4CF8-9C34-5863D0348C0A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{F05789BE-7DD2-4FD7-B5FA-CF0C1CB26E34}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CA5-4CF8-9C34-5863D0348C0A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{B3829B88-C4EA-4F55-8478-BD835C0E8DB2}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CA5-4CF8-9C34-5863D0348C0A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{631B96C7-FCBC-4F84-A8EC-70468D0A91F8}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CA5-4CF8-9C34-5863D0348C0A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{E89CEA54-A9B0-4224-BF77-B25C093419AE}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CA5-4CF8-9C34-5863D0348C0A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{C0719F71-9CAE-4309-B808-13CA9CE5D608}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CA5-4CF8-9C34-5863D0348C0A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{AF750686-CF3D-4F97-8ED7-0E09FEFE624A}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CA5-4CF8-9C34-5863D0348C0A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{D45A1FAD-50FD-4E53-954E-19AE01D2F027}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CA5-4CF8-9C34-5863D0348C0A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{9916AA76-760E-4400-8552-562C65414430}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CA5-4CF8-9C34-5863D0348C0A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{EB6A1978-654F-4E13-8FB7-57E0B3F71767}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CA5-4CF8-9C34-5863D0348C0A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{81850F2C-BDB4-49BA-A1AA-9CB8402D23B4}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CA5-4CF8-9C34-5863D0348C0A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{C13FD47D-6602-4CE3-9476-B7D03E582C0C}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CA5-4CF8-9C34-5863D0348C0A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{2A346A2F-D3F2-4042-BF5B-66248FA3465F}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CA5-4CF8-9C34-5863D0348C0A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{9A3D7B93-1CA1-4C61-96C3-C4173438ED89}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CA5-4CF8-9C34-5863D0348C0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Adult_Ht_cm!$BM$2:$BM$18</c:f>
              <c:numCache>
                <c:formatCode>0.00</c:formatCode>
                <c:ptCount val="1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</c:numCache>
            </c:numRef>
          </c:xVal>
          <c:yVal>
            <c:numRef>
              <c:f>Adult_Ht_cm!$BL$2:$BL$18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CA5-4CF8-9C34-5863D0348C0A}"/>
            </c:ext>
          </c:extLst>
        </c:ser>
        <c:ser>
          <c:idx val="8"/>
          <c:order val="2"/>
          <c:tx>
            <c:v>Height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5935963970412789"/>
                  <c:y val="-0.17172332870155937"/>
                </c:manualLayout>
              </c:layout>
              <c:numFmt formatCode="#,##0.000000" sourceLinked="0"/>
            </c:trendlineLbl>
          </c:trendline>
          <c:xVal>
            <c:numRef>
              <c:f>Adult_Ht_cm!$A$3:$A$32</c:f>
              <c:numCache>
                <c:formatCode>0.0</c:formatCode>
                <c:ptCount val="30"/>
                <c:pt idx="0">
                  <c:v>159.76599999999999</c:v>
                </c:pt>
                <c:pt idx="1">
                  <c:v>163.06800000000001</c:v>
                </c:pt>
                <c:pt idx="2">
                  <c:v>164.846</c:v>
                </c:pt>
                <c:pt idx="3">
                  <c:v>165.608</c:v>
                </c:pt>
                <c:pt idx="4">
                  <c:v>166.11600000000001</c:v>
                </c:pt>
                <c:pt idx="5">
                  <c:v>168.91</c:v>
                </c:pt>
                <c:pt idx="6">
                  <c:v>169.16399999999999</c:v>
                </c:pt>
                <c:pt idx="7">
                  <c:v>169.92600000000002</c:v>
                </c:pt>
                <c:pt idx="8">
                  <c:v>170.434</c:v>
                </c:pt>
                <c:pt idx="9">
                  <c:v>170.94200000000001</c:v>
                </c:pt>
                <c:pt idx="10">
                  <c:v>171.45</c:v>
                </c:pt>
                <c:pt idx="11">
                  <c:v>172.46600000000001</c:v>
                </c:pt>
                <c:pt idx="12">
                  <c:v>173.22800000000001</c:v>
                </c:pt>
                <c:pt idx="13">
                  <c:v>174.244</c:v>
                </c:pt>
                <c:pt idx="14">
                  <c:v>174.75199999999998</c:v>
                </c:pt>
                <c:pt idx="15">
                  <c:v>175.768</c:v>
                </c:pt>
                <c:pt idx="16">
                  <c:v>175.768</c:v>
                </c:pt>
                <c:pt idx="17">
                  <c:v>176.27600000000001</c:v>
                </c:pt>
                <c:pt idx="18">
                  <c:v>176.53</c:v>
                </c:pt>
                <c:pt idx="19">
                  <c:v>176.78399999999999</c:v>
                </c:pt>
                <c:pt idx="20">
                  <c:v>177.03800000000001</c:v>
                </c:pt>
                <c:pt idx="21">
                  <c:v>177.8</c:v>
                </c:pt>
                <c:pt idx="22">
                  <c:v>179.578</c:v>
                </c:pt>
                <c:pt idx="23">
                  <c:v>180.59399999999999</c:v>
                </c:pt>
                <c:pt idx="24">
                  <c:v>180.84800000000001</c:v>
                </c:pt>
                <c:pt idx="25">
                  <c:v>181.35600000000002</c:v>
                </c:pt>
                <c:pt idx="26">
                  <c:v>183.13399999999999</c:v>
                </c:pt>
                <c:pt idx="27">
                  <c:v>183.38800000000001</c:v>
                </c:pt>
                <c:pt idx="28">
                  <c:v>186.69</c:v>
                </c:pt>
                <c:pt idx="29">
                  <c:v>192.27800000000002</c:v>
                </c:pt>
              </c:numCache>
            </c:numRef>
          </c:xVal>
          <c:yVal>
            <c:numRef>
              <c:f>Adult_Ht_cm!$D$3:$D$32</c:f>
              <c:numCache>
                <c:formatCode>0.00</c:formatCode>
                <c:ptCount val="30"/>
                <c:pt idx="0">
                  <c:v>-2.128045234184984</c:v>
                </c:pt>
                <c:pt idx="1">
                  <c:v>-1.6448536269514726</c:v>
                </c:pt>
                <c:pt idx="2">
                  <c:v>-1.3829941271006392</c:v>
                </c:pt>
                <c:pt idx="3">
                  <c:v>-1.1918161716813944</c:v>
                </c:pt>
                <c:pt idx="4">
                  <c:v>-1.0364333894937898</c:v>
                </c:pt>
                <c:pt idx="5">
                  <c:v>-0.90273479164386372</c:v>
                </c:pt>
                <c:pt idx="6">
                  <c:v>-0.78350037538977446</c:v>
                </c:pt>
                <c:pt idx="7">
                  <c:v>-0.67448975019608193</c:v>
                </c:pt>
                <c:pt idx="8">
                  <c:v>-0.57296754849546372</c:v>
                </c:pt>
                <c:pt idx="9">
                  <c:v>-0.47704042848944361</c:v>
                </c:pt>
                <c:pt idx="10">
                  <c:v>-0.38532046640756784</c:v>
                </c:pt>
                <c:pt idx="11">
                  <c:v>-0.29673783825989802</c:v>
                </c:pt>
                <c:pt idx="12">
                  <c:v>-0.21042839424792467</c:v>
                </c:pt>
                <c:pt idx="13">
                  <c:v>-0.12566134685507402</c:v>
                </c:pt>
                <c:pt idx="14">
                  <c:v>-4.178929781645381E-2</c:v>
                </c:pt>
                <c:pt idx="15">
                  <c:v>4.1789297816453949E-2</c:v>
                </c:pt>
                <c:pt idx="16">
                  <c:v>0.12566134685507416</c:v>
                </c:pt>
                <c:pt idx="17">
                  <c:v>0.21042839424792484</c:v>
                </c:pt>
                <c:pt idx="18">
                  <c:v>0.29673783825989819</c:v>
                </c:pt>
                <c:pt idx="19">
                  <c:v>0.38532046640756784</c:v>
                </c:pt>
                <c:pt idx="20">
                  <c:v>0.47704042848944361</c:v>
                </c:pt>
                <c:pt idx="21">
                  <c:v>0.57296754849546372</c:v>
                </c:pt>
                <c:pt idx="22">
                  <c:v>0.67448975019608193</c:v>
                </c:pt>
                <c:pt idx="23">
                  <c:v>0.78350037538977446</c:v>
                </c:pt>
                <c:pt idx="24">
                  <c:v>0.90273479164386372</c:v>
                </c:pt>
                <c:pt idx="25">
                  <c:v>1.0364333894937898</c:v>
                </c:pt>
                <c:pt idx="26">
                  <c:v>1.1918161716813944</c:v>
                </c:pt>
                <c:pt idx="27">
                  <c:v>1.3829941271006372</c:v>
                </c:pt>
                <c:pt idx="28">
                  <c:v>1.6448536269514715</c:v>
                </c:pt>
                <c:pt idx="29">
                  <c:v>2.128045234184984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CA5-4CF8-9C34-5863D0348C0A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Adult_Ht_cm!$BM$22:$BM$29</c:f>
              <c:numCache>
                <c:formatCode>General</c:formatCode>
                <c:ptCount val="8"/>
                <c:pt idx="0">
                  <c:v>0</c:v>
                </c:pt>
                <c:pt idx="1">
                  <c:v>202</c:v>
                </c:pt>
                <c:pt idx="3">
                  <c:v>0</c:v>
                </c:pt>
                <c:pt idx="4">
                  <c:v>202</c:v>
                </c:pt>
                <c:pt idx="6">
                  <c:v>0</c:v>
                </c:pt>
                <c:pt idx="7">
                  <c:v>202</c:v>
                </c:pt>
              </c:numCache>
            </c:numRef>
          </c:xVal>
          <c:yVal>
            <c:numRef>
              <c:f>Adult_Ht_cm!$BL$22:$BL$29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CA5-4CF8-9C34-5863D0348C0A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Adult_Ht_cm!$BM$32:$BM$39</c:f>
              <c:numCache>
                <c:formatCode>General</c:formatCode>
                <c:ptCount val="8"/>
                <c:pt idx="0">
                  <c:v>0</c:v>
                </c:pt>
                <c:pt idx="1">
                  <c:v>202</c:v>
                </c:pt>
                <c:pt idx="6">
                  <c:v>0</c:v>
                </c:pt>
                <c:pt idx="7">
                  <c:v>202</c:v>
                </c:pt>
              </c:numCache>
            </c:numRef>
          </c:xVal>
          <c:yVal>
            <c:numRef>
              <c:f>Adult_Ht_cm!$BL$32:$BL$39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CA5-4CF8-9C34-5863D034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1312"/>
        <c:axId val="105823232"/>
      </c:scatterChart>
      <c:valAx>
        <c:axId val="105821312"/>
        <c:scaling>
          <c:orientation val="minMax"/>
          <c:max val="200"/>
          <c:min val="15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strRef>
              <c:f>Adult_Ht_cm!$W$2</c:f>
              <c:strCache>
                <c:ptCount val="1"/>
                <c:pt idx="0">
                  <c:v>Height Centimeters of 30 Adult Males</c:v>
                </c:pt>
              </c:strCache>
            </c:strRef>
          </c:tx>
          <c:layout>
            <c:manualLayout>
              <c:xMode val="edge"/>
              <c:yMode val="edge"/>
              <c:x val="0.4128283822476736"/>
              <c:y val="0.9478063242094738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05823232"/>
        <c:crossesAt val="-3.3"/>
        <c:crossBetween val="midCat"/>
      </c:valAx>
      <c:valAx>
        <c:axId val="105823232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1.8110236220472433E-3"/>
              <c:y val="0.321556005499312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213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3321900103396171E-2"/>
          <c:y val="0.14939812523434567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63214825419551E-2"/>
          <c:y val="7.610833185325519E-2"/>
          <c:w val="0.85244094488188982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Adult_Ht_cm!$N$3:$N$52</c:f>
              <c:numCache>
                <c:formatCode>General</c:formatCode>
                <c:ptCount val="5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</c:numCache>
            </c:numRef>
          </c:cat>
          <c:val>
            <c:numRef>
              <c:f>Adult_Ht_cm!$R$3:$R$52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6.6666666666666666E-2</c:v>
                </c:pt>
                <c:pt idx="14">
                  <c:v>0.1</c:v>
                </c:pt>
                <c:pt idx="15">
                  <c:v>0.13333333333333333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0.2</c:v>
                </c:pt>
                <c:pt idx="19">
                  <c:v>0.26666666666666666</c:v>
                </c:pt>
                <c:pt idx="20">
                  <c:v>0.33333333333333331</c:v>
                </c:pt>
                <c:pt idx="21">
                  <c:v>0.36666666666666664</c:v>
                </c:pt>
                <c:pt idx="22">
                  <c:v>0.4</c:v>
                </c:pt>
                <c:pt idx="23">
                  <c:v>0.43333333333333335</c:v>
                </c:pt>
                <c:pt idx="24">
                  <c:v>0.5</c:v>
                </c:pt>
                <c:pt idx="25">
                  <c:v>0.56666666666666665</c:v>
                </c:pt>
                <c:pt idx="26">
                  <c:v>0.66666666666666663</c:v>
                </c:pt>
                <c:pt idx="27">
                  <c:v>0.73333333333333328</c:v>
                </c:pt>
                <c:pt idx="28">
                  <c:v>0.73333333333333328</c:v>
                </c:pt>
                <c:pt idx="29">
                  <c:v>0.76666666666666672</c:v>
                </c:pt>
                <c:pt idx="30">
                  <c:v>0.83333333333333337</c:v>
                </c:pt>
                <c:pt idx="31">
                  <c:v>0.8666666666666667</c:v>
                </c:pt>
                <c:pt idx="32">
                  <c:v>0.8666666666666667</c:v>
                </c:pt>
                <c:pt idx="33">
                  <c:v>0.93333333333333335</c:v>
                </c:pt>
                <c:pt idx="34">
                  <c:v>0.93333333333333335</c:v>
                </c:pt>
                <c:pt idx="35">
                  <c:v>0.93333333333333335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0.96666666666666667</c:v>
                </c:pt>
                <c:pt idx="39">
                  <c:v>0.96666666666666667</c:v>
                </c:pt>
                <c:pt idx="40">
                  <c:v>0.96666666666666667</c:v>
                </c:pt>
                <c:pt idx="41">
                  <c:v>0.96666666666666667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B-4C4F-8BE1-96CA5836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31136"/>
        <c:axId val="105932672"/>
      </c:barChart>
      <c:catAx>
        <c:axId val="105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05932672"/>
        <c:crosses val="autoZero"/>
        <c:auto val="1"/>
        <c:lblAlgn val="ctr"/>
        <c:lblOffset val="100"/>
        <c:noMultiLvlLbl val="0"/>
      </c:catAx>
      <c:valAx>
        <c:axId val="105932672"/>
        <c:scaling>
          <c:orientation val="minMax"/>
          <c:max val="1.0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05931136"/>
        <c:crosses val="autoZero"/>
        <c:crossBetween val="between"/>
        <c:majorUnit val="0.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Adult_Ht_cm!$W$2</c:f>
          <c:strCache>
            <c:ptCount val="1"/>
            <c:pt idx="0">
              <c:v>Height Centimeters of 30 Adult Males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5298367533603758"/>
          <c:h val="0.82212796536860466"/>
        </c:manualLayout>
      </c:layout>
      <c:scatterChart>
        <c:scatterStyle val="lineMarker"/>
        <c:varyColors val="0"/>
        <c:ser>
          <c:idx val="0"/>
          <c:order val="0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Adult_Ht_cm!$L$3:$L$203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Adult_Ht_cm!$I$3:$I$203</c:f>
              <c:numCache>
                <c:formatCode>General</c:formatCode>
                <c:ptCount val="201"/>
                <c:pt idx="0">
                  <c:v>3.7925551438233685E-129</c:v>
                </c:pt>
                <c:pt idx="1">
                  <c:v>1.0657806901324367E-127</c:v>
                </c:pt>
                <c:pt idx="2">
                  <c:v>2.9384089155510112E-126</c:v>
                </c:pt>
                <c:pt idx="3">
                  <c:v>7.9481348172131135E-125</c:v>
                </c:pt>
                <c:pt idx="4">
                  <c:v>2.1092448151925958E-123</c:v>
                </c:pt>
                <c:pt idx="5">
                  <c:v>5.4915848504307947E-122</c:v>
                </c:pt>
                <c:pt idx="6">
                  <c:v>1.402741099840002E-120</c:v>
                </c:pt>
                <c:pt idx="7">
                  <c:v>3.5153343404779877E-119</c:v>
                </c:pt>
                <c:pt idx="8">
                  <c:v>8.6430141024086745E-118</c:v>
                </c:pt>
                <c:pt idx="9">
                  <c:v>2.0848434935090043E-116</c:v>
                </c:pt>
                <c:pt idx="10">
                  <c:v>4.9339135186970147E-115</c:v>
                </c:pt>
                <c:pt idx="11">
                  <c:v>1.1455647279160459E-113</c:v>
                </c:pt>
                <c:pt idx="12">
                  <c:v>2.6095039066860941E-112</c:v>
                </c:pt>
                <c:pt idx="13">
                  <c:v>5.8318545382816794E-111</c:v>
                </c:pt>
                <c:pt idx="14">
                  <c:v>1.2786922328936419E-109</c:v>
                </c:pt>
                <c:pt idx="15">
                  <c:v>2.750655405775298E-108</c:v>
                </c:pt>
                <c:pt idx="16">
                  <c:v>5.8052024237349412E-107</c:v>
                </c:pt>
                <c:pt idx="17">
                  <c:v>1.2020147069373044E-105</c:v>
                </c:pt>
                <c:pt idx="18">
                  <c:v>2.4418199711023031E-104</c:v>
                </c:pt>
                <c:pt idx="19">
                  <c:v>4.8666393834094224E-103</c:v>
                </c:pt>
                <c:pt idx="20">
                  <c:v>9.5160470076629196E-102</c:v>
                </c:pt>
                <c:pt idx="21">
                  <c:v>1.8255599748110835E-100</c:v>
                </c:pt>
                <c:pt idx="22">
                  <c:v>3.4359590349046746E-99</c:v>
                </c:pt>
                <c:pt idx="23">
                  <c:v>6.3447195536484443E-98</c:v>
                </c:pt>
                <c:pt idx="24">
                  <c:v>1.1494489944334146E-96</c:v>
                </c:pt>
                <c:pt idx="25">
                  <c:v>2.0430549388672989E-95</c:v>
                </c:pt>
                <c:pt idx="26">
                  <c:v>3.5627364886516468E-94</c:v>
                </c:pt>
                <c:pt idx="27">
                  <c:v>6.0953820112994906E-93</c:v>
                </c:pt>
                <c:pt idx="28">
                  <c:v>1.0231327510858744E-91</c:v>
                </c:pt>
                <c:pt idx="29">
                  <c:v>1.6849116785296138E-90</c:v>
                </c:pt>
                <c:pt idx="30">
                  <c:v>2.722304244171869E-89</c:v>
                </c:pt>
                <c:pt idx="31">
                  <c:v>4.3152982992771797E-88</c:v>
                </c:pt>
                <c:pt idx="32">
                  <c:v>6.7111957722416857E-87</c:v>
                </c:pt>
                <c:pt idx="33">
                  <c:v>1.0240100164523579E-85</c:v>
                </c:pt>
                <c:pt idx="34">
                  <c:v>1.5329359399620486E-84</c:v>
                </c:pt>
                <c:pt idx="35">
                  <c:v>2.2514360333388667E-83</c:v>
                </c:pt>
                <c:pt idx="36">
                  <c:v>3.2442277061604522E-82</c:v>
                </c:pt>
                <c:pt idx="37">
                  <c:v>4.5864796202384162E-81</c:v>
                </c:pt>
                <c:pt idx="38">
                  <c:v>6.3615705691944254E-80</c:v>
                </c:pt>
                <c:pt idx="39">
                  <c:v>8.6569776893280094E-79</c:v>
                </c:pt>
                <c:pt idx="40">
                  <c:v>1.1558078729608453E-77</c:v>
                </c:pt>
                <c:pt idx="41">
                  <c:v>1.5139890705676409E-76</c:v>
                </c:pt>
                <c:pt idx="42">
                  <c:v>1.9457091489377512E-75</c:v>
                </c:pt>
                <c:pt idx="43">
                  <c:v>2.4533050170077737E-74</c:v>
                </c:pt>
                <c:pt idx="44">
                  <c:v>3.034897175726159E-73</c:v>
                </c:pt>
                <c:pt idx="45">
                  <c:v>3.6834569316666556E-72</c:v>
                </c:pt>
                <c:pt idx="46">
                  <c:v>4.38618324488244E-71</c:v>
                </c:pt>
                <c:pt idx="47">
                  <c:v>5.1243395128481917E-70</c:v>
                </c:pt>
                <c:pt idx="48">
                  <c:v>5.8736676334478312E-69</c:v>
                </c:pt>
                <c:pt idx="49">
                  <c:v>6.6054375951464309E-68</c:v>
                </c:pt>
                <c:pt idx="50">
                  <c:v>7.2881112046639138E-67</c:v>
                </c:pt>
                <c:pt idx="51">
                  <c:v>7.8895091552033545E-66</c:v>
                </c:pt>
                <c:pt idx="52">
                  <c:v>8.3792859611756966E-65</c:v>
                </c:pt>
                <c:pt idx="53">
                  <c:v>8.7314529849011111E-64</c:v>
                </c:pt>
                <c:pt idx="54">
                  <c:v>8.9266594327886631E-63</c:v>
                </c:pt>
                <c:pt idx="55">
                  <c:v>8.953953181153019E-62</c:v>
                </c:pt>
                <c:pt idx="56">
                  <c:v>8.8117985430677239E-61</c:v>
                </c:pt>
                <c:pt idx="57">
                  <c:v>8.5082193831973088E-60</c:v>
                </c:pt>
                <c:pt idx="58">
                  <c:v>8.0600490240139655E-59</c:v>
                </c:pt>
                <c:pt idx="59">
                  <c:v>7.4913844977711869E-58</c:v>
                </c:pt>
                <c:pt idx="60">
                  <c:v>6.831442598753369E-57</c:v>
                </c:pt>
                <c:pt idx="61">
                  <c:v>6.1120828664062298E-56</c:v>
                </c:pt>
                <c:pt idx="62">
                  <c:v>5.3652884555928321E-55</c:v>
                </c:pt>
                <c:pt idx="63">
                  <c:v>4.6208782143647754E-54</c:v>
                </c:pt>
                <c:pt idx="64">
                  <c:v>3.9046684240261484E-53</c:v>
                </c:pt>
                <c:pt idx="65">
                  <c:v>3.2372228109677011E-52</c:v>
                </c:pt>
                <c:pt idx="66">
                  <c:v>2.6332399523547933E-51</c:v>
                </c:pt>
                <c:pt idx="67">
                  <c:v>2.1015432234639844E-50</c:v>
                </c:pt>
                <c:pt idx="68">
                  <c:v>1.6455721073520129E-49</c:v>
                </c:pt>
                <c:pt idx="69">
                  <c:v>1.2642322874821119E-48</c:v>
                </c:pt>
                <c:pt idx="70">
                  <c:v>9.5294732673775619E-48</c:v>
                </c:pt>
                <c:pt idx="71">
                  <c:v>7.047639488762122E-47</c:v>
                </c:pt>
                <c:pt idx="72">
                  <c:v>5.113896778925912E-46</c:v>
                </c:pt>
                <c:pt idx="73">
                  <c:v>3.6407803339411972E-45</c:v>
                </c:pt>
                <c:pt idx="74">
                  <c:v>2.5431501739297996E-44</c:v>
                </c:pt>
                <c:pt idx="75">
                  <c:v>1.7429516428871529E-43</c:v>
                </c:pt>
                <c:pt idx="76">
                  <c:v>1.1720207125049622E-42</c:v>
                </c:pt>
                <c:pt idx="77">
                  <c:v>7.7325491818466702E-42</c:v>
                </c:pt>
                <c:pt idx="78">
                  <c:v>5.0055109276151595E-41</c:v>
                </c:pt>
                <c:pt idx="79">
                  <c:v>3.1791670205036419E-40</c:v>
                </c:pt>
                <c:pt idx="80">
                  <c:v>1.9811547462621615E-39</c:v>
                </c:pt>
                <c:pt idx="81">
                  <c:v>1.2113357137905387E-38</c:v>
                </c:pt>
                <c:pt idx="82">
                  <c:v>7.2669585836216288E-38</c:v>
                </c:pt>
                <c:pt idx="83">
                  <c:v>4.277439666263163E-37</c:v>
                </c:pt>
                <c:pt idx="84">
                  <c:v>2.4703539261906517E-36</c:v>
                </c:pt>
                <c:pt idx="85">
                  <c:v>1.3998439082625382E-35</c:v>
                </c:pt>
                <c:pt idx="86">
                  <c:v>7.7829867828104035E-35</c:v>
                </c:pt>
                <c:pt idx="87">
                  <c:v>4.2458080878574349E-34</c:v>
                </c:pt>
                <c:pt idx="88">
                  <c:v>2.2725999231338299E-33</c:v>
                </c:pt>
                <c:pt idx="89">
                  <c:v>1.1935356331433117E-32</c:v>
                </c:pt>
                <c:pt idx="90">
                  <c:v>6.1503356749924828E-32</c:v>
                </c:pt>
                <c:pt idx="91">
                  <c:v>3.1096719356127514E-31</c:v>
                </c:pt>
                <c:pt idx="92">
                  <c:v>1.5427089331086295E-30</c:v>
                </c:pt>
                <c:pt idx="93">
                  <c:v>7.5094558234818021E-30</c:v>
                </c:pt>
                <c:pt idx="94">
                  <c:v>3.586653537771093E-29</c:v>
                </c:pt>
                <c:pt idx="95">
                  <c:v>1.680847686021113E-28</c:v>
                </c:pt>
                <c:pt idx="96">
                  <c:v>7.7290622810255365E-28</c:v>
                </c:pt>
                <c:pt idx="97">
                  <c:v>3.4872763148788163E-27</c:v>
                </c:pt>
                <c:pt idx="98">
                  <c:v>1.5438626939072169E-26</c:v>
                </c:pt>
                <c:pt idx="99">
                  <c:v>6.7064927438114838E-26</c:v>
                </c:pt>
                <c:pt idx="100">
                  <c:v>2.8585677899752001E-25</c:v>
                </c:pt>
                <c:pt idx="101">
                  <c:v>1.1955551870972923E-24</c:v>
                </c:pt>
                <c:pt idx="102">
                  <c:v>4.9063753630132342E-24</c:v>
                </c:pt>
                <c:pt idx="103">
                  <c:v>1.9757132557256719E-23</c:v>
                </c:pt>
                <c:pt idx="104">
                  <c:v>7.8065855529513848E-23</c:v>
                </c:pt>
                <c:pt idx="105">
                  <c:v>3.0267360505758998E-22</c:v>
                </c:pt>
                <c:pt idx="106">
                  <c:v>1.1515065880205446E-21</c:v>
                </c:pt>
                <c:pt idx="107">
                  <c:v>4.2987192482938572E-21</c:v>
                </c:pt>
                <c:pt idx="108">
                  <c:v>1.5746895174661361E-20</c:v>
                </c:pt>
                <c:pt idx="109">
                  <c:v>5.6602617244185655E-20</c:v>
                </c:pt>
                <c:pt idx="110">
                  <c:v>1.9964867890605582E-19</c:v>
                </c:pt>
                <c:pt idx="111">
                  <c:v>6.9101497883343905E-19</c:v>
                </c:pt>
                <c:pt idx="112">
                  <c:v>2.3469424242010541E-18</c:v>
                </c:pt>
                <c:pt idx="113">
                  <c:v>7.8219376318062197E-18</c:v>
                </c:pt>
                <c:pt idx="114">
                  <c:v>2.5581518491432588E-17</c:v>
                </c:pt>
                <c:pt idx="115">
                  <c:v>8.209970736681089E-17</c:v>
                </c:pt>
                <c:pt idx="116">
                  <c:v>2.5856136049544198E-16</c:v>
                </c:pt>
                <c:pt idx="117">
                  <c:v>7.9909043477556173E-16</c:v>
                </c:pt>
                <c:pt idx="118">
                  <c:v>2.4234957754940415E-15</c:v>
                </c:pt>
                <c:pt idx="119">
                  <c:v>7.2128440328206975E-15</c:v>
                </c:pt>
                <c:pt idx="120">
                  <c:v>2.1066522748776507E-14</c:v>
                </c:pt>
                <c:pt idx="121">
                  <c:v>6.0381725016933476E-14</c:v>
                </c:pt>
                <c:pt idx="122">
                  <c:v>1.6984354140204148E-13</c:v>
                </c:pt>
                <c:pt idx="123">
                  <c:v>4.6884378609542441E-13</c:v>
                </c:pt>
                <c:pt idx="124">
                  <c:v>1.2701291640625673E-12</c:v>
                </c:pt>
                <c:pt idx="125">
                  <c:v>3.3768631214414633E-12</c:v>
                </c:pt>
                <c:pt idx="126">
                  <c:v>8.8111054354453773E-12</c:v>
                </c:pt>
                <c:pt idx="127">
                  <c:v>2.2563399585967148E-11</c:v>
                </c:pt>
                <c:pt idx="128">
                  <c:v>5.6707696712101189E-11</c:v>
                </c:pt>
                <c:pt idx="129">
                  <c:v>1.3987796328525412E-10</c:v>
                </c:pt>
                <c:pt idx="130">
                  <c:v>3.3863610308617378E-10</c:v>
                </c:pt>
                <c:pt idx="131">
                  <c:v>8.0463907656189654E-10</c:v>
                </c:pt>
                <c:pt idx="132">
                  <c:v>1.8765517530238537E-9</c:v>
                </c:pt>
                <c:pt idx="133">
                  <c:v>4.295558616999555E-9</c:v>
                </c:pt>
                <c:pt idx="134">
                  <c:v>9.6513270188847715E-9</c:v>
                </c:pt>
                <c:pt idx="135">
                  <c:v>2.128490994745037E-8</c:v>
                </c:pt>
                <c:pt idx="136">
                  <c:v>4.6076947635633273E-8</c:v>
                </c:pt>
                <c:pt idx="137">
                  <c:v>9.7911339454319814E-8</c:v>
                </c:pt>
                <c:pt idx="138">
                  <c:v>2.0423522991506448E-7</c:v>
                </c:pt>
                <c:pt idx="139">
                  <c:v>4.18204200447325E-7</c:v>
                </c:pt>
                <c:pt idx="140">
                  <c:v>8.4065665492873727E-7</c:v>
                </c:pt>
                <c:pt idx="141">
                  <c:v>1.6589556120108194E-6</c:v>
                </c:pt>
                <c:pt idx="142">
                  <c:v>3.2140376072105103E-6</c:v>
                </c:pt>
                <c:pt idx="143">
                  <c:v>6.1133949154277407E-6</c:v>
                </c:pt>
                <c:pt idx="144">
                  <c:v>1.1416831168841448E-5</c:v>
                </c:pt>
                <c:pt idx="145">
                  <c:v>2.09342711704754E-5</c:v>
                </c:pt>
                <c:pt idx="146">
                  <c:v>3.7691034589481489E-5</c:v>
                </c:pt>
                <c:pt idx="147">
                  <c:v>6.663562033084488E-5</c:v>
                </c:pt>
                <c:pt idx="148">
                  <c:v>1.1568706035789633E-4</c:v>
                </c:pt>
                <c:pt idx="149">
                  <c:v>1.9724071381939327E-4</c:v>
                </c:pt>
                <c:pt idx="150">
                  <c:v>3.3026848971299925E-4</c:v>
                </c:pt>
                <c:pt idx="151">
                  <c:v>5.4315517497938257E-4</c:v>
                </c:pt>
                <c:pt idx="152">
                  <c:v>8.7739788385987182E-4</c:v>
                </c:pt>
                <c:pt idx="153">
                  <c:v>1.3922501977647504E-3</c:v>
                </c:pt>
                <c:pt idx="154">
                  <c:v>2.1703059005672601E-3</c:v>
                </c:pt>
                <c:pt idx="155">
                  <c:v>3.3238813815944638E-3</c:v>
                </c:pt>
                <c:pt idx="156">
                  <c:v>5.0018686370693925E-3</c:v>
                </c:pt>
                <c:pt idx="157">
                  <c:v>7.3964997650800297E-3</c:v>
                </c:pt>
                <c:pt idx="158">
                  <c:v>1.074920924561572E-2</c:v>
                </c:pt>
                <c:pt idx="159">
                  <c:v>1.5354537204918505E-2</c:v>
                </c:pt>
                <c:pt idx="160">
                  <c:v>2.1560834183369241E-2</c:v>
                </c:pt>
                <c:pt idx="161">
                  <c:v>2.9766463621255179E-2</c:v>
                </c:pt>
                <c:pt idx="162">
                  <c:v>4.0410310348511953E-2</c:v>
                </c:pt>
                <c:pt idx="163">
                  <c:v>5.3955737165223845E-2</c:v>
                </c:pt>
                <c:pt idx="164">
                  <c:v>7.0867705358686445E-2</c:v>
                </c:pt>
                <c:pt idx="165">
                  <c:v>9.1583566655172699E-2</c:v>
                </c:pt>
                <c:pt idx="166">
                  <c:v>0.11647897323562642</c:v>
                </c:pt>
                <c:pt idx="167">
                  <c:v>0.14583132100544924</c:v>
                </c:pt>
                <c:pt idx="168">
                  <c:v>0.17978398547251245</c:v>
                </c:pt>
                <c:pt idx="169">
                  <c:v>0.21831516277321802</c:v>
                </c:pt>
                <c:pt idx="170">
                  <c:v>0.26121524249904293</c:v>
                </c:pt>
                <c:pt idx="171">
                  <c:v>0.30807621806030094</c:v>
                </c:pt>
                <c:pt idx="172">
                  <c:v>0.35829566898197407</c:v>
                </c:pt>
                <c:pt idx="173">
                  <c:v>0.41109640838773776</c:v>
                </c:pt>
                <c:pt idx="174">
                  <c:v>0.46556115151980382</c:v>
                </c:pt>
                <c:pt idx="175">
                  <c:v>0.52067977043626312</c:v>
                </c:pt>
                <c:pt idx="176">
                  <c:v>0.57540512785631015</c:v>
                </c:pt>
                <c:pt idx="177">
                  <c:v>0.62871238024931086</c:v>
                </c:pt>
                <c:pt idx="178">
                  <c:v>0.67965618782942805</c:v>
                </c:pt>
                <c:pt idx="179">
                  <c:v>0.72742054251105903</c:v>
                </c:pt>
                <c:pt idx="180">
                  <c:v>0.77135687847611689</c:v>
                </c:pt>
                <c:pt idx="181">
                  <c:v>0.81100760641179281</c:v>
                </c:pt>
                <c:pt idx="182">
                  <c:v>0.846113974094165</c:v>
                </c:pt>
                <c:pt idx="183">
                  <c:v>0.87660893143131158</c:v>
                </c:pt>
                <c:pt idx="184">
                  <c:v>0.90259721281871097</c:v>
                </c:pt>
                <c:pt idx="185">
                  <c:v>0.92432594985003724</c:v>
                </c:pt>
                <c:pt idx="186">
                  <c:v>0.94214968812016853</c:v>
                </c:pt>
                <c:pt idx="187">
                  <c:v>0.95649369524112005</c:v>
                </c:pt>
                <c:pt idx="188">
                  <c:v>0.9678189913634957</c:v>
                </c:pt>
                <c:pt idx="189">
                  <c:v>0.97659174660475778</c:v>
                </c:pt>
                <c:pt idx="190">
                  <c:v>0.98325873693228205</c:v>
                </c:pt>
                <c:pt idx="191">
                  <c:v>0.98822959080293371</c:v>
                </c:pt>
                <c:pt idx="192">
                  <c:v>0.99186572178413746</c:v>
                </c:pt>
                <c:pt idx="193">
                  <c:v>0.99447521027370422</c:v>
                </c:pt>
                <c:pt idx="194">
                  <c:v>0.99631250398015325</c:v>
                </c:pt>
                <c:pt idx="195">
                  <c:v>0.99758164276351491</c:v>
                </c:pt>
                <c:pt idx="196">
                  <c:v>0.99844173883021636</c:v>
                </c:pt>
                <c:pt idx="197">
                  <c:v>0.99901360198390432</c:v>
                </c:pt>
                <c:pt idx="198">
                  <c:v>0.99938663267575611</c:v>
                </c:pt>
                <c:pt idx="199">
                  <c:v>0.99962536119443857</c:v>
                </c:pt>
                <c:pt idx="200">
                  <c:v>0.9997752507308445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8-4C6B-A1A1-17E418655A49}"/>
            </c:ext>
          </c:extLst>
        </c:ser>
        <c:ser>
          <c:idx val="1"/>
          <c:order val="1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Adult_Ht_cm!$A$3:$A$32</c:f>
              <c:numCache>
                <c:formatCode>0.0</c:formatCode>
                <c:ptCount val="30"/>
                <c:pt idx="0">
                  <c:v>159.76599999999999</c:v>
                </c:pt>
                <c:pt idx="1">
                  <c:v>163.06800000000001</c:v>
                </c:pt>
                <c:pt idx="2">
                  <c:v>164.846</c:v>
                </c:pt>
                <c:pt idx="3">
                  <c:v>165.608</c:v>
                </c:pt>
                <c:pt idx="4">
                  <c:v>166.11600000000001</c:v>
                </c:pt>
                <c:pt idx="5">
                  <c:v>168.91</c:v>
                </c:pt>
                <c:pt idx="6">
                  <c:v>169.16399999999999</c:v>
                </c:pt>
                <c:pt idx="7">
                  <c:v>169.92600000000002</c:v>
                </c:pt>
                <c:pt idx="8">
                  <c:v>170.434</c:v>
                </c:pt>
                <c:pt idx="9">
                  <c:v>170.94200000000001</c:v>
                </c:pt>
                <c:pt idx="10">
                  <c:v>171.45</c:v>
                </c:pt>
                <c:pt idx="11">
                  <c:v>172.46600000000001</c:v>
                </c:pt>
                <c:pt idx="12">
                  <c:v>173.22800000000001</c:v>
                </c:pt>
                <c:pt idx="13">
                  <c:v>174.244</c:v>
                </c:pt>
                <c:pt idx="14">
                  <c:v>174.75199999999998</c:v>
                </c:pt>
                <c:pt idx="15">
                  <c:v>175.768</c:v>
                </c:pt>
                <c:pt idx="16">
                  <c:v>175.768</c:v>
                </c:pt>
                <c:pt idx="17">
                  <c:v>176.27600000000001</c:v>
                </c:pt>
                <c:pt idx="18">
                  <c:v>176.53</c:v>
                </c:pt>
                <c:pt idx="19">
                  <c:v>176.78399999999999</c:v>
                </c:pt>
                <c:pt idx="20">
                  <c:v>177.03800000000001</c:v>
                </c:pt>
                <c:pt idx="21">
                  <c:v>177.8</c:v>
                </c:pt>
                <c:pt idx="22">
                  <c:v>179.578</c:v>
                </c:pt>
                <c:pt idx="23">
                  <c:v>180.59399999999999</c:v>
                </c:pt>
                <c:pt idx="24">
                  <c:v>180.84800000000001</c:v>
                </c:pt>
                <c:pt idx="25">
                  <c:v>181.35600000000002</c:v>
                </c:pt>
                <c:pt idx="26">
                  <c:v>183.13399999999999</c:v>
                </c:pt>
                <c:pt idx="27">
                  <c:v>183.38800000000001</c:v>
                </c:pt>
                <c:pt idx="28">
                  <c:v>186.69</c:v>
                </c:pt>
                <c:pt idx="29">
                  <c:v>192.27800000000002</c:v>
                </c:pt>
              </c:numCache>
            </c:numRef>
          </c:xVal>
          <c:yVal>
            <c:numRef>
              <c:f>Adult_Ht_cm!$E$3:$E$32</c:f>
              <c:numCache>
                <c:formatCode>0.0000</c:formatCode>
                <c:ptCount val="30"/>
                <c:pt idx="0">
                  <c:v>1.6666666666666694E-2</c:v>
                </c:pt>
                <c:pt idx="1">
                  <c:v>5.000000000000001E-2</c:v>
                </c:pt>
                <c:pt idx="2">
                  <c:v>8.333333333333319E-2</c:v>
                </c:pt>
                <c:pt idx="3">
                  <c:v>0.11666666666666667</c:v>
                </c:pt>
                <c:pt idx="4">
                  <c:v>0.14999999999999994</c:v>
                </c:pt>
                <c:pt idx="5">
                  <c:v>0.18333333333333365</c:v>
                </c:pt>
                <c:pt idx="6">
                  <c:v>0.21666666666666651</c:v>
                </c:pt>
                <c:pt idx="7">
                  <c:v>0.24999999999999989</c:v>
                </c:pt>
                <c:pt idx="8">
                  <c:v>0.28333333333333321</c:v>
                </c:pt>
                <c:pt idx="9">
                  <c:v>0.31666666666666654</c:v>
                </c:pt>
                <c:pt idx="10">
                  <c:v>0.34999999999999987</c:v>
                </c:pt>
                <c:pt idx="11">
                  <c:v>0.38333333333333336</c:v>
                </c:pt>
                <c:pt idx="12">
                  <c:v>0.41666666666666669</c:v>
                </c:pt>
                <c:pt idx="13">
                  <c:v>0.45</c:v>
                </c:pt>
                <c:pt idx="14">
                  <c:v>0.48333333333333334</c:v>
                </c:pt>
                <c:pt idx="15">
                  <c:v>0.51666666666666672</c:v>
                </c:pt>
                <c:pt idx="16">
                  <c:v>0.55000000000000004</c:v>
                </c:pt>
                <c:pt idx="17">
                  <c:v>0.58333333333333337</c:v>
                </c:pt>
                <c:pt idx="18">
                  <c:v>0.6166666666666667</c:v>
                </c:pt>
                <c:pt idx="19">
                  <c:v>0.65000000000000013</c:v>
                </c:pt>
                <c:pt idx="20">
                  <c:v>0.68333333333333346</c:v>
                </c:pt>
                <c:pt idx="21">
                  <c:v>0.71666666666666679</c:v>
                </c:pt>
                <c:pt idx="22">
                  <c:v>0.75000000000000011</c:v>
                </c:pt>
                <c:pt idx="23">
                  <c:v>0.78333333333333344</c:v>
                </c:pt>
                <c:pt idx="24">
                  <c:v>0.81666666666666632</c:v>
                </c:pt>
                <c:pt idx="25">
                  <c:v>0.85000000000000009</c:v>
                </c:pt>
                <c:pt idx="26">
                  <c:v>0.8833333333333333</c:v>
                </c:pt>
                <c:pt idx="27">
                  <c:v>0.91666666666666652</c:v>
                </c:pt>
                <c:pt idx="28">
                  <c:v>0.94999999999999984</c:v>
                </c:pt>
                <c:pt idx="29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8-4C6B-A1A1-17E41865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7248"/>
        <c:axId val="105959424"/>
      </c:scatterChart>
      <c:valAx>
        <c:axId val="105957248"/>
        <c:scaling>
          <c:orientation val="minMax"/>
          <c:max val="2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Height cm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  <a:cs typeface="Arial" panose="020B0604020202020204" pitchFamily="34" charset="0"/>
              </a:defRPr>
            </a:pPr>
            <a:endParaRPr lang="en-US"/>
          </a:p>
        </c:txPr>
        <c:crossAx val="105959424"/>
        <c:crosses val="autoZero"/>
        <c:crossBetween val="midCat"/>
        <c:majorUnit val="1"/>
      </c:valAx>
      <c:valAx>
        <c:axId val="105959424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Probability Distribution</a:t>
                </a:r>
              </a:p>
            </c:rich>
          </c:tx>
          <c:layout>
            <c:manualLayout>
              <c:xMode val="edge"/>
              <c:yMode val="edge"/>
              <c:x val="1.0463890877276704E-3"/>
              <c:y val="0.2329753787808872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05957248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9.2777081842042475E-2"/>
          <c:y val="0.12170922375912577"/>
          <c:w val="0.11299520798536547"/>
          <c:h val="0.145528152159601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86649964209022E-2"/>
          <c:y val="8.129778614629693E-2"/>
          <c:w val="0.85265867334764978"/>
          <c:h val="0.81957306287800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Adult_Ht_cm!$N$3:$N$52</c:f>
              <c:numCache>
                <c:formatCode>General</c:formatCode>
                <c:ptCount val="5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</c:numCache>
            </c:numRef>
          </c:cat>
          <c:val>
            <c:numRef>
              <c:f>Adult_Ht_cm!$O$3:$O$52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B-4975-8CD7-E1FD2841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67936"/>
        <c:axId val="111769472"/>
      </c:barChart>
      <c:catAx>
        <c:axId val="1117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crossAx val="111769472"/>
        <c:crosses val="autoZero"/>
        <c:auto val="1"/>
        <c:lblAlgn val="ctr"/>
        <c:lblOffset val="100"/>
        <c:noMultiLvlLbl val="0"/>
      </c:catAx>
      <c:valAx>
        <c:axId val="1117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layout>
            <c:manualLayout>
              <c:xMode val="edge"/>
              <c:yMode val="edge"/>
              <c:x val="0"/>
              <c:y val="0.27870497166115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767936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Adult_Ht_cm!$W$2</c:f>
          <c:strCache>
            <c:ptCount val="1"/>
            <c:pt idx="0">
              <c:v>Height Centimeters of 30 Adult Males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89028076035948E-2"/>
          <c:y val="7.7980096237970253E-2"/>
          <c:w val="0.8539888053766006"/>
          <c:h val="0.8198711913728175"/>
        </c:manualLayout>
      </c:layout>
      <c:scatterChart>
        <c:scatterStyle val="smoothMarker"/>
        <c:varyColors val="0"/>
        <c:ser>
          <c:idx val="0"/>
          <c:order val="0"/>
          <c:tx>
            <c:v>Height cm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Adult_Ht_cm!$A$3:$A$32</c:f>
              <c:numCache>
                <c:formatCode>0.0</c:formatCode>
                <c:ptCount val="30"/>
                <c:pt idx="0">
                  <c:v>159.76599999999999</c:v>
                </c:pt>
                <c:pt idx="1">
                  <c:v>163.06800000000001</c:v>
                </c:pt>
                <c:pt idx="2">
                  <c:v>164.846</c:v>
                </c:pt>
                <c:pt idx="3">
                  <c:v>165.608</c:v>
                </c:pt>
                <c:pt idx="4">
                  <c:v>166.11600000000001</c:v>
                </c:pt>
                <c:pt idx="5">
                  <c:v>168.91</c:v>
                </c:pt>
                <c:pt idx="6">
                  <c:v>169.16399999999999</c:v>
                </c:pt>
                <c:pt idx="7">
                  <c:v>169.92600000000002</c:v>
                </c:pt>
                <c:pt idx="8">
                  <c:v>170.434</c:v>
                </c:pt>
                <c:pt idx="9">
                  <c:v>170.94200000000001</c:v>
                </c:pt>
                <c:pt idx="10">
                  <c:v>171.45</c:v>
                </c:pt>
                <c:pt idx="11">
                  <c:v>172.46600000000001</c:v>
                </c:pt>
                <c:pt idx="12">
                  <c:v>173.22800000000001</c:v>
                </c:pt>
                <c:pt idx="13">
                  <c:v>174.244</c:v>
                </c:pt>
                <c:pt idx="14">
                  <c:v>174.75199999999998</c:v>
                </c:pt>
                <c:pt idx="15">
                  <c:v>175.768</c:v>
                </c:pt>
                <c:pt idx="16">
                  <c:v>175.768</c:v>
                </c:pt>
                <c:pt idx="17">
                  <c:v>176.27600000000001</c:v>
                </c:pt>
                <c:pt idx="18">
                  <c:v>176.53</c:v>
                </c:pt>
                <c:pt idx="19">
                  <c:v>176.78399999999999</c:v>
                </c:pt>
                <c:pt idx="20">
                  <c:v>177.03800000000001</c:v>
                </c:pt>
                <c:pt idx="21">
                  <c:v>177.8</c:v>
                </c:pt>
                <c:pt idx="22">
                  <c:v>179.578</c:v>
                </c:pt>
                <c:pt idx="23">
                  <c:v>180.59399999999999</c:v>
                </c:pt>
                <c:pt idx="24">
                  <c:v>180.84800000000001</c:v>
                </c:pt>
                <c:pt idx="25">
                  <c:v>181.35600000000002</c:v>
                </c:pt>
                <c:pt idx="26">
                  <c:v>183.13399999999999</c:v>
                </c:pt>
                <c:pt idx="27">
                  <c:v>183.38800000000001</c:v>
                </c:pt>
                <c:pt idx="28">
                  <c:v>186.69</c:v>
                </c:pt>
                <c:pt idx="29">
                  <c:v>192.27800000000002</c:v>
                </c:pt>
              </c:numCache>
            </c:numRef>
          </c:xVal>
          <c:yVal>
            <c:numRef>
              <c:f>Adult_Ht_cm!$F$3:$F$32</c:f>
              <c:numCache>
                <c:formatCode>0.0000</c:formatCode>
                <c:ptCount val="30"/>
                <c:pt idx="0">
                  <c:v>4.145168310426859E-2</c:v>
                </c:pt>
                <c:pt idx="1">
                  <c:v>0.10313564037537132</c:v>
                </c:pt>
                <c:pt idx="2">
                  <c:v>0.15331281367176683</c:v>
                </c:pt>
                <c:pt idx="3">
                  <c:v>0.19609590528541956</c:v>
                </c:pt>
                <c:pt idx="4">
                  <c:v>0.23315877525368223</c:v>
                </c:pt>
                <c:pt idx="5">
                  <c:v>0.26543014368260875</c:v>
                </c:pt>
                <c:pt idx="6">
                  <c:v>0.29350078875042235</c:v>
                </c:pt>
                <c:pt idx="7">
                  <c:v>0.31777657268410692</c:v>
                </c:pt>
                <c:pt idx="8">
                  <c:v>0.33854967771117006</c:v>
                </c:pt>
                <c:pt idx="9">
                  <c:v>0.35603639564019701</c:v>
                </c:pt>
                <c:pt idx="10">
                  <c:v>0.37039900439916557</c:v>
                </c:pt>
                <c:pt idx="11">
                  <c:v>0.38175921149093234</c:v>
                </c:pt>
                <c:pt idx="12">
                  <c:v>0.39020673609462336</c:v>
                </c:pt>
                <c:pt idx="13">
                  <c:v>0.39580487848761675</c:v>
                </c:pt>
                <c:pt idx="14">
                  <c:v>0.39859408692955911</c:v>
                </c:pt>
                <c:pt idx="15">
                  <c:v>0.39859408692955911</c:v>
                </c:pt>
                <c:pt idx="16">
                  <c:v>0.39580487848761675</c:v>
                </c:pt>
                <c:pt idx="17">
                  <c:v>0.39020673609462331</c:v>
                </c:pt>
                <c:pt idx="18">
                  <c:v>0.38175921149093234</c:v>
                </c:pt>
                <c:pt idx="19">
                  <c:v>0.37039900439916557</c:v>
                </c:pt>
                <c:pt idx="20">
                  <c:v>0.35603639564019701</c:v>
                </c:pt>
                <c:pt idx="21">
                  <c:v>0.33854967771117006</c:v>
                </c:pt>
                <c:pt idx="22">
                  <c:v>0.31777657268410692</c:v>
                </c:pt>
                <c:pt idx="23">
                  <c:v>0.29350078875042235</c:v>
                </c:pt>
                <c:pt idx="24">
                  <c:v>0.26543014368260875</c:v>
                </c:pt>
                <c:pt idx="25">
                  <c:v>0.23315877525368223</c:v>
                </c:pt>
                <c:pt idx="26">
                  <c:v>0.19609590528541956</c:v>
                </c:pt>
                <c:pt idx="27">
                  <c:v>0.15331281367176722</c:v>
                </c:pt>
                <c:pt idx="28">
                  <c:v>0.10313564037537151</c:v>
                </c:pt>
                <c:pt idx="29">
                  <c:v>4.145168310426859E-2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E-486E-99E5-39B40FB2D329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Adult_Ht_cm!$L$3:$L$203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Adult_Ht_cm!$K$3:$K$203</c:f>
              <c:numCache>
                <c:formatCode>General</c:formatCode>
                <c:ptCount val="201"/>
                <c:pt idx="0">
                  <c:v>9.1744250406502848E-128</c:v>
                </c:pt>
                <c:pt idx="1">
                  <c:v>2.5634754879725829E-126</c:v>
                </c:pt>
                <c:pt idx="2">
                  <c:v>7.0270600512033394E-125</c:v>
                </c:pt>
                <c:pt idx="3">
                  <c:v>1.8897847679755257E-123</c:v>
                </c:pt>
                <c:pt idx="4">
                  <c:v>4.9859188630218818E-122</c:v>
                </c:pt>
                <c:pt idx="5">
                  <c:v>1.2905423267591772E-120</c:v>
                </c:pt>
                <c:pt idx="6">
                  <c:v>3.27712858726654E-119</c:v>
                </c:pt>
                <c:pt idx="7">
                  <c:v>8.1641108987336056E-118</c:v>
                </c:pt>
                <c:pt idx="8">
                  <c:v>1.9953472727394965E-116</c:v>
                </c:pt>
                <c:pt idx="9">
                  <c:v>4.7843426024173023E-115</c:v>
                </c:pt>
                <c:pt idx="10">
                  <c:v>1.1254345271295188E-113</c:v>
                </c:pt>
                <c:pt idx="11">
                  <c:v>2.5972417852109613E-112</c:v>
                </c:pt>
                <c:pt idx="12">
                  <c:v>5.88028954649864E-111</c:v>
                </c:pt>
                <c:pt idx="13">
                  <c:v>1.3061084067038448E-109</c:v>
                </c:pt>
                <c:pt idx="14">
                  <c:v>2.8461246823657289E-108</c:v>
                </c:pt>
                <c:pt idx="15">
                  <c:v>6.0844706695621675E-107</c:v>
                </c:pt>
                <c:pt idx="16">
                  <c:v>1.276103399455531E-105</c:v>
                </c:pt>
                <c:pt idx="17">
                  <c:v>2.6256879599077441E-104</c:v>
                </c:pt>
                <c:pt idx="18">
                  <c:v>5.3002278923979926E-103</c:v>
                </c:pt>
                <c:pt idx="19">
                  <c:v>1.0496394794284835E-101</c:v>
                </c:pt>
                <c:pt idx="20">
                  <c:v>2.0392945310139045E-100</c:v>
                </c:pt>
                <c:pt idx="21">
                  <c:v>3.8869945824218386E-99</c:v>
                </c:pt>
                <c:pt idx="22">
                  <c:v>7.2684548914806267E-98</c:v>
                </c:pt>
                <c:pt idx="23">
                  <c:v>1.3334122699073868E-96</c:v>
                </c:pt>
                <c:pt idx="24">
                  <c:v>2.3998327633045502E-95</c:v>
                </c:pt>
                <c:pt idx="25">
                  <c:v>4.2373241925458833E-94</c:v>
                </c:pt>
                <c:pt idx="26">
                  <c:v>7.3400089671247899E-93</c:v>
                </c:pt>
                <c:pt idx="27">
                  <c:v>1.2473710827297048E-91</c:v>
                </c:pt>
                <c:pt idx="28">
                  <c:v>2.0796437080912678E-90</c:v>
                </c:pt>
                <c:pt idx="29">
                  <c:v>3.4015462833359297E-89</c:v>
                </c:pt>
                <c:pt idx="30">
                  <c:v>5.4583077215371558E-88</c:v>
                </c:pt>
                <c:pt idx="31">
                  <c:v>8.5927827371380194E-87</c:v>
                </c:pt>
                <c:pt idx="32">
                  <c:v>1.3271005508905889E-85</c:v>
                </c:pt>
                <c:pt idx="33">
                  <c:v>2.010795993566672E-84</c:v>
                </c:pt>
                <c:pt idx="34">
                  <c:v>2.9890031756182098E-83</c:v>
                </c:pt>
                <c:pt idx="35">
                  <c:v>4.3589202676067279E-82</c:v>
                </c:pt>
                <c:pt idx="36">
                  <c:v>6.2362807318026498E-81</c:v>
                </c:pt>
                <c:pt idx="37">
                  <c:v>8.7531943745653819E-80</c:v>
                </c:pt>
                <c:pt idx="38">
                  <c:v>1.2053180809458651E-78</c:v>
                </c:pt>
                <c:pt idx="39">
                  <c:v>1.628286993241006E-77</c:v>
                </c:pt>
                <c:pt idx="40">
                  <c:v>2.1580148031833596E-76</c:v>
                </c:pt>
                <c:pt idx="41">
                  <c:v>2.8058992216048136E-75</c:v>
                </c:pt>
                <c:pt idx="42">
                  <c:v>3.5791829764133746E-74</c:v>
                </c:pt>
                <c:pt idx="43">
                  <c:v>4.4790913214240119E-73</c:v>
                </c:pt>
                <c:pt idx="44">
                  <c:v>5.4990809962922335E-72</c:v>
                </c:pt>
                <c:pt idx="45">
                  <c:v>6.6234536156773032E-71</c:v>
                </c:pt>
                <c:pt idx="46">
                  <c:v>7.8265986830955245E-70</c:v>
                </c:pt>
                <c:pt idx="47">
                  <c:v>9.0731024570249972E-69</c:v>
                </c:pt>
                <c:pt idx="48">
                  <c:v>1.0318884423678977E-67</c:v>
                </c:pt>
                <c:pt idx="49">
                  <c:v>1.1513407195265808E-66</c:v>
                </c:pt>
                <c:pt idx="50">
                  <c:v>1.2602861527869666E-65</c:v>
                </c:pt>
                <c:pt idx="51">
                  <c:v>1.3534077150680804E-64</c:v>
                </c:pt>
                <c:pt idx="52">
                  <c:v>1.4258778235732023E-63</c:v>
                </c:pt>
                <c:pt idx="53">
                  <c:v>1.4737715369211879E-62</c:v>
                </c:pt>
                <c:pt idx="54">
                  <c:v>1.4944183727983909E-61</c:v>
                </c:pt>
                <c:pt idx="55">
                  <c:v>1.4866489047264404E-60</c:v>
                </c:pt>
                <c:pt idx="56">
                  <c:v>1.4509044597284526E-59</c:v>
                </c:pt>
                <c:pt idx="57">
                  <c:v>1.389195601061462E-58</c:v>
                </c:pt>
                <c:pt idx="58">
                  <c:v>1.3049148295901001E-57</c:v>
                </c:pt>
                <c:pt idx="59">
                  <c:v>1.202527778219584E-56</c:v>
                </c:pt>
                <c:pt idx="60">
                  <c:v>1.0871819950051316E-55</c:v>
                </c:pt>
                <c:pt idx="61">
                  <c:v>9.6428090951787645E-55</c:v>
                </c:pt>
                <c:pt idx="62">
                  <c:v>8.3907169261255275E-54</c:v>
                </c:pt>
                <c:pt idx="63">
                  <c:v>7.1628977892831817E-53</c:v>
                </c:pt>
                <c:pt idx="64">
                  <c:v>5.9989138040892114E-52</c:v>
                </c:pt>
                <c:pt idx="65">
                  <c:v>4.928907557151546E-51</c:v>
                </c:pt>
                <c:pt idx="66">
                  <c:v>3.9730397256221872E-50</c:v>
                </c:pt>
                <c:pt idx="67">
                  <c:v>3.1418780595285092E-49</c:v>
                </c:pt>
                <c:pt idx="68">
                  <c:v>2.4375297608167537E-48</c:v>
                </c:pt>
                <c:pt idx="69">
                  <c:v>1.8552597033378181E-47</c:v>
                </c:pt>
                <c:pt idx="70">
                  <c:v>1.3853314059491953E-46</c:v>
                </c:pt>
                <c:pt idx="71">
                  <c:v>1.0148382590148931E-45</c:v>
                </c:pt>
                <c:pt idx="72">
                  <c:v>7.2934694246612574E-45</c:v>
                </c:pt>
                <c:pt idx="73">
                  <c:v>5.1423979879084011E-44</c:v>
                </c:pt>
                <c:pt idx="74">
                  <c:v>3.5570616069124595E-43</c:v>
                </c:pt>
                <c:pt idx="75">
                  <c:v>2.4138555216898014E-42</c:v>
                </c:pt>
                <c:pt idx="76">
                  <c:v>1.6070350209306606E-41</c:v>
                </c:pt>
                <c:pt idx="77">
                  <c:v>1.0496236153658085E-40</c:v>
                </c:pt>
                <c:pt idx="78">
                  <c:v>6.7256773458630961E-40</c:v>
                </c:pt>
                <c:pt idx="79">
                  <c:v>4.2279773091472603E-39</c:v>
                </c:pt>
                <c:pt idx="80">
                  <c:v>2.6074947955536738E-38</c:v>
                </c:pt>
                <c:pt idx="81">
                  <c:v>1.5776419148233961E-37</c:v>
                </c:pt>
                <c:pt idx="82">
                  <c:v>9.3645649327337208E-37</c:v>
                </c:pt>
                <c:pt idx="83">
                  <c:v>5.4533196890411862E-36</c:v>
                </c:pt>
                <c:pt idx="84">
                  <c:v>3.1155052977548041E-35</c:v>
                </c:pt>
                <c:pt idx="85">
                  <c:v>1.7461848405471018E-34</c:v>
                </c:pt>
                <c:pt idx="86">
                  <c:v>9.6016554279306679E-34</c:v>
                </c:pt>
                <c:pt idx="87">
                  <c:v>5.179599769084382E-33</c:v>
                </c:pt>
                <c:pt idx="88">
                  <c:v>2.7411984185115062E-32</c:v>
                </c:pt>
                <c:pt idx="89">
                  <c:v>1.4232425716008999E-31</c:v>
                </c:pt>
                <c:pt idx="90">
                  <c:v>7.2495585602955682E-31</c:v>
                </c:pt>
                <c:pt idx="91">
                  <c:v>3.6227501436616488E-30</c:v>
                </c:pt>
                <c:pt idx="92">
                  <c:v>1.7760671667535279E-29</c:v>
                </c:pt>
                <c:pt idx="93">
                  <c:v>8.5422951437820551E-29</c:v>
                </c:pt>
                <c:pt idx="94">
                  <c:v>4.0307321821418606E-28</c:v>
                </c:pt>
                <c:pt idx="95">
                  <c:v>1.865896270029012E-27</c:v>
                </c:pt>
                <c:pt idx="96">
                  <c:v>8.4739370534161665E-27</c:v>
                </c:pt>
                <c:pt idx="97">
                  <c:v>3.7755232943284324E-26</c:v>
                </c:pt>
                <c:pt idx="98">
                  <c:v>1.6503013618711865E-25</c:v>
                </c:pt>
                <c:pt idx="99">
                  <c:v>7.0769079283420946E-25</c:v>
                </c:pt>
                <c:pt idx="100">
                  <c:v>2.9772685934254318E-24</c:v>
                </c:pt>
                <c:pt idx="101">
                  <c:v>1.2288154703749746E-23</c:v>
                </c:pt>
                <c:pt idx="102">
                  <c:v>4.9756463861875765E-23</c:v>
                </c:pt>
                <c:pt idx="103">
                  <c:v>1.9765441925303445E-22</c:v>
                </c:pt>
                <c:pt idx="104">
                  <c:v>7.7029616091774671E-22</c:v>
                </c:pt>
                <c:pt idx="105">
                  <c:v>2.9451208562228483E-21</c:v>
                </c:pt>
                <c:pt idx="106">
                  <c:v>1.1046957736835166E-20</c:v>
                </c:pt>
                <c:pt idx="107">
                  <c:v>4.065148801140451E-20</c:v>
                </c:pt>
                <c:pt idx="108">
                  <c:v>1.4675887882869005E-19</c:v>
                </c:pt>
                <c:pt idx="109">
                  <c:v>5.1978830853685299E-19</c:v>
                </c:pt>
                <c:pt idx="110">
                  <c:v>1.8061042381884217E-18</c:v>
                </c:pt>
                <c:pt idx="111">
                  <c:v>6.1567752487734989E-18</c:v>
                </c:pt>
                <c:pt idx="112">
                  <c:v>2.0590077053354509E-17</c:v>
                </c:pt>
                <c:pt idx="113">
                  <c:v>6.7554895583725308E-17</c:v>
                </c:pt>
                <c:pt idx="114">
                  <c:v>2.1744522022528759E-16</c:v>
                </c:pt>
                <c:pt idx="115">
                  <c:v>6.8665262977830094E-16</c:v>
                </c:pt>
                <c:pt idx="116">
                  <c:v>2.1272498079546506E-15</c:v>
                </c:pt>
                <c:pt idx="117">
                  <c:v>6.4653803950580326E-15</c:v>
                </c:pt>
                <c:pt idx="118">
                  <c:v>1.9278083377388374E-14</c:v>
                </c:pt>
                <c:pt idx="119">
                  <c:v>5.6393339052598845E-14</c:v>
                </c:pt>
                <c:pt idx="120">
                  <c:v>1.6184002955010654E-13</c:v>
                </c:pt>
                <c:pt idx="121">
                  <c:v>4.5565723618061736E-13</c:v>
                </c:pt>
                <c:pt idx="122">
                  <c:v>1.2585914511853339E-12</c:v>
                </c:pt>
                <c:pt idx="123">
                  <c:v>3.410558214775074E-12</c:v>
                </c:pt>
                <c:pt idx="124">
                  <c:v>9.0669316043621516E-12</c:v>
                </c:pt>
                <c:pt idx="125">
                  <c:v>2.3647726609252458E-11</c:v>
                </c:pt>
                <c:pt idx="126">
                  <c:v>6.050797732725728E-11</c:v>
                </c:pt>
                <c:pt idx="127">
                  <c:v>1.518903065188733E-10</c:v>
                </c:pt>
                <c:pt idx="128">
                  <c:v>3.7406034060551975E-10</c:v>
                </c:pt>
                <c:pt idx="129">
                  <c:v>9.0374821982732681E-10</c:v>
                </c:pt>
                <c:pt idx="130">
                  <c:v>2.1421379150607834E-9</c:v>
                </c:pt>
                <c:pt idx="131">
                  <c:v>4.9812872320289584E-9</c:v>
                </c:pt>
                <c:pt idx="132">
                  <c:v>1.136396598098251E-8</c:v>
                </c:pt>
                <c:pt idx="133">
                  <c:v>2.5433870078613792E-8</c:v>
                </c:pt>
                <c:pt idx="134">
                  <c:v>5.5845624962965766E-8</c:v>
                </c:pt>
                <c:pt idx="135">
                  <c:v>1.202984539239485E-7</c:v>
                </c:pt>
                <c:pt idx="136">
                  <c:v>2.5422901781319748E-7</c:v>
                </c:pt>
                <c:pt idx="137">
                  <c:v>5.2708951453550585E-7</c:v>
                </c:pt>
                <c:pt idx="138">
                  <c:v>1.0721062244343733E-6</c:v>
                </c:pt>
                <c:pt idx="139">
                  <c:v>2.1393677340632364E-6</c:v>
                </c:pt>
                <c:pt idx="140">
                  <c:v>4.1881984231817706E-6</c:v>
                </c:pt>
                <c:pt idx="141">
                  <c:v>8.0438365988426571E-6</c:v>
                </c:pt>
                <c:pt idx="142">
                  <c:v>1.5156307716799892E-5</c:v>
                </c:pt>
                <c:pt idx="143">
                  <c:v>2.8016751097281079E-5</c:v>
                </c:pt>
                <c:pt idx="144">
                  <c:v>5.0808492907898564E-5</c:v>
                </c:pt>
                <c:pt idx="145">
                  <c:v>9.0395963374043548E-5</c:v>
                </c:pt>
                <c:pt idx="146">
                  <c:v>1.5778145094620628E-4</c:v>
                </c:pt>
                <c:pt idx="147">
                  <c:v>2.7018238862260474E-4</c:v>
                </c:pt>
                <c:pt idx="148">
                  <c:v>4.5389177367008925E-4</c:v>
                </c:pt>
                <c:pt idx="149">
                  <c:v>7.4806919282020367E-4</c:v>
                </c:pt>
                <c:pt idx="150">
                  <c:v>1.2095544163851157E-3</c:v>
                </c:pt>
                <c:pt idx="151">
                  <c:v>1.9186830395691102E-3</c:v>
                </c:pt>
                <c:pt idx="152">
                  <c:v>2.9858999054894388E-3</c:v>
                </c:pt>
                <c:pt idx="153">
                  <c:v>4.5587044500301653E-3</c:v>
                </c:pt>
                <c:pt idx="154">
                  <c:v>6.8281304910241623E-3</c:v>
                </c:pt>
                <c:pt idx="155">
                  <c:v>1.0033590470573381E-2</c:v>
                </c:pt>
                <c:pt idx="156">
                  <c:v>1.446455619630958E-2</c:v>
                </c:pt>
                <c:pt idx="157">
                  <c:v>2.0457287029827426E-2</c:v>
                </c:pt>
                <c:pt idx="158">
                  <c:v>2.8384754844601404E-2</c:v>
                </c:pt>
                <c:pt idx="159">
                  <c:v>3.8638160308254704E-2</c:v>
                </c:pt>
                <c:pt idx="160">
                  <c:v>5.1599074952120273E-2</c:v>
                </c:pt>
                <c:pt idx="161">
                  <c:v>6.7602316045881267E-2</c:v>
                </c:pt>
                <c:pt idx="162">
                  <c:v>8.6891124507250381E-2</c:v>
                </c:pt>
                <c:pt idx="163">
                  <c:v>0.10956792669676789</c:v>
                </c:pt>
                <c:pt idx="164">
                  <c:v>0.13554567144567198</c:v>
                </c:pt>
                <c:pt idx="165">
                  <c:v>0.16450611501026774</c:v>
                </c:pt>
                <c:pt idx="166">
                  <c:v>0.19587211935930865</c:v>
                </c:pt>
                <c:pt idx="167">
                  <c:v>0.22880071758704715</c:v>
                </c:pt>
                <c:pt idx="168">
                  <c:v>0.26220219640494563</c:v>
                </c:pt>
                <c:pt idx="169">
                  <c:v>0.29478776330613321</c:v>
                </c:pt>
                <c:pt idx="170">
                  <c:v>0.32514476190825936</c:v>
                </c:pt>
                <c:pt idx="171">
                  <c:v>0.35183436412494878</c:v>
                </c:pt>
                <c:pt idx="172">
                  <c:v>0.37350286040119429</c:v>
                </c:pt>
                <c:pt idx="173">
                  <c:v>0.38899479691556932</c:v>
                </c:pt>
                <c:pt idx="174">
                  <c:v>0.39745488214701347</c:v>
                </c:pt>
                <c:pt idx="175">
                  <c:v>0.39840617687742164</c:v>
                </c:pt>
                <c:pt idx="176">
                  <c:v>0.39179462494175299</c:v>
                </c:pt>
                <c:pt idx="177">
                  <c:v>0.37799414036463075</c:v>
                </c:pt>
                <c:pt idx="178">
                  <c:v>0.35777158486020227</c:v>
                </c:pt>
                <c:pt idx="179">
                  <c:v>0.33221619941876801</c:v>
                </c:pt>
                <c:pt idx="180">
                  <c:v>0.30264252362271415</c:v>
                </c:pt>
                <c:pt idx="181">
                  <c:v>0.27047882884533847</c:v>
                </c:pt>
                <c:pt idx="182">
                  <c:v>0.23715418246152548</c:v>
                </c:pt>
                <c:pt idx="183">
                  <c:v>0.20399639030810704</c:v>
                </c:pt>
                <c:pt idx="184">
                  <c:v>0.17215052858458979</c:v>
                </c:pt>
                <c:pt idx="185">
                  <c:v>0.14252413759115071</c:v>
                </c:pt>
                <c:pt idx="186">
                  <c:v>0.11576110573304138</c:v>
                </c:pt>
                <c:pt idx="187">
                  <c:v>9.2242506293128135E-2</c:v>
                </c:pt>
                <c:pt idx="188">
                  <c:v>7.2109702868054959E-2</c:v>
                </c:pt>
                <c:pt idx="189">
                  <c:v>5.5303230486057182E-2</c:v>
                </c:pt>
                <c:pt idx="190">
                  <c:v>4.1610360583716588E-2</c:v>
                </c:pt>
                <c:pt idx="191">
                  <c:v>3.0714725690124074E-2</c:v>
                </c:pt>
                <c:pt idx="192">
                  <c:v>2.2242622249390498E-2</c:v>
                </c:pt>
                <c:pt idx="193">
                  <c:v>1.5802271340760805E-2</c:v>
                </c:pt>
                <c:pt idx="194">
                  <c:v>1.1014054643602241E-2</c:v>
                </c:pt>
                <c:pt idx="195">
                  <c:v>7.5312856879917412E-3</c:v>
                </c:pt>
                <c:pt idx="196">
                  <c:v>5.0522542867871209E-3</c:v>
                </c:pt>
                <c:pt idx="197">
                  <c:v>3.3250291980273733E-3</c:v>
                </c:pt>
                <c:pt idx="198">
                  <c:v>2.1468411394938765E-3</c:v>
                </c:pt>
                <c:pt idx="199">
                  <c:v>1.3598735856985298E-3</c:v>
                </c:pt>
                <c:pt idx="200">
                  <c:v>8.4506740440105249E-4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E-486E-99E5-39B40FB2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6240"/>
        <c:axId val="111808896"/>
      </c:scatterChart>
      <c:valAx>
        <c:axId val="111786240"/>
        <c:scaling>
          <c:orientation val="minMax"/>
          <c:max val="2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cm</a:t>
                </a:r>
              </a:p>
            </c:rich>
          </c:tx>
          <c:layout>
            <c:manualLayout>
              <c:xMode val="edge"/>
              <c:yMode val="edge"/>
              <c:x val="0.45361767279090115"/>
              <c:y val="0.951464253109665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111808896"/>
        <c:crossesAt val="0"/>
        <c:crossBetween val="midCat"/>
        <c:majorUnit val="1"/>
      </c:valAx>
      <c:valAx>
        <c:axId val="11180889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 Probability Distribution</a:t>
                </a:r>
              </a:p>
            </c:rich>
          </c:tx>
          <c:layout>
            <c:manualLayout>
              <c:xMode val="edge"/>
              <c:yMode val="edge"/>
              <c:x val="0.98016801877038096"/>
              <c:y val="0.2816127943246224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11786240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66783375089477459"/>
          <c:y val="0.1052108296245578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Centimeters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48271720272254"/>
          <c:y val="9.0422999450650077E-2"/>
          <c:w val="0.85112901671189412"/>
          <c:h val="0.82472141299462309"/>
        </c:manualLayout>
      </c:layout>
      <c:scatterChart>
        <c:scatterStyle val="lineMarker"/>
        <c:varyColors val="0"/>
        <c:ser>
          <c:idx val="0"/>
          <c:order val="0"/>
          <c:tx>
            <c:v>British Boys</c:v>
          </c:tx>
          <c:marker>
            <c:symbol val="none"/>
          </c:marker>
          <c:xVal>
            <c:numRef>
              <c:f>'CM Box'!$A$4:$A$24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'CM Box'!$B$4:$B$24</c:f>
              <c:numCache>
                <c:formatCode>General</c:formatCode>
                <c:ptCount val="21"/>
                <c:pt idx="0">
                  <c:v>111.05</c:v>
                </c:pt>
                <c:pt idx="1">
                  <c:v>109.55207105977676</c:v>
                </c:pt>
                <c:pt idx="2">
                  <c:v>108.7</c:v>
                </c:pt>
                <c:pt idx="3">
                  <c:v>108.7</c:v>
                </c:pt>
                <c:pt idx="4">
                  <c:v>109.55207105977676</c:v>
                </c:pt>
                <c:pt idx="5">
                  <c:v>111.05</c:v>
                </c:pt>
                <c:pt idx="6">
                  <c:v>111.05</c:v>
                </c:pt>
                <c:pt idx="8">
                  <c:v>108.7</c:v>
                </c:pt>
                <c:pt idx="9">
                  <c:v>108.7</c:v>
                </c:pt>
                <c:pt idx="10">
                  <c:v>107.84792894022324</c:v>
                </c:pt>
                <c:pt idx="11">
                  <c:v>105.65</c:v>
                </c:pt>
                <c:pt idx="12">
                  <c:v>105.65</c:v>
                </c:pt>
                <c:pt idx="13">
                  <c:v>107.84792894022324</c:v>
                </c:pt>
                <c:pt idx="14">
                  <c:v>108.7</c:v>
                </c:pt>
                <c:pt idx="16">
                  <c:v>111.05</c:v>
                </c:pt>
                <c:pt idx="17">
                  <c:v>119.14999999999998</c:v>
                </c:pt>
                <c:pt idx="19">
                  <c:v>105.65</c:v>
                </c:pt>
                <c:pt idx="20">
                  <c:v>97.550000000000011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C-41B2-96DE-897331E04FCE}"/>
            </c:ext>
          </c:extLst>
        </c:ser>
        <c:ser>
          <c:idx val="1"/>
          <c:order val="1"/>
          <c:tx>
            <c:v>30 Adults</c:v>
          </c:tx>
          <c:marker>
            <c:symbol val="none"/>
          </c:marker>
          <c:xVal>
            <c:numRef>
              <c:f>'CM Box'!$E$4:$E$24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2.25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8">
                  <c:v>2.25</c:v>
                </c:pt>
                <c:pt idx="9">
                  <c:v>2.75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2.25</c:v>
                </c:pt>
                <c:pt idx="16">
                  <c:v>2.5</c:v>
                </c:pt>
                <c:pt idx="17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xVal>
          <c:yVal>
            <c:numRef>
              <c:f>'CM Box'!$G$4:$G$24</c:f>
              <c:numCache>
                <c:formatCode>General</c:formatCode>
                <c:ptCount val="21"/>
                <c:pt idx="0">
                  <c:v>179.1335</c:v>
                </c:pt>
                <c:pt idx="1">
                  <c:v>177.8628478843261</c:v>
                </c:pt>
                <c:pt idx="2">
                  <c:v>175.26</c:v>
                </c:pt>
                <c:pt idx="3">
                  <c:v>175.26</c:v>
                </c:pt>
                <c:pt idx="4">
                  <c:v>177.8628478843261</c:v>
                </c:pt>
                <c:pt idx="5">
                  <c:v>179.1335</c:v>
                </c:pt>
                <c:pt idx="6">
                  <c:v>179.1335</c:v>
                </c:pt>
                <c:pt idx="8">
                  <c:v>175.26</c:v>
                </c:pt>
                <c:pt idx="9">
                  <c:v>175.26</c:v>
                </c:pt>
                <c:pt idx="10">
                  <c:v>172.65715211567388</c:v>
                </c:pt>
                <c:pt idx="11">
                  <c:v>170.053</c:v>
                </c:pt>
                <c:pt idx="12">
                  <c:v>170.053</c:v>
                </c:pt>
                <c:pt idx="13">
                  <c:v>172.65715211567388</c:v>
                </c:pt>
                <c:pt idx="14">
                  <c:v>175.26</c:v>
                </c:pt>
                <c:pt idx="16">
                  <c:v>179.1335</c:v>
                </c:pt>
                <c:pt idx="17">
                  <c:v>192.27800000000002</c:v>
                </c:pt>
                <c:pt idx="19">
                  <c:v>170.053</c:v>
                </c:pt>
                <c:pt idx="20">
                  <c:v>159.76599999999999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C-41B2-96DE-897331E04FCE}"/>
            </c:ext>
          </c:extLst>
        </c:ser>
        <c:ser>
          <c:idx val="2"/>
          <c:order val="2"/>
          <c:tx>
            <c:v>Forearm Length</c:v>
          </c:tx>
          <c:marker>
            <c:symbol val="none"/>
          </c:marker>
          <c:xVal>
            <c:numRef>
              <c:f>'CM Box'!$J$4:$J$24</c:f>
              <c:numCache>
                <c:formatCode>General</c:formatCode>
                <c:ptCount val="21"/>
                <c:pt idx="0">
                  <c:v>3.5</c:v>
                </c:pt>
                <c:pt idx="1">
                  <c:v>3.5</c:v>
                </c:pt>
                <c:pt idx="2">
                  <c:v>3.75</c:v>
                </c:pt>
                <c:pt idx="3">
                  <c:v>4.25</c:v>
                </c:pt>
                <c:pt idx="4">
                  <c:v>4.5</c:v>
                </c:pt>
                <c:pt idx="5">
                  <c:v>4.5</c:v>
                </c:pt>
                <c:pt idx="6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4.5</c:v>
                </c:pt>
                <c:pt idx="12">
                  <c:v>3.5</c:v>
                </c:pt>
                <c:pt idx="13">
                  <c:v>3.5</c:v>
                </c:pt>
                <c:pt idx="14">
                  <c:v>3.75</c:v>
                </c:pt>
                <c:pt idx="16">
                  <c:v>4</c:v>
                </c:pt>
                <c:pt idx="17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xVal>
          <c:yVal>
            <c:numRef>
              <c:f>'CM Box'!$L$4:$L$24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C-41B2-96DE-897331E04FCE}"/>
            </c:ext>
          </c:extLst>
        </c:ser>
        <c:ser>
          <c:idx val="3"/>
          <c:order val="3"/>
          <c:tx>
            <c:v>Variable 4</c:v>
          </c:tx>
          <c:marker>
            <c:symbol val="none"/>
          </c:marker>
          <c:xVal>
            <c:numRef>
              <c:f>'CM Box'!$O$4:$O$24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5.25</c:v>
                </c:pt>
                <c:pt idx="3">
                  <c:v>5.75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8">
                  <c:v>5.25</c:v>
                </c:pt>
                <c:pt idx="9">
                  <c:v>5.75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5.25</c:v>
                </c:pt>
                <c:pt idx="16">
                  <c:v>5.5</c:v>
                </c:pt>
                <c:pt idx="17">
                  <c:v>5.5</c:v>
                </c:pt>
                <c:pt idx="19">
                  <c:v>5.5</c:v>
                </c:pt>
                <c:pt idx="20">
                  <c:v>5.5</c:v>
                </c:pt>
              </c:numCache>
            </c:numRef>
          </c:xVal>
          <c:yVal>
            <c:numRef>
              <c:f>'CM Box'!$Q$4:$Q$24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C-41B2-96DE-897331E04FCE}"/>
            </c:ext>
          </c:extLst>
        </c:ser>
        <c:ser>
          <c:idx val="4"/>
          <c:order val="4"/>
          <c:tx>
            <c:v>Variable 5</c:v>
          </c:tx>
          <c:marker>
            <c:symbol val="none"/>
          </c:marker>
          <c:xVal>
            <c:numRef>
              <c:f>'CM Box'!$T$4:$T$24</c:f>
              <c:numCache>
                <c:formatCode>General</c:formatCode>
                <c:ptCount val="21"/>
                <c:pt idx="0">
                  <c:v>6.5</c:v>
                </c:pt>
                <c:pt idx="1">
                  <c:v>6.5</c:v>
                </c:pt>
                <c:pt idx="2">
                  <c:v>6.75</c:v>
                </c:pt>
                <c:pt idx="3">
                  <c:v>7.25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8">
                  <c:v>6.75</c:v>
                </c:pt>
                <c:pt idx="9">
                  <c:v>7.25</c:v>
                </c:pt>
                <c:pt idx="10">
                  <c:v>7.5</c:v>
                </c:pt>
                <c:pt idx="11">
                  <c:v>7.5</c:v>
                </c:pt>
                <c:pt idx="12">
                  <c:v>6.5</c:v>
                </c:pt>
                <c:pt idx="13">
                  <c:v>6.5</c:v>
                </c:pt>
                <c:pt idx="14">
                  <c:v>6.75</c:v>
                </c:pt>
                <c:pt idx="16">
                  <c:v>7</c:v>
                </c:pt>
                <c:pt idx="17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xVal>
          <c:yVal>
            <c:numRef>
              <c:f>'CM Box'!$V$4:$V$24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C-41B2-96DE-897331E04FCE}"/>
            </c:ext>
          </c:extLst>
        </c:ser>
        <c:ser>
          <c:idx val="5"/>
          <c:order val="5"/>
          <c:tx>
            <c:v>Variable 6</c:v>
          </c:tx>
          <c:marker>
            <c:symbol val="none"/>
          </c:marker>
          <c:xVal>
            <c:numRef>
              <c:f>'CM Box'!$Y$4:$Y$24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8.25</c:v>
                </c:pt>
                <c:pt idx="3">
                  <c:v>8.75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8">
                  <c:v>8.25</c:v>
                </c:pt>
                <c:pt idx="9">
                  <c:v>8.75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8.25</c:v>
                </c:pt>
                <c:pt idx="16">
                  <c:v>8.5</c:v>
                </c:pt>
                <c:pt idx="17">
                  <c:v>8.5</c:v>
                </c:pt>
                <c:pt idx="19">
                  <c:v>8.5</c:v>
                </c:pt>
                <c:pt idx="20">
                  <c:v>8.5</c:v>
                </c:pt>
              </c:numCache>
            </c:numRef>
          </c:xVal>
          <c:yVal>
            <c:numRef>
              <c:f>'CM Box'!$AA$4:$AA$24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C-41B2-96DE-897331E04FCE}"/>
            </c:ext>
          </c:extLst>
        </c:ser>
        <c:ser>
          <c:idx val="9"/>
          <c:order val="6"/>
          <c:tx>
            <c:v>Means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'CM Box'!$AG$29:$AG$34</c:f>
              <c:numCache>
                <c:formatCode>0.0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'CM Box'!$AF$29:$AF$34</c:f>
              <c:numCache>
                <c:formatCode>0.00</c:formatCode>
                <c:ptCount val="6"/>
                <c:pt idx="0">
                  <c:v>108.33838383838382</c:v>
                </c:pt>
                <c:pt idx="1">
                  <c:v>174.625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C-41B2-96DE-897331E04FCE}"/>
            </c:ext>
          </c:extLst>
        </c:ser>
        <c:ser>
          <c:idx val="6"/>
          <c:order val="7"/>
          <c:tx>
            <c:v>Outliers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'CM Box'!$AJ$29:$AJ$34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'CM Box'!$AI$29:$AI$34</c:f>
              <c:numCache>
                <c:formatCode>0.00</c:formatCode>
                <c:ptCount val="6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 formatCode="General">
                  <c:v>119.2</c:v>
                </c:pt>
                <c:pt idx="5" formatCode="General">
                  <c:v>119.3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C-41B2-96DE-897331E04FCE}"/>
            </c:ext>
          </c:extLst>
        </c:ser>
        <c:ser>
          <c:idx val="7"/>
          <c:order val="8"/>
          <c:tx>
            <c:v>Label Names</c:v>
          </c:tx>
          <c:spPr>
            <a:ln>
              <a:noFill/>
            </a:ln>
          </c:spPr>
          <c:marker>
            <c:symbol val="plus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strRef>
                  <c:f>'CM Box'!$AL$29</c:f>
                  <c:strCache>
                    <c:ptCount val="1"/>
                    <c:pt idx="0">
                      <c:v>5 Yr Olds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{606F7F0E-6F30-4781-9490-9570F687BCE0}</c15:txfldGUID>
                      <c15:f>'CM Box'!$AL$29</c15:f>
                      <c15:dlblFieldTableCache>
                        <c:ptCount val="1"/>
                        <c:pt idx="0">
                          <c:v>5 Yr Olds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7EC-41B2-96DE-897331E04FCE}"/>
                </c:ext>
              </c:extLst>
            </c:dLbl>
            <c:dLbl>
              <c:idx val="1"/>
              <c:tx>
                <c:strRef>
                  <c:f>'CM Box'!$AL$30</c:f>
                  <c:strCache>
                    <c:ptCount val="1"/>
                    <c:pt idx="0">
                      <c:v>30 Adults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{78EC6534-B323-41E5-911A-5E602DA666B7}</c15:txfldGUID>
                      <c15:f>'CM Box'!$AL$30</c15:f>
                      <c15:dlblFieldTableCache>
                        <c:ptCount val="1"/>
                        <c:pt idx="0">
                          <c:v>30 Adults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7EC-41B2-96DE-897331E04FCE}"/>
                </c:ext>
              </c:extLst>
            </c:dLbl>
            <c:dLbl>
              <c:idx val="2"/>
              <c:tx>
                <c:strRef>
                  <c:f>'CM Box'!$AL$31</c:f>
                  <c:strCache>
                    <c:ptCount val="1"/>
                    <c:pt idx="0">
                      <c:v>Variable 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{10DDC106-3202-412B-B29C-1E8F83DBE325}</c15:txfldGUID>
                      <c15:f>'CM Box'!$AL$31</c15:f>
                      <c15:dlblFieldTableCache>
                        <c:ptCount val="1"/>
                        <c:pt idx="0">
                          <c:v>Variable 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7EC-41B2-96DE-897331E04FCE}"/>
                </c:ext>
              </c:extLst>
            </c:dLbl>
            <c:dLbl>
              <c:idx val="3"/>
              <c:tx>
                <c:strRef>
                  <c:f>'CM Box'!$AL$32</c:f>
                  <c:strCache>
                    <c:ptCount val="1"/>
                    <c:pt idx="0">
                      <c:v>Variable 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{635F5A91-AE33-4CBC-8EDD-70E2130B7843}</c15:txfldGUID>
                      <c15:f>'CM Box'!$AL$32</c15:f>
                      <c15:dlblFieldTableCache>
                        <c:ptCount val="1"/>
                        <c:pt idx="0">
                          <c:v>Variable 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7EC-41B2-96DE-897331E04FCE}"/>
                </c:ext>
              </c:extLst>
            </c:dLbl>
            <c:dLbl>
              <c:idx val="4"/>
              <c:tx>
                <c:strRef>
                  <c:f>'CM Box'!$AL$33</c:f>
                  <c:strCache>
                    <c:ptCount val="1"/>
                    <c:pt idx="0">
                      <c:v>Variable 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{66F53718-9FEF-4FF5-BC51-5BD82C95D9FE}</c15:txfldGUID>
                      <c15:f>'CM Box'!$AL$33</c15:f>
                      <c15:dlblFieldTableCache>
                        <c:ptCount val="1"/>
                        <c:pt idx="0">
                          <c:v>Variable 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7EC-41B2-96DE-897331E04FCE}"/>
                </c:ext>
              </c:extLst>
            </c:dLbl>
            <c:dLbl>
              <c:idx val="5"/>
              <c:tx>
                <c:strRef>
                  <c:f>'CM Box'!$AL$34</c:f>
                  <c:strCache>
                    <c:ptCount val="1"/>
                    <c:pt idx="0">
                      <c:v>Variable 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{31A45E6A-BF6D-402E-ACEC-1C2A26B325B1}</c15:txfldGUID>
                      <c15:f>'CM Box'!$AL$34</c15:f>
                      <c15:dlblFieldTableCache>
                        <c:ptCount val="1"/>
                        <c:pt idx="0">
                          <c:v>Variable 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7EC-41B2-96DE-897331E04F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'CM Box'!$AM$29:$AM$34</c:f>
              <c:numCache>
                <c:formatCode>0.0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'CM Box'!$AN$29:$AN$34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7EC-41B2-96DE-897331E0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2736"/>
        <c:axId val="106226816"/>
      </c:scatterChart>
      <c:valAx>
        <c:axId val="1062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106226816"/>
        <c:crosses val="autoZero"/>
        <c:crossBetween val="midCat"/>
      </c:valAx>
      <c:valAx>
        <c:axId val="106226816"/>
        <c:scaling>
          <c:orientation val="minMax"/>
          <c:max val="200"/>
          <c:min val="9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Height Centimeters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06212736"/>
        <c:crosses val="autoZero"/>
        <c:crossBetween val="midCat"/>
        <c:majorUnit val="10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5581524237436422"/>
          <c:y val="8.9583104437526706E-2"/>
          <c:w val="0.11574784613787684"/>
          <c:h val="7.657738342960829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1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Facies_1_Porosity!$BC$3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{64E4BB8A-BDE6-4DF9-BC25-8F32DBB53E01}</c15:txfldGUID>
                      <c15:f>Facies_1_Porosity!$BC$3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0F7-4602-A482-97A9E3B643A7}"/>
                </c:ext>
              </c:extLst>
            </c:dLbl>
            <c:dLbl>
              <c:idx val="1"/>
              <c:tx>
                <c:strRef>
                  <c:f>Facies_1_Porosity!$BC$4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{51F100CF-8576-4E2B-A5B2-15DDFADFF368}</c15:txfldGUID>
                      <c15:f>Facies_1_Porosity!$BC$4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0F7-4602-A482-97A9E3B643A7}"/>
                </c:ext>
              </c:extLst>
            </c:dLbl>
            <c:dLbl>
              <c:idx val="2"/>
              <c:tx>
                <c:strRef>
                  <c:f>Facies_1_Porosity!$BC$5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{418E4B5C-1C3C-4DD0-94DD-B92B32B4F312}</c15:txfldGUID>
                      <c15:f>Facies_1_Porosity!$BC$5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0F7-4602-A482-97A9E3B643A7}"/>
                </c:ext>
              </c:extLst>
            </c:dLbl>
            <c:dLbl>
              <c:idx val="3"/>
              <c:tx>
                <c:strRef>
                  <c:f>Facies_1_Porosity!$BC$6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{9EADDC11-E0B0-4689-92AB-F34548D96710}</c15:txfldGUID>
                      <c15:f>Facies_1_Porosity!$BC$6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0F7-4602-A482-97A9E3B643A7}"/>
                </c:ext>
              </c:extLst>
            </c:dLbl>
            <c:dLbl>
              <c:idx val="4"/>
              <c:tx>
                <c:strRef>
                  <c:f>Facies_1_Porosity!$BC$7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{7207368D-FDBA-41DA-8A4D-E71392314324}</c15:txfldGUID>
                      <c15:f>Facies_1_Porosity!$BC$7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0F7-4602-A482-97A9E3B643A7}"/>
                </c:ext>
              </c:extLst>
            </c:dLbl>
            <c:dLbl>
              <c:idx val="5"/>
              <c:tx>
                <c:strRef>
                  <c:f>Facies_1_Porosity!$BC$8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{CD945686-4154-4E79-A4A6-56BF86EFEFA9}</c15:txfldGUID>
                      <c15:f>Facies_1_Porosity!$BC$8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0F7-4602-A482-97A9E3B643A7}"/>
                </c:ext>
              </c:extLst>
            </c:dLbl>
            <c:dLbl>
              <c:idx val="6"/>
              <c:tx>
                <c:strRef>
                  <c:f>Facies_1_Porosity!$BC$9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{6D68D81E-C84A-48F3-B6B3-E61AC646E8DD}</c15:txfldGUID>
                      <c15:f>Facies_1_Porosity!$BC$9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0F7-4602-A482-97A9E3B643A7}"/>
                </c:ext>
              </c:extLst>
            </c:dLbl>
            <c:dLbl>
              <c:idx val="7"/>
              <c:tx>
                <c:strRef>
                  <c:f>Facies_1_Porosity!$BC$10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{7F424618-11ED-4C48-9CC5-16C63EDED086}</c15:txfldGUID>
                      <c15:f>Facies_1_Porosity!$BC$10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0F7-4602-A482-97A9E3B643A7}"/>
                </c:ext>
              </c:extLst>
            </c:dLbl>
            <c:dLbl>
              <c:idx val="8"/>
              <c:tx>
                <c:strRef>
                  <c:f>Facies_1_Porosity!$BC$11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{8F1EEC2C-6345-456C-ABF4-1C66F7B39A65}</c15:txfldGUID>
                      <c15:f>Facies_1_Porosity!$BC$11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0F7-4602-A482-97A9E3B643A7}"/>
                </c:ext>
              </c:extLst>
            </c:dLbl>
            <c:dLbl>
              <c:idx val="9"/>
              <c:tx>
                <c:strRef>
                  <c:f>Facies_1_Porosity!$BC$12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{9A4AB52F-C28D-4A52-8FBD-3CEFD5658F81}</c15:txfldGUID>
                      <c15:f>Facies_1_Porosity!$BC$12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0F7-4602-A482-97A9E3B643A7}"/>
                </c:ext>
              </c:extLst>
            </c:dLbl>
            <c:dLbl>
              <c:idx val="10"/>
              <c:tx>
                <c:strRef>
                  <c:f>Facies_1_Porosity!$BC$13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{9A531CB6-29ED-4819-A313-06545A928810}</c15:txfldGUID>
                      <c15:f>Facies_1_Porosity!$BC$13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0F7-4602-A482-97A9E3B643A7}"/>
                </c:ext>
              </c:extLst>
            </c:dLbl>
            <c:dLbl>
              <c:idx val="11"/>
              <c:tx>
                <c:strRef>
                  <c:f>Facies_1_Porosity!$BC$14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{7D53557F-8E70-456B-942B-25636C933D8D}</c15:txfldGUID>
                      <c15:f>Facies_1_Porosity!$BC$14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0F7-4602-A482-97A9E3B643A7}"/>
                </c:ext>
              </c:extLst>
            </c:dLbl>
            <c:dLbl>
              <c:idx val="12"/>
              <c:tx>
                <c:strRef>
                  <c:f>Facies_1_Porosity!$BC$15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{7B43A40B-A470-48BA-8BC8-68BEC7F49CDD}</c15:txfldGUID>
                      <c15:f>Facies_1_Porosity!$BC$15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0F7-4602-A482-97A9E3B643A7}"/>
                </c:ext>
              </c:extLst>
            </c:dLbl>
            <c:dLbl>
              <c:idx val="13"/>
              <c:tx>
                <c:strRef>
                  <c:f>Facies_1_Porosity!$BC$16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{BA7B6D51-2BED-4160-84FA-1628A13B7EFB}</c15:txfldGUID>
                      <c15:f>Facies_1_Porosity!$BC$16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0F7-4602-A482-97A9E3B643A7}"/>
                </c:ext>
              </c:extLst>
            </c:dLbl>
            <c:dLbl>
              <c:idx val="14"/>
              <c:tx>
                <c:strRef>
                  <c:f>Facies_1_Porosity!$BC$17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{6A7EBA16-D898-4342-A281-F97C36901FD6}</c15:txfldGUID>
                      <c15:f>Facies_1_Porosity!$BC$17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0F7-4602-A482-97A9E3B643A7}"/>
                </c:ext>
              </c:extLst>
            </c:dLbl>
            <c:dLbl>
              <c:idx val="15"/>
              <c:tx>
                <c:strRef>
                  <c:f>Facies_1_Porosity!$BC$18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{4AAD6215-C86A-4CA9-ABD9-127FB59408CE}</c15:txfldGUID>
                      <c15:f>Facies_1_Porosity!$BC$18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0F7-4602-A482-97A9E3B643A7}"/>
                </c:ext>
              </c:extLst>
            </c:dLbl>
            <c:dLbl>
              <c:idx val="16"/>
              <c:tx>
                <c:strRef>
                  <c:f>Facies_1_Porosity!$BC$19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{2C670433-0EC7-418D-8937-D9A5F72BB7B7}</c15:txfldGUID>
                      <c15:f>Facies_1_Porosity!$BC$19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0F7-4602-A482-97A9E3B643A7}"/>
                </c:ext>
              </c:extLst>
            </c:dLbl>
            <c:dLbl>
              <c:idx val="17"/>
              <c:tx>
                <c:strRef>
                  <c:f>Facies_1_Porosity!$BC$20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{0CA6D727-354E-46F0-B251-BFD51F80C9FA}</c15:txfldGUID>
                      <c15:f>Facies_1_Porosity!$BC$20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0F7-4602-A482-97A9E3B643A7}"/>
                </c:ext>
              </c:extLst>
            </c:dLbl>
            <c:dLbl>
              <c:idx val="18"/>
              <c:tx>
                <c:strRef>
                  <c:f>Facies_1_Porosity!$BC$21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{B9DFF352-01A8-4C64-A8DF-BA4ECAD926EB}</c15:txfldGUID>
                      <c15:f>Facies_1_Porosity!$BC$21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0F7-4602-A482-97A9E3B643A7}"/>
                </c:ext>
              </c:extLst>
            </c:dLbl>
            <c:dLbl>
              <c:idx val="19"/>
              <c:tx>
                <c:strRef>
                  <c:f>Facies_1_Porosity!$BC$22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{C4FA6BC5-66CA-4A11-9A53-65DF15E30419}</c15:txfldGUID>
                      <c15:f>Facies_1_Porosity!$BC$22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0F7-4602-A482-97A9E3B643A7}"/>
                </c:ext>
              </c:extLst>
            </c:dLbl>
            <c:dLbl>
              <c:idx val="20"/>
              <c:tx>
                <c:strRef>
                  <c:f>Facies_1_Porosity!$BC$23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{E1B58CBC-1227-4D5D-AA2F-7000BE887E3F}</c15:txfldGUID>
                      <c15:f>Facies_1_Porosity!$BC$23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0F7-4602-A482-97A9E3B643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Facies_1_Porosity!$AZ$3:$AZ$23</c:f>
              <c:numCache>
                <c:formatCode>General</c:formatCode>
                <c:ptCount val="21"/>
                <c:pt idx="0">
                  <c:v>5.6750000000000002E-2</c:v>
                </c:pt>
                <c:pt idx="1">
                  <c:v>4.7960709682452099E-2</c:v>
                </c:pt>
                <c:pt idx="2">
                  <c:v>4.1999999999999996E-2</c:v>
                </c:pt>
                <c:pt idx="3">
                  <c:v>4.1999999999999996E-2</c:v>
                </c:pt>
                <c:pt idx="4">
                  <c:v>4.7960709682452099E-2</c:v>
                </c:pt>
                <c:pt idx="5">
                  <c:v>5.6750000000000002E-2</c:v>
                </c:pt>
                <c:pt idx="6">
                  <c:v>5.6750000000000002E-2</c:v>
                </c:pt>
                <c:pt idx="8">
                  <c:v>4.1999999999999996E-2</c:v>
                </c:pt>
                <c:pt idx="9">
                  <c:v>4.1999999999999996E-2</c:v>
                </c:pt>
                <c:pt idx="10">
                  <c:v>3.6039290317547892E-2</c:v>
                </c:pt>
                <c:pt idx="11">
                  <c:v>3.1E-2</c:v>
                </c:pt>
                <c:pt idx="12">
                  <c:v>3.1E-2</c:v>
                </c:pt>
                <c:pt idx="13">
                  <c:v>3.6039290317547892E-2</c:v>
                </c:pt>
                <c:pt idx="14">
                  <c:v>4.1999999999999996E-2</c:v>
                </c:pt>
                <c:pt idx="16">
                  <c:v>5.6750000000000002E-2</c:v>
                </c:pt>
                <c:pt idx="17">
                  <c:v>9.5375000000000015E-2</c:v>
                </c:pt>
                <c:pt idx="19">
                  <c:v>3.1E-2</c:v>
                </c:pt>
                <c:pt idx="20" formatCode="0.00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0F7-4602-A482-97A9E3B643A7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Facies_1_Porosity!$AY$25:$AY$26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Facies_1_Porosity!$AZ$25:$AZ$26</c:f>
              <c:numCache>
                <c:formatCode>General</c:formatCode>
                <c:ptCount val="2"/>
                <c:pt idx="0">
                  <c:v>0.1</c:v>
                </c:pt>
                <c:pt idx="1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0F7-4602-A482-97A9E3B6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352"/>
        <c:axId val="112406528"/>
      </c:scatterChart>
      <c:valAx>
        <c:axId val="1124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06528"/>
        <c:crosses val="autoZero"/>
        <c:crossBetween val="midCat"/>
      </c:valAx>
      <c:valAx>
        <c:axId val="112406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2404352"/>
        <c:crosses val="autoZero"/>
        <c:crossBetween val="midCat"/>
        <c:majorUnit val="1.0000000000000002E-2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8446201508866225"/>
          <c:y val="0.22578327891389538"/>
          <c:w val="0.21889672307796931"/>
          <c:h val="4.90550327691455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1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Facies_1_Porosity!$AO$91</c:f>
                  <c:strCache>
                    <c:ptCount val="1"/>
                    <c:pt idx="0">
                      <c:v>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{2ED7BAA9-7B3F-4886-91E3-741AC283733C}</c15:txfldGUID>
                      <c15:f>Facies_1_Porosity!$AO$91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B26-4F65-94A2-72F26E293D0D}"/>
                </c:ext>
              </c:extLst>
            </c:dLbl>
            <c:dLbl>
              <c:idx val="1"/>
              <c:tx>
                <c:strRef>
                  <c:f>Facies_1_Porosity!$AO$92</c:f>
                  <c:strCache>
                    <c:ptCount val="1"/>
                    <c:pt idx="0">
                      <c:v>2.7%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{E5793367-9770-47F0-9FB9-772B5187D368}</c15:txfldGUID>
                      <c15:f>Facies_1_Porosity!$AO$92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B26-4F65-94A2-72F26E293D0D}"/>
                </c:ext>
              </c:extLst>
            </c:dLbl>
            <c:dLbl>
              <c:idx val="2"/>
              <c:tx>
                <c:strRef>
                  <c:f>Facies_1_Porosity!$AO$93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{71D40BA0-931A-4761-9B90-04FCB2CCDB1C}</c15:txfldGUID>
                      <c15:f>Facies_1_Porosity!$AO$93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B26-4F65-94A2-72F26E293D0D}"/>
                </c:ext>
              </c:extLst>
            </c:dLbl>
            <c:dLbl>
              <c:idx val="3"/>
              <c:tx>
                <c:strRef>
                  <c:f>Facies_1_Porosity!$AO$94</c:f>
                  <c:strCache>
                    <c:ptCount val="1"/>
                    <c:pt idx="0">
                      <c:v>5.8%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{0A68E913-1FCC-4B53-A00A-1A4203F216F6}</c15:txfldGUID>
                      <c15:f>Facies_1_Porosity!$AO$94</c15:f>
                      <c15:dlblFieldTableCache>
                        <c:ptCount val="1"/>
                        <c:pt idx="0">
                          <c:v>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B26-4F65-94A2-72F26E293D0D}"/>
                </c:ext>
              </c:extLst>
            </c:dLbl>
            <c:dLbl>
              <c:idx val="4"/>
              <c:tx>
                <c:strRef>
                  <c:f>Facies_1_Porosity!$AO$95</c:f>
                  <c:strCache>
                    <c:ptCount val="1"/>
                    <c:pt idx="0">
                      <c:v>7.2%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{FC4A60A1-3DCA-49CF-96FA-379B938D8F43}</c15:txfldGUID>
                      <c15:f>Facies_1_Porosity!$AO$95</c15:f>
                      <c15:dlblFieldTableCache>
                        <c:ptCount val="1"/>
                        <c:pt idx="0">
                          <c:v>7.2%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B26-4F65-94A2-72F26E293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Facies_1_Porosity!$AM$91:$AM$95</c:f>
              <c:numCache>
                <c:formatCode>General</c:formatCode>
                <c:ptCount val="5"/>
                <c:pt idx="0">
                  <c:v>1.2900164592947665E-2</c:v>
                </c:pt>
                <c:pt idx="1">
                  <c:v>2.7014074065180759E-2</c:v>
                </c:pt>
                <c:pt idx="2">
                  <c:v>4.2695652173913051E-2</c:v>
                </c:pt>
                <c:pt idx="3">
                  <c:v>5.837723028264534E-2</c:v>
                </c:pt>
                <c:pt idx="4">
                  <c:v>7.2491139754878434E-2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6-4F65-94A2-72F26E293D0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{AD02D8EF-6DC1-4FB7-90CB-D0A9EC3B16B0}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B26-4F65-94A2-72F26E293D0D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{FA253EAD-B37A-4684-8AE7-8124BCA023C6}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B26-4F65-94A2-72F26E293D0D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{38F146E0-2A6F-40D9-8C53-190C3108A6F6}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26-4F65-94A2-72F26E293D0D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{350AE9A3-0ED4-4CFD-90E0-38C3D1F0C0A3}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B26-4F65-94A2-72F26E293D0D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{11898E44-6EB1-469C-85AD-8949A435AEAE}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B26-4F65-94A2-72F26E293D0D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{7B1FE9D4-9602-4C75-A92C-89B02DD10220}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26-4F65-94A2-72F26E293D0D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{341C76FB-65BB-4480-9EF3-EE3D4A70CA3B}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B26-4F65-94A2-72F26E293D0D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{E28A4F86-B505-4271-B610-1416D5A3C104}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B26-4F65-94A2-72F26E293D0D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{0732EC6D-B02E-465D-9148-7005C94108C7}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B26-4F65-94A2-72F26E293D0D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{FBA1C0E0-A4BB-45DA-A334-B733954C2EEF}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B26-4F65-94A2-72F26E293D0D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{B20199FB-3442-4E10-B722-CADA7977FD68}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26-4F65-94A2-72F26E293D0D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{D67BB722-4EBE-4624-AEAB-86A3CED80E25}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B26-4F65-94A2-72F26E293D0D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{E04E1D1C-79D1-4674-970A-5660C3E34FF6}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B26-4F65-94A2-72F26E293D0D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{49D3D89B-FCDA-4062-AD27-F35660CA9AF9}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B26-4F65-94A2-72F26E293D0D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{68A456A8-FDFA-4202-9987-A1F5B3182554}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B26-4F65-94A2-72F26E293D0D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{4C277796-101C-4F0B-816C-D01E819699E7}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B26-4F65-94A2-72F26E293D0D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{70F096A3-D015-4ECD-9C67-B86016FD872A}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B26-4F65-94A2-72F26E293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B26-4F65-94A2-72F26E293D0D}"/>
            </c:ext>
          </c:extLst>
        </c:ser>
        <c:ser>
          <c:idx val="8"/>
          <c:order val="2"/>
          <c:tx>
            <c:v>Porosity %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3.9847010568545851E-2"/>
                  <c:y val="-0.38627488034583912"/>
                </c:manualLayout>
              </c:layout>
              <c:numFmt formatCode="#,##0.000000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Facies_1_Porosity!$D$3:$D$48</c:f>
              <c:numCache>
                <c:formatCode>0.00</c:formatCode>
                <c:ptCount val="46"/>
                <c:pt idx="0">
                  <c:v>-2.2948952092430961</c:v>
                </c:pt>
                <c:pt idx="1">
                  <c:v>-1.8437650289963354</c:v>
                </c:pt>
                <c:pt idx="2">
                  <c:v>-1.6040834827675023</c:v>
                </c:pt>
                <c:pt idx="3">
                  <c:v>-1.4318948615205589</c:v>
                </c:pt>
                <c:pt idx="4">
                  <c:v>-1.2940383516418554</c:v>
                </c:pt>
                <c:pt idx="5">
                  <c:v>-1.1771630469206349</c:v>
                </c:pt>
                <c:pt idx="6">
                  <c:v>-1.0744775629329495</c:v>
                </c:pt>
                <c:pt idx="7">
                  <c:v>-0.98202616830951217</c:v>
                </c:pt>
                <c:pt idx="8">
                  <c:v>-0.89728807628757823</c:v>
                </c:pt>
                <c:pt idx="9">
                  <c:v>-0.81854951935599207</c:v>
                </c:pt>
                <c:pt idx="10">
                  <c:v>-0.7445864874996887</c:v>
                </c:pt>
                <c:pt idx="11">
                  <c:v>-0.67448975019608193</c:v>
                </c:pt>
                <c:pt idx="12">
                  <c:v>-0.60756162221267285</c:v>
                </c:pt>
                <c:pt idx="13">
                  <c:v>-0.54325168970143289</c:v>
                </c:pt>
                <c:pt idx="14">
                  <c:v>-0.48111497913964318</c:v>
                </c:pt>
                <c:pt idx="15">
                  <c:v>-0.42078368873843092</c:v>
                </c:pt>
                <c:pt idx="16">
                  <c:v>-0.36194744479259894</c:v>
                </c:pt>
                <c:pt idx="17">
                  <c:v>-0.30433909253411306</c:v>
                </c:pt>
                <c:pt idx="18">
                  <c:v>-0.24772417465276583</c:v>
                </c:pt>
                <c:pt idx="19">
                  <c:v>-0.19189291546829346</c:v>
                </c:pt>
                <c:pt idx="20">
                  <c:v>-0.13665392811603899</c:v>
                </c:pt>
                <c:pt idx="21">
                  <c:v>-8.1829108195418068E-2</c:v>
                </c:pt>
                <c:pt idx="22">
                  <c:v>-2.7249331354402037E-2</c:v>
                </c:pt>
                <c:pt idx="23">
                  <c:v>2.7249331354402172E-2</c:v>
                </c:pt>
                <c:pt idx="24">
                  <c:v>8.1829108195418207E-2</c:v>
                </c:pt>
                <c:pt idx="25">
                  <c:v>0.13665392811603899</c:v>
                </c:pt>
                <c:pt idx="26">
                  <c:v>0.19189291546829346</c:v>
                </c:pt>
                <c:pt idx="27">
                  <c:v>0.24772417465276583</c:v>
                </c:pt>
                <c:pt idx="28">
                  <c:v>0.30433909253411306</c:v>
                </c:pt>
                <c:pt idx="29">
                  <c:v>0.36194744479259883</c:v>
                </c:pt>
                <c:pt idx="30">
                  <c:v>0.42078368873843069</c:v>
                </c:pt>
                <c:pt idx="31">
                  <c:v>0.48111497913964335</c:v>
                </c:pt>
                <c:pt idx="32">
                  <c:v>0.543251689701433</c:v>
                </c:pt>
                <c:pt idx="33">
                  <c:v>0.60756162221267285</c:v>
                </c:pt>
                <c:pt idx="34">
                  <c:v>0.67448975019608193</c:v>
                </c:pt>
                <c:pt idx="35">
                  <c:v>0.7445864874996887</c:v>
                </c:pt>
                <c:pt idx="36">
                  <c:v>0.81854951935599207</c:v>
                </c:pt>
                <c:pt idx="37">
                  <c:v>0.89728807628757667</c:v>
                </c:pt>
                <c:pt idx="38">
                  <c:v>0.98202616830951139</c:v>
                </c:pt>
                <c:pt idx="39">
                  <c:v>1.0744775629329495</c:v>
                </c:pt>
                <c:pt idx="40">
                  <c:v>1.1771630469206349</c:v>
                </c:pt>
                <c:pt idx="41">
                  <c:v>1.2940383516418554</c:v>
                </c:pt>
                <c:pt idx="42">
                  <c:v>1.4318948615205589</c:v>
                </c:pt>
                <c:pt idx="43">
                  <c:v>1.6040834827675023</c:v>
                </c:pt>
                <c:pt idx="44">
                  <c:v>1.8437650289963352</c:v>
                </c:pt>
                <c:pt idx="45">
                  <c:v>2.2948952092430948</c:v>
                </c:pt>
              </c:numCache>
            </c:numRef>
          </c:xVal>
          <c:yVal>
            <c:numRef>
              <c:f>Facies_1_Porosity!$A$3:$A$48</c:f>
              <c:numCache>
                <c:formatCode>0.0%</c:formatCode>
                <c:ptCount val="46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2.4E-2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6.0999999999999999E-2</c:v>
                </c:pt>
                <c:pt idx="40">
                  <c:v>7.2999999999999995E-2</c:v>
                </c:pt>
                <c:pt idx="41">
                  <c:v>7.4999999999999997E-2</c:v>
                </c:pt>
                <c:pt idx="42">
                  <c:v>7.9000000000000001E-2</c:v>
                </c:pt>
                <c:pt idx="43">
                  <c:v>8.4000000000000005E-2</c:v>
                </c:pt>
                <c:pt idx="44">
                  <c:v>0.1</c:v>
                </c:pt>
                <c:pt idx="45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B26-4F65-94A2-72F26E293D0D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B26-4F65-94A2-72F26E293D0D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B26-4F65-94A2-72F26E2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1616"/>
        <c:axId val="112157056"/>
      </c:scatterChart>
      <c:valAx>
        <c:axId val="112511616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157056"/>
        <c:crossesAt val="2000000"/>
        <c:crossBetween val="midCat"/>
      </c:valAx>
      <c:valAx>
        <c:axId val="112157056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11616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'5yr_Ht_cm'!$W$2</c:f>
          <c:strCache>
            <c:ptCount val="1"/>
            <c:pt idx="0">
              <c:v>5 Year Old Height Cm</c:v>
            </c:pt>
          </c:strCache>
        </c:strRef>
      </c:tx>
      <c:layout>
        <c:manualLayout>
          <c:xMode val="edge"/>
          <c:yMode val="edge"/>
          <c:x val="0.36566282907818343"/>
          <c:y val="2.4154589371980676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'5yr_Ht_cm'!$AO$93</c:f>
                  <c:strCache>
                    <c:ptCount val="1"/>
                    <c:pt idx="0">
                      <c:v>101.7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{01E25C13-9DF2-4E85-A449-871EDE41AD2D}</c15:txfldGUID>
                      <c15:f>'5yr_Ht_cm'!$AO$93</c15:f>
                      <c15:dlblFieldTableCache>
                        <c:ptCount val="1"/>
                        <c:pt idx="0">
                          <c:v>101.7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26E-46E4-AE5F-4FECB811A31F}"/>
                </c:ext>
              </c:extLst>
            </c:dLbl>
            <c:dLbl>
              <c:idx val="1"/>
              <c:tx>
                <c:strRef>
                  <c:f>'5yr_Ht_cm'!$AO$94</c:f>
                  <c:strCache>
                    <c:ptCount val="1"/>
                    <c:pt idx="0">
                      <c:v>104.8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{059E172F-CBE4-43A0-A4AB-17BC19A475D6}</c15:txfldGUID>
                      <c15:f>'5yr_Ht_cm'!$AO$94</c15:f>
                      <c15:dlblFieldTableCache>
                        <c:ptCount val="1"/>
                        <c:pt idx="0">
                          <c:v>104.8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26E-46E4-AE5F-4FECB811A31F}"/>
                </c:ext>
              </c:extLst>
            </c:dLbl>
            <c:dLbl>
              <c:idx val="2"/>
              <c:tx>
                <c:strRef>
                  <c:f>'5yr_Ht_cm'!$AO$95</c:f>
                  <c:strCache>
                    <c:ptCount val="1"/>
                    <c:pt idx="0">
                      <c:v>108.3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{872ED904-F3F1-4DDD-95F9-648A53112942}</c15:txfldGUID>
                      <c15:f>'5yr_Ht_cm'!$AO$95</c15:f>
                      <c15:dlblFieldTableCache>
                        <c:ptCount val="1"/>
                        <c:pt idx="0">
                          <c:v>108.3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26E-46E4-AE5F-4FECB811A31F}"/>
                </c:ext>
              </c:extLst>
            </c:dLbl>
            <c:dLbl>
              <c:idx val="3"/>
              <c:tx>
                <c:strRef>
                  <c:f>'5yr_Ht_cm'!$AO$96</c:f>
                  <c:strCache>
                    <c:ptCount val="1"/>
                    <c:pt idx="0">
                      <c:v>111.8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{FE69C92A-1CBD-473D-A076-C9F5D01B226A}</c15:txfldGUID>
                      <c15:f>'5yr_Ht_cm'!$AO$96</c15:f>
                      <c15:dlblFieldTableCache>
                        <c:ptCount val="1"/>
                        <c:pt idx="0">
                          <c:v>111.8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26E-46E4-AE5F-4FECB811A31F}"/>
                </c:ext>
              </c:extLst>
            </c:dLbl>
            <c:dLbl>
              <c:idx val="4"/>
              <c:tx>
                <c:strRef>
                  <c:f>'5yr_Ht_cm'!$AO$97</c:f>
                  <c:strCache>
                    <c:ptCount val="1"/>
                    <c:pt idx="0">
                      <c:v>115.0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{A319DC6C-88B1-496B-A63E-1BD6EA491175}</c15:txfldGUID>
                      <c15:f>'5yr_Ht_cm'!$AO$97</c15:f>
                      <c15:dlblFieldTableCache>
                        <c:ptCount val="1"/>
                        <c:pt idx="0">
                          <c:v>115.0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26E-46E4-AE5F-4FECB811A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'5yr_Ht_cm'!$AL$93:$AL$97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'5yr_Ht_cm'!$AM$93:$AM$97</c:f>
              <c:numCache>
                <c:formatCode>General</c:formatCode>
                <c:ptCount val="5"/>
                <c:pt idx="0">
                  <c:v>101.69841459475816</c:v>
                </c:pt>
                <c:pt idx="1">
                  <c:v>104.84372055923629</c:v>
                </c:pt>
                <c:pt idx="2">
                  <c:v>108.33838383838382</c:v>
                </c:pt>
                <c:pt idx="3">
                  <c:v>111.83304711753135</c:v>
                </c:pt>
                <c:pt idx="4">
                  <c:v>114.97835308200948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E-46E4-AE5F-4FECB811A31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{0A9EC964-316F-4700-9989-B948737F7B1C}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26E-46E4-AE5F-4FECB811A31F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{F5B17715-6F8E-44EE-B606-FA40EC873954}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26E-46E4-AE5F-4FECB811A31F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{49F7FE34-3F09-4E88-B0E4-80D83E521F05}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26E-46E4-AE5F-4FECB811A31F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{0777BC92-7290-49A8-9997-E57E24BC9F01}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26E-46E4-AE5F-4FECB811A31F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{7E218296-F6CB-4B94-9FF0-5D1CC4E457E0}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26E-46E4-AE5F-4FECB811A31F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{6D611278-327D-48C8-BCE5-594CAEECF932}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26E-46E4-AE5F-4FECB811A31F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{5D26991F-1A79-40DA-9C73-A6210B0D9554}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26E-46E4-AE5F-4FECB811A31F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{DA299DA1-B61B-4795-9E74-26AB396E7E04}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26E-46E4-AE5F-4FECB811A31F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{9DAEEAD7-2A96-49B5-B3CB-A449A9927225}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26E-46E4-AE5F-4FECB811A31F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{A06E9B2F-228E-4320-ABFC-1DA193C567CA}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26E-46E4-AE5F-4FECB811A31F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{8F49573D-C8C1-444A-A632-DB163182850E}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26E-46E4-AE5F-4FECB811A31F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{F9C92E0A-88F2-45A3-BF1A-0449403D6563}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26E-46E4-AE5F-4FECB811A31F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{2714A6AA-C8C4-41AE-A4C5-E41FB6B63D21}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26E-46E4-AE5F-4FECB811A31F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{3DF36B84-8366-43DD-AC6C-87BB3A265F25}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26E-46E4-AE5F-4FECB811A31F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{A5DF98F7-A5D9-45BD-AA39-C8541A6CC91A}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26E-46E4-AE5F-4FECB811A31F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{B07B8479-D396-4911-99F0-01D4318F9163}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26E-46E4-AE5F-4FECB811A31F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{6EC21DB9-51B7-4A45-95E6-FFD074C749C9}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26E-46E4-AE5F-4FECB811A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'5yr_Ht_cm'!$BM$2:$BM$18</c:f>
              <c:numCache>
                <c:formatCode>0.00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6E-46E4-AE5F-4FECB811A31F}"/>
            </c:ext>
          </c:extLst>
        </c:ser>
        <c:ser>
          <c:idx val="8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forward val="2"/>
            <c:backward val="0.5"/>
            <c:dispRSqr val="1"/>
            <c:dispEq val="1"/>
            <c:trendlineLbl>
              <c:layout>
                <c:manualLayout>
                  <c:x val="0.20336882605583392"/>
                  <c:y val="-0.30012695423941571"/>
                </c:manualLayout>
              </c:layout>
              <c:numFmt formatCode="General" sourceLinked="0"/>
            </c:trendlineLbl>
          </c:trendline>
          <c:xVal>
            <c:numRef>
              <c:f>'5yr_Ht_cm'!$D$3:$D$101</c:f>
              <c:numCache>
                <c:formatCode>0.00</c:formatCode>
                <c:ptCount val="99"/>
                <c:pt idx="0">
                  <c:v>-2.5723521109428895</c:v>
                </c:pt>
                <c:pt idx="1">
                  <c:v>-2.1661067528923286</c:v>
                </c:pt>
                <c:pt idx="2">
                  <c:v>-1.9556614355881679</c:v>
                </c:pt>
                <c:pt idx="3">
                  <c:v>-1.807354196799112</c:v>
                </c:pt>
                <c:pt idx="4">
                  <c:v>-1.6906216295848977</c:v>
                </c:pt>
                <c:pt idx="5">
                  <c:v>-1.5932188180230502</c:v>
                </c:pt>
                <c:pt idx="6">
                  <c:v>-1.5089438550380374</c:v>
                </c:pt>
                <c:pt idx="7">
                  <c:v>-1.4342001596863787</c:v>
                </c:pt>
                <c:pt idx="8">
                  <c:v>-1.3667069718079636</c:v>
                </c:pt>
                <c:pt idx="9">
                  <c:v>-1.304922637752725</c:v>
                </c:pt>
                <c:pt idx="10">
                  <c:v>-1.2477538553513243</c:v>
                </c:pt>
                <c:pt idx="11">
                  <c:v>-1.1943956635681565</c:v>
                </c:pt>
                <c:pt idx="12">
                  <c:v>-1.1442372651002066</c:v>
                </c:pt>
                <c:pt idx="13">
                  <c:v>-1.096803562093513</c:v>
                </c:pt>
                <c:pt idx="14">
                  <c:v>-1.0517172529984806</c:v>
                </c:pt>
                <c:pt idx="15">
                  <c:v>-1.0086733576467986</c:v>
                </c:pt>
                <c:pt idx="16">
                  <c:v>-0.96742156610170071</c:v>
                </c:pt>
                <c:pt idx="17">
                  <c:v>-0.92775368535742475</c:v>
                </c:pt>
                <c:pt idx="18">
                  <c:v>-0.88949450753063364</c:v>
                </c:pt>
                <c:pt idx="19">
                  <c:v>-0.85249503427469364</c:v>
                </c:pt>
                <c:pt idx="20">
                  <c:v>-0.81662736084860543</c:v>
                </c:pt>
                <c:pt idx="21">
                  <c:v>-0.78178075276507197</c:v>
                </c:pt>
                <c:pt idx="22">
                  <c:v>-0.74785859476330196</c:v>
                </c:pt>
                <c:pt idx="23">
                  <c:v>-0.71477598810315091</c:v>
                </c:pt>
                <c:pt idx="24">
                  <c:v>-0.68245783666933024</c:v>
                </c:pt>
                <c:pt idx="25">
                  <c:v>-0.65083730644447746</c:v>
                </c:pt>
                <c:pt idx="26">
                  <c:v>-0.61985457356549389</c:v>
                </c:pt>
                <c:pt idx="27">
                  <c:v>-0.58945579784977842</c:v>
                </c:pt>
                <c:pt idx="28">
                  <c:v>-0.5595922742274323</c:v>
                </c:pt>
                <c:pt idx="29">
                  <c:v>-0.53021972582422794</c:v>
                </c:pt>
                <c:pt idx="30">
                  <c:v>-0.50129771076772867</c:v>
                </c:pt>
                <c:pt idx="31">
                  <c:v>-0.47278912099226744</c:v>
                </c:pt>
                <c:pt idx="32">
                  <c:v>-0.4446597559886718</c:v>
                </c:pt>
                <c:pt idx="33">
                  <c:v>-0.41687795799540722</c:v>
                </c:pt>
                <c:pt idx="34">
                  <c:v>-0.38941429785214438</c:v>
                </c:pt>
                <c:pt idx="35">
                  <c:v>-0.3622413028447366</c:v>
                </c:pt>
                <c:pt idx="36">
                  <c:v>-0.33533321951439826</c:v>
                </c:pt>
                <c:pt idx="37">
                  <c:v>-0.30866580569493407</c:v>
                </c:pt>
                <c:pt idx="38">
                  <c:v>-0.28221614706250814</c:v>
                </c:pt>
                <c:pt idx="39">
                  <c:v>-0.25596249429406465</c:v>
                </c:pt>
                <c:pt idx="40">
                  <c:v>-0.22988411757923208</c:v>
                </c:pt>
                <c:pt idx="41">
                  <c:v>-0.20396117575131437</c:v>
                </c:pt>
                <c:pt idx="42">
                  <c:v>-0.17817459772241043</c:v>
                </c:pt>
                <c:pt idx="43">
                  <c:v>-0.15250597424624437</c:v>
                </c:pt>
                <c:pt idx="44">
                  <c:v>-0.12693745830564304</c:v>
                </c:pt>
                <c:pt idx="45">
                  <c:v>-0.1014516726419474</c:v>
                </c:pt>
                <c:pt idx="46">
                  <c:v>-7.60316231203884E-2</c:v>
                </c:pt>
                <c:pt idx="47">
                  <c:v>-5.0660616765876576E-2</c:v>
                </c:pt>
                <c:pt idx="48">
                  <c:v>-2.5322183413346296E-2</c:v>
                </c:pt>
                <c:pt idx="49">
                  <c:v>0</c:v>
                </c:pt>
                <c:pt idx="50">
                  <c:v>2.5322183413346164E-2</c:v>
                </c:pt>
                <c:pt idx="51">
                  <c:v>5.0660616765876576E-2</c:v>
                </c:pt>
                <c:pt idx="52">
                  <c:v>7.60316231203884E-2</c:v>
                </c:pt>
                <c:pt idx="53">
                  <c:v>0.10145167264194754</c:v>
                </c:pt>
                <c:pt idx="54">
                  <c:v>0.12693745830564304</c:v>
                </c:pt>
                <c:pt idx="55">
                  <c:v>0.15250597424624424</c:v>
                </c:pt>
                <c:pt idx="56">
                  <c:v>0.17817459772241043</c:v>
                </c:pt>
                <c:pt idx="57">
                  <c:v>0.2039611757513142</c:v>
                </c:pt>
                <c:pt idx="58">
                  <c:v>0.22988411757923222</c:v>
                </c:pt>
                <c:pt idx="59">
                  <c:v>0.25596249429406465</c:v>
                </c:pt>
                <c:pt idx="60">
                  <c:v>0.28221614706250825</c:v>
                </c:pt>
                <c:pt idx="61">
                  <c:v>0.30866580569493407</c:v>
                </c:pt>
                <c:pt idx="62">
                  <c:v>0.3353332195143981</c:v>
                </c:pt>
                <c:pt idx="63">
                  <c:v>0.3622413028447366</c:v>
                </c:pt>
                <c:pt idx="64">
                  <c:v>0.38941429785214438</c:v>
                </c:pt>
                <c:pt idx="65">
                  <c:v>0.41687795799540739</c:v>
                </c:pt>
                <c:pt idx="66">
                  <c:v>0.4446597559886718</c:v>
                </c:pt>
                <c:pt idx="67">
                  <c:v>0.47278912099226728</c:v>
                </c:pt>
                <c:pt idx="68">
                  <c:v>0.50129771076772867</c:v>
                </c:pt>
                <c:pt idx="69">
                  <c:v>0.53021972582422772</c:v>
                </c:pt>
                <c:pt idx="70">
                  <c:v>0.55959227422743252</c:v>
                </c:pt>
                <c:pt idx="71">
                  <c:v>0.58945579784977842</c:v>
                </c:pt>
                <c:pt idx="72">
                  <c:v>0.61985457356549423</c:v>
                </c:pt>
                <c:pt idx="73">
                  <c:v>0.65083730644447746</c:v>
                </c:pt>
                <c:pt idx="74">
                  <c:v>0.68245783666933024</c:v>
                </c:pt>
                <c:pt idx="75">
                  <c:v>0.71477598810315091</c:v>
                </c:pt>
                <c:pt idx="76">
                  <c:v>0.74785859476330196</c:v>
                </c:pt>
                <c:pt idx="77">
                  <c:v>0.78178075276507275</c:v>
                </c:pt>
                <c:pt idx="78">
                  <c:v>0.81662736084860543</c:v>
                </c:pt>
                <c:pt idx="79">
                  <c:v>0.85249503427469353</c:v>
                </c:pt>
                <c:pt idx="80">
                  <c:v>0.88949450753063364</c:v>
                </c:pt>
                <c:pt idx="81">
                  <c:v>0.92775368535742475</c:v>
                </c:pt>
                <c:pt idx="82">
                  <c:v>0.96742156610170071</c:v>
                </c:pt>
                <c:pt idx="83">
                  <c:v>1.0086733576467986</c:v>
                </c:pt>
                <c:pt idx="84">
                  <c:v>1.0517172529984837</c:v>
                </c:pt>
                <c:pt idx="85">
                  <c:v>1.096803562093513</c:v>
                </c:pt>
                <c:pt idx="86">
                  <c:v>1.1442372651002066</c:v>
                </c:pt>
                <c:pt idx="87">
                  <c:v>1.1943956635681565</c:v>
                </c:pt>
                <c:pt idx="88">
                  <c:v>1.2477538553513243</c:v>
                </c:pt>
                <c:pt idx="89">
                  <c:v>1.3049226377527239</c:v>
                </c:pt>
                <c:pt idx="90">
                  <c:v>1.3667069718079636</c:v>
                </c:pt>
                <c:pt idx="91">
                  <c:v>1.434200159686378</c:v>
                </c:pt>
                <c:pt idx="92">
                  <c:v>1.5089438550380383</c:v>
                </c:pt>
                <c:pt idx="93">
                  <c:v>1.59321881802305</c:v>
                </c:pt>
                <c:pt idx="94">
                  <c:v>1.6906216295848984</c:v>
                </c:pt>
                <c:pt idx="95">
                  <c:v>1.807354196799112</c:v>
                </c:pt>
                <c:pt idx="96">
                  <c:v>1.9556614355881674</c:v>
                </c:pt>
                <c:pt idx="97">
                  <c:v>2.166106752892329</c:v>
                </c:pt>
                <c:pt idx="98">
                  <c:v>2.5723521109428868</c:v>
                </c:pt>
              </c:numCache>
            </c:numRef>
          </c:xVal>
          <c:yVal>
            <c:numRef>
              <c:f>'5yr_Ht_cm'!$A$3:$A$101</c:f>
              <c:numCache>
                <c:formatCode>General</c:formatCode>
                <c:ptCount val="99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>
                  <c:v>99.2</c:v>
                </c:pt>
                <c:pt idx="5">
                  <c:v>99.4</c:v>
                </c:pt>
                <c:pt idx="6">
                  <c:v>99.4</c:v>
                </c:pt>
                <c:pt idx="7">
                  <c:v>99.9</c:v>
                </c:pt>
                <c:pt idx="8">
                  <c:v>100.4</c:v>
                </c:pt>
                <c:pt idx="9">
                  <c:v>101</c:v>
                </c:pt>
                <c:pt idx="10">
                  <c:v>101.1</c:v>
                </c:pt>
                <c:pt idx="11">
                  <c:v>101.5</c:v>
                </c:pt>
                <c:pt idx="12">
                  <c:v>102.4</c:v>
                </c:pt>
                <c:pt idx="13">
                  <c:v>102.9</c:v>
                </c:pt>
                <c:pt idx="14">
                  <c:v>103</c:v>
                </c:pt>
                <c:pt idx="15">
                  <c:v>103.3</c:v>
                </c:pt>
                <c:pt idx="16">
                  <c:v>103.3</c:v>
                </c:pt>
                <c:pt idx="17">
                  <c:v>103.5</c:v>
                </c:pt>
                <c:pt idx="18">
                  <c:v>104.1</c:v>
                </c:pt>
                <c:pt idx="19">
                  <c:v>104.6</c:v>
                </c:pt>
                <c:pt idx="20">
                  <c:v>104.6</c:v>
                </c:pt>
                <c:pt idx="21">
                  <c:v>104.8</c:v>
                </c:pt>
                <c:pt idx="22">
                  <c:v>105.4</c:v>
                </c:pt>
                <c:pt idx="23">
                  <c:v>105.4</c:v>
                </c:pt>
                <c:pt idx="24">
                  <c:v>105.6</c:v>
                </c:pt>
                <c:pt idx="25">
                  <c:v>105.7</c:v>
                </c:pt>
                <c:pt idx="26">
                  <c:v>105.8</c:v>
                </c:pt>
                <c:pt idx="27">
                  <c:v>105.9</c:v>
                </c:pt>
                <c:pt idx="28">
                  <c:v>105.9</c:v>
                </c:pt>
                <c:pt idx="29">
                  <c:v>105.9</c:v>
                </c:pt>
                <c:pt idx="30">
                  <c:v>105.9</c:v>
                </c:pt>
                <c:pt idx="31">
                  <c:v>106.2</c:v>
                </c:pt>
                <c:pt idx="32">
                  <c:v>106.2</c:v>
                </c:pt>
                <c:pt idx="33">
                  <c:v>106.3</c:v>
                </c:pt>
                <c:pt idx="34">
                  <c:v>106.3</c:v>
                </c:pt>
                <c:pt idx="35">
                  <c:v>106.7</c:v>
                </c:pt>
                <c:pt idx="36">
                  <c:v>106.8</c:v>
                </c:pt>
                <c:pt idx="37">
                  <c:v>106.9</c:v>
                </c:pt>
                <c:pt idx="38">
                  <c:v>106.9</c:v>
                </c:pt>
                <c:pt idx="39">
                  <c:v>107.1</c:v>
                </c:pt>
                <c:pt idx="40">
                  <c:v>107.4</c:v>
                </c:pt>
                <c:pt idx="41">
                  <c:v>107.6</c:v>
                </c:pt>
                <c:pt idx="42">
                  <c:v>107.7</c:v>
                </c:pt>
                <c:pt idx="43">
                  <c:v>108</c:v>
                </c:pt>
                <c:pt idx="44">
                  <c:v>108.1</c:v>
                </c:pt>
                <c:pt idx="45">
                  <c:v>108.2</c:v>
                </c:pt>
                <c:pt idx="46">
                  <c:v>108.2</c:v>
                </c:pt>
                <c:pt idx="47">
                  <c:v>108.5</c:v>
                </c:pt>
                <c:pt idx="48">
                  <c:v>108.6</c:v>
                </c:pt>
                <c:pt idx="49">
                  <c:v>108.7</c:v>
                </c:pt>
                <c:pt idx="50">
                  <c:v>108.8</c:v>
                </c:pt>
                <c:pt idx="51">
                  <c:v>109.1</c:v>
                </c:pt>
                <c:pt idx="52">
                  <c:v>109.2</c:v>
                </c:pt>
                <c:pt idx="53">
                  <c:v>109.2</c:v>
                </c:pt>
                <c:pt idx="54">
                  <c:v>109.3</c:v>
                </c:pt>
                <c:pt idx="55">
                  <c:v>109.3</c:v>
                </c:pt>
                <c:pt idx="56">
                  <c:v>109.4</c:v>
                </c:pt>
                <c:pt idx="57">
                  <c:v>109.4</c:v>
                </c:pt>
                <c:pt idx="58">
                  <c:v>109.4</c:v>
                </c:pt>
                <c:pt idx="59">
                  <c:v>109.6</c:v>
                </c:pt>
                <c:pt idx="60">
                  <c:v>109.6</c:v>
                </c:pt>
                <c:pt idx="61">
                  <c:v>110</c:v>
                </c:pt>
                <c:pt idx="62">
                  <c:v>110.1</c:v>
                </c:pt>
                <c:pt idx="63">
                  <c:v>110.1</c:v>
                </c:pt>
                <c:pt idx="64">
                  <c:v>110.1</c:v>
                </c:pt>
                <c:pt idx="65">
                  <c:v>110.2</c:v>
                </c:pt>
                <c:pt idx="66">
                  <c:v>110.3</c:v>
                </c:pt>
                <c:pt idx="67">
                  <c:v>110.4</c:v>
                </c:pt>
                <c:pt idx="68">
                  <c:v>110.5</c:v>
                </c:pt>
                <c:pt idx="69">
                  <c:v>110.7</c:v>
                </c:pt>
                <c:pt idx="70">
                  <c:v>110.8</c:v>
                </c:pt>
                <c:pt idx="71">
                  <c:v>110.8</c:v>
                </c:pt>
                <c:pt idx="72">
                  <c:v>110.8</c:v>
                </c:pt>
                <c:pt idx="73">
                  <c:v>111</c:v>
                </c:pt>
                <c:pt idx="74">
                  <c:v>111.1</c:v>
                </c:pt>
                <c:pt idx="75">
                  <c:v>111.2</c:v>
                </c:pt>
                <c:pt idx="76">
                  <c:v>111.4</c:v>
                </c:pt>
                <c:pt idx="77">
                  <c:v>111.8</c:v>
                </c:pt>
                <c:pt idx="78">
                  <c:v>112</c:v>
                </c:pt>
                <c:pt idx="79">
                  <c:v>112.1</c:v>
                </c:pt>
                <c:pt idx="80">
                  <c:v>112.7</c:v>
                </c:pt>
                <c:pt idx="81">
                  <c:v>112.8</c:v>
                </c:pt>
                <c:pt idx="82">
                  <c:v>112.9</c:v>
                </c:pt>
                <c:pt idx="83">
                  <c:v>113.3</c:v>
                </c:pt>
                <c:pt idx="84">
                  <c:v>113.7</c:v>
                </c:pt>
                <c:pt idx="85">
                  <c:v>114.3</c:v>
                </c:pt>
                <c:pt idx="86">
                  <c:v>114.9</c:v>
                </c:pt>
                <c:pt idx="87">
                  <c:v>114.9</c:v>
                </c:pt>
                <c:pt idx="88">
                  <c:v>115.3</c:v>
                </c:pt>
                <c:pt idx="89">
                  <c:v>115.5</c:v>
                </c:pt>
                <c:pt idx="90">
                  <c:v>115.9</c:v>
                </c:pt>
                <c:pt idx="91">
                  <c:v>116.3</c:v>
                </c:pt>
                <c:pt idx="92">
                  <c:v>116.7</c:v>
                </c:pt>
                <c:pt idx="93">
                  <c:v>117</c:v>
                </c:pt>
                <c:pt idx="94">
                  <c:v>117.9</c:v>
                </c:pt>
                <c:pt idx="95">
                  <c:v>117.9</c:v>
                </c:pt>
                <c:pt idx="96">
                  <c:v>119.2</c:v>
                </c:pt>
                <c:pt idx="97">
                  <c:v>119.3</c:v>
                </c:pt>
                <c:pt idx="98">
                  <c:v>119.5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6E-46E4-AE5F-4FECB811A31F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'5yr_Ht_cm'!$BL$22:$BL$29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'5yr_Ht_cm'!$BM$22:$BM$29</c:f>
              <c:numCache>
                <c:formatCode>General</c:formatCode>
                <c:ptCount val="8"/>
                <c:pt idx="0">
                  <c:v>0</c:v>
                </c:pt>
                <c:pt idx="1">
                  <c:v>132</c:v>
                </c:pt>
                <c:pt idx="3">
                  <c:v>0</c:v>
                </c:pt>
                <c:pt idx="4">
                  <c:v>132</c:v>
                </c:pt>
                <c:pt idx="6">
                  <c:v>0</c:v>
                </c:pt>
                <c:pt idx="7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26E-46E4-AE5F-4FECB811A31F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'5yr_Ht_cm'!$BL$32:$BL$39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'5yr_Ht_cm'!$BM$32:$BM$39</c:f>
              <c:numCache>
                <c:formatCode>General</c:formatCode>
                <c:ptCount val="8"/>
                <c:pt idx="0">
                  <c:v>0</c:v>
                </c:pt>
                <c:pt idx="1">
                  <c:v>132</c:v>
                </c:pt>
                <c:pt idx="6">
                  <c:v>0</c:v>
                </c:pt>
                <c:pt idx="7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26E-46E4-AE5F-4FECB811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1200"/>
        <c:axId val="100133120"/>
      </c:scatterChart>
      <c:valAx>
        <c:axId val="100131200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0133120"/>
        <c:crossesAt val="2000000"/>
        <c:crossBetween val="midCat"/>
      </c:valAx>
      <c:valAx>
        <c:axId val="100133120"/>
        <c:scaling>
          <c:orientation val="minMax"/>
          <c:max val="1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strRef>
              <c:f>'5yr_Ht_cm'!$W$2</c:f>
              <c:strCache>
                <c:ptCount val="1"/>
                <c:pt idx="0">
                  <c:v>5 Year Old Height Cm</c:v>
                </c:pt>
              </c:strCache>
            </c:strRef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31200"/>
        <c:crossesAt val="-3.3"/>
        <c:crossBetween val="midCat"/>
        <c:majorUnit val="2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4618527797661649"/>
          <c:y val="0.41890690973410932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10448921416109E-2"/>
          <c:y val="5.198444194846074E-2"/>
          <c:w val="0.87397133165521546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Facies_1_Porosity!$BC$3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{505515C6-B151-4149-8575-495CB42EAD5C}</c15:txfldGUID>
                      <c15:f>Facies_1_Porosity!$BC$3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9DF-47C1-BF3E-459381EFE5B3}"/>
                </c:ext>
              </c:extLst>
            </c:dLbl>
            <c:dLbl>
              <c:idx val="1"/>
              <c:tx>
                <c:strRef>
                  <c:f>Facies_1_Porosity!$BC$4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{F7D914A7-FE0D-44A5-BBFF-72DC1B4A6B7E}</c15:txfldGUID>
                      <c15:f>Facies_1_Porosity!$BC$4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9DF-47C1-BF3E-459381EFE5B3}"/>
                </c:ext>
              </c:extLst>
            </c:dLbl>
            <c:dLbl>
              <c:idx val="2"/>
              <c:tx>
                <c:strRef>
                  <c:f>Facies_1_Porosity!$BC$5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{F302300C-BDDA-4332-AF49-0A9F67BEFEBA}</c15:txfldGUID>
                      <c15:f>Facies_1_Porosity!$BC$5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9DF-47C1-BF3E-459381EFE5B3}"/>
                </c:ext>
              </c:extLst>
            </c:dLbl>
            <c:dLbl>
              <c:idx val="3"/>
              <c:tx>
                <c:strRef>
                  <c:f>Facies_1_Porosity!$BC$6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{57723F76-9875-4718-AB4B-B12F425D599D}</c15:txfldGUID>
                      <c15:f>Facies_1_Porosity!$BC$6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DF-47C1-BF3E-459381EFE5B3}"/>
                </c:ext>
              </c:extLst>
            </c:dLbl>
            <c:dLbl>
              <c:idx val="4"/>
              <c:tx>
                <c:strRef>
                  <c:f>Facies_1_Porosity!$BC$7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{4C48476E-C51E-45B5-80DB-628F096B08F3}</c15:txfldGUID>
                      <c15:f>Facies_1_Porosity!$BC$7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9DF-47C1-BF3E-459381EFE5B3}"/>
                </c:ext>
              </c:extLst>
            </c:dLbl>
            <c:dLbl>
              <c:idx val="5"/>
              <c:tx>
                <c:strRef>
                  <c:f>Facies_1_Porosity!$BC$8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{D5735120-092C-4748-B67C-C665851B27F3}</c15:txfldGUID>
                      <c15:f>Facies_1_Porosity!$BC$8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DF-47C1-BF3E-459381EFE5B3}"/>
                </c:ext>
              </c:extLst>
            </c:dLbl>
            <c:dLbl>
              <c:idx val="6"/>
              <c:tx>
                <c:strRef>
                  <c:f>Facies_1_Porosity!$BC$9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{10F836B9-9528-432A-81EF-23AC02C77B30}</c15:txfldGUID>
                      <c15:f>Facies_1_Porosity!$BC$9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9DF-47C1-BF3E-459381EFE5B3}"/>
                </c:ext>
              </c:extLst>
            </c:dLbl>
            <c:dLbl>
              <c:idx val="7"/>
              <c:tx>
                <c:strRef>
                  <c:f>Facies_1_Porosity!$BC$10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{45CFA1B3-C857-4FA4-A73D-E00CB3B63404}</c15:txfldGUID>
                      <c15:f>Facies_1_Porosity!$BC$10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DF-47C1-BF3E-459381EFE5B3}"/>
                </c:ext>
              </c:extLst>
            </c:dLbl>
            <c:dLbl>
              <c:idx val="8"/>
              <c:tx>
                <c:strRef>
                  <c:f>Facies_1_Porosity!$BC$11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{87E53312-E204-4266-8FE2-77D92B017C96}</c15:txfldGUID>
                      <c15:f>Facies_1_Porosity!$BC$11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9DF-47C1-BF3E-459381EFE5B3}"/>
                </c:ext>
              </c:extLst>
            </c:dLbl>
            <c:dLbl>
              <c:idx val="9"/>
              <c:tx>
                <c:strRef>
                  <c:f>Facies_1_Porosity!$BC$12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{3B0A7A27-03F4-4A8C-BBDA-828E10438231}</c15:txfldGUID>
                      <c15:f>Facies_1_Porosity!$BC$12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9DF-47C1-BF3E-459381EFE5B3}"/>
                </c:ext>
              </c:extLst>
            </c:dLbl>
            <c:dLbl>
              <c:idx val="10"/>
              <c:tx>
                <c:strRef>
                  <c:f>Facies_1_Porosity!$BC$13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{32FB578C-D7BE-430D-90F9-6AEFBC46A185}</c15:txfldGUID>
                      <c15:f>Facies_1_Porosity!$BC$13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9DF-47C1-BF3E-459381EFE5B3}"/>
                </c:ext>
              </c:extLst>
            </c:dLbl>
            <c:dLbl>
              <c:idx val="11"/>
              <c:tx>
                <c:strRef>
                  <c:f>Facies_1_Porosity!$BC$14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{77F82E3F-0B47-4281-A5D4-BE3936F19B4B}</c15:txfldGUID>
                      <c15:f>Facies_1_Porosity!$BC$14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DF-47C1-BF3E-459381EFE5B3}"/>
                </c:ext>
              </c:extLst>
            </c:dLbl>
            <c:dLbl>
              <c:idx val="12"/>
              <c:tx>
                <c:strRef>
                  <c:f>Facies_1_Porosity!$BC$15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{77B48900-B1DF-4A2A-8DE5-B332FDCE89A4}</c15:txfldGUID>
                      <c15:f>Facies_1_Porosity!$BC$15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9DF-47C1-BF3E-459381EFE5B3}"/>
                </c:ext>
              </c:extLst>
            </c:dLbl>
            <c:dLbl>
              <c:idx val="13"/>
              <c:tx>
                <c:strRef>
                  <c:f>Facies_1_Porosity!$BC$16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{475EC29B-A1C0-4B87-907E-CF6ECECB191F}</c15:txfldGUID>
                      <c15:f>Facies_1_Porosity!$BC$16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DF-47C1-BF3E-459381EFE5B3}"/>
                </c:ext>
              </c:extLst>
            </c:dLbl>
            <c:dLbl>
              <c:idx val="14"/>
              <c:tx>
                <c:strRef>
                  <c:f>Facies_1_Porosity!$BC$17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{69C94FA9-33CB-4DFF-A9A7-CE5427740CDE}</c15:txfldGUID>
                      <c15:f>Facies_1_Porosity!$BC$17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9DF-47C1-BF3E-459381EFE5B3}"/>
                </c:ext>
              </c:extLst>
            </c:dLbl>
            <c:dLbl>
              <c:idx val="15"/>
              <c:tx>
                <c:strRef>
                  <c:f>Facies_1_Porosity!$BC$18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{08723EF3-2C2A-4DD4-BBA9-60D4BA27C7A7}</c15:txfldGUID>
                      <c15:f>Facies_1_Porosity!$BC$18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DF-47C1-BF3E-459381EFE5B3}"/>
                </c:ext>
              </c:extLst>
            </c:dLbl>
            <c:dLbl>
              <c:idx val="16"/>
              <c:tx>
                <c:strRef>
                  <c:f>Facies_1_Porosity!$BC$19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{F87EBA18-F929-439C-A938-14A1EFB2D47B}</c15:txfldGUID>
                      <c15:f>Facies_1_Porosity!$BC$19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9DF-47C1-BF3E-459381EFE5B3}"/>
                </c:ext>
              </c:extLst>
            </c:dLbl>
            <c:dLbl>
              <c:idx val="17"/>
              <c:tx>
                <c:strRef>
                  <c:f>Facies_1_Porosity!$BC$20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{6954B53D-194E-4108-AFA7-7221E73D6E1C}</c15:txfldGUID>
                      <c15:f>Facies_1_Porosity!$BC$20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9DF-47C1-BF3E-459381EFE5B3}"/>
                </c:ext>
              </c:extLst>
            </c:dLbl>
            <c:dLbl>
              <c:idx val="18"/>
              <c:tx>
                <c:strRef>
                  <c:f>Facies_1_Porosity!$BC$21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{41586090-34C9-4431-85F8-BD9FDD0C1D20}</c15:txfldGUID>
                      <c15:f>Facies_1_Porosity!$BC$21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9DF-47C1-BF3E-459381EFE5B3}"/>
                </c:ext>
              </c:extLst>
            </c:dLbl>
            <c:dLbl>
              <c:idx val="19"/>
              <c:tx>
                <c:strRef>
                  <c:f>Facies_1_Porosity!$BC$22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{82E7DBF3-DE5E-458E-B3FA-11E515AFAE6F}</c15:txfldGUID>
                      <c15:f>Facies_1_Porosity!$BC$22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DF-47C1-BF3E-459381EFE5B3}"/>
                </c:ext>
              </c:extLst>
            </c:dLbl>
            <c:dLbl>
              <c:idx val="20"/>
              <c:tx>
                <c:strRef>
                  <c:f>Facies_1_Porosity!$BC$23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{2C362706-6F46-40DF-A7FD-D3C3B133BD37}</c15:txfldGUID>
                      <c15:f>Facies_1_Porosity!$BC$23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9DF-47C1-BF3E-459381EFE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Facies_1_Porosity!$AZ$3:$AZ$23</c:f>
              <c:numCache>
                <c:formatCode>General</c:formatCode>
                <c:ptCount val="21"/>
                <c:pt idx="0">
                  <c:v>5.6750000000000002E-2</c:v>
                </c:pt>
                <c:pt idx="1">
                  <c:v>4.7960709682452099E-2</c:v>
                </c:pt>
                <c:pt idx="2">
                  <c:v>4.1999999999999996E-2</c:v>
                </c:pt>
                <c:pt idx="3">
                  <c:v>4.1999999999999996E-2</c:v>
                </c:pt>
                <c:pt idx="4">
                  <c:v>4.7960709682452099E-2</c:v>
                </c:pt>
                <c:pt idx="5">
                  <c:v>5.6750000000000002E-2</c:v>
                </c:pt>
                <c:pt idx="6">
                  <c:v>5.6750000000000002E-2</c:v>
                </c:pt>
                <c:pt idx="8">
                  <c:v>4.1999999999999996E-2</c:v>
                </c:pt>
                <c:pt idx="9">
                  <c:v>4.1999999999999996E-2</c:v>
                </c:pt>
                <c:pt idx="10">
                  <c:v>3.6039290317547892E-2</c:v>
                </c:pt>
                <c:pt idx="11">
                  <c:v>3.1E-2</c:v>
                </c:pt>
                <c:pt idx="12">
                  <c:v>3.1E-2</c:v>
                </c:pt>
                <c:pt idx="13">
                  <c:v>3.6039290317547892E-2</c:v>
                </c:pt>
                <c:pt idx="14">
                  <c:v>4.1999999999999996E-2</c:v>
                </c:pt>
                <c:pt idx="16">
                  <c:v>5.6750000000000002E-2</c:v>
                </c:pt>
                <c:pt idx="17">
                  <c:v>9.5375000000000015E-2</c:v>
                </c:pt>
                <c:pt idx="19">
                  <c:v>3.1E-2</c:v>
                </c:pt>
                <c:pt idx="20" formatCode="0.000">
                  <c:v>3.0000000000000001E-3</c:v>
                </c:pt>
              </c:numCache>
            </c:numRef>
          </c:xVal>
          <c:yVal>
            <c:numRef>
              <c:f>Facies_1_Porosity!$AY$3:$AY$23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DF-47C1-BF3E-459381EFE5B3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Facies_1_Porosity!$AZ$25:$AZ$26</c:f>
              <c:numCache>
                <c:formatCode>General</c:formatCode>
                <c:ptCount val="2"/>
                <c:pt idx="0">
                  <c:v>0.1</c:v>
                </c:pt>
                <c:pt idx="1">
                  <c:v>0.10299999999999999</c:v>
                </c:pt>
              </c:numCache>
            </c:numRef>
          </c:xVal>
          <c:yVal>
            <c:numRef>
              <c:f>Facies_1_Porosity!$AY$25:$AY$26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DF-47C1-BF3E-459381EF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1568"/>
        <c:axId val="112236416"/>
      </c:scatterChart>
      <c:valAx>
        <c:axId val="112221568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2236416"/>
        <c:crosses val="autoZero"/>
        <c:crossBetween val="midCat"/>
        <c:majorUnit val="1.0000000000000002E-2"/>
      </c:valAx>
      <c:valAx>
        <c:axId val="112236416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122215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2202209098862641"/>
          <c:y val="0.54804469725934324"/>
          <c:w val="0.21889672307796931"/>
          <c:h val="8.5335979351157457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1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760980844245292E-2"/>
          <c:y val="0.11351834234088348"/>
          <c:w val="0.86357458080170912"/>
          <c:h val="0.78593846411753354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layout>
                <c:manualLayout>
                  <c:x val="-3.6426767676767675E-2"/>
                  <c:y val="4.898049508517318E-2"/>
                </c:manualLayout>
              </c:layout>
              <c:tx>
                <c:strRef>
                  <c:f>Facies_1_Porosity!$AO$53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1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{CBF0A16A-5171-43B3-AC13-7DA26814D03F}</c15:txfldGUID>
                      <c15:f>Facies_1_Porosity!$AO$53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8DD-48F3-93EE-366C967046D5}"/>
                </c:ext>
              </c:extLst>
            </c:dLbl>
            <c:dLbl>
              <c:idx val="1"/>
              <c:layout>
                <c:manualLayout>
                  <c:x val="-3.6426767676767675E-2"/>
                  <c:y val="4.898049508517318E-2"/>
                </c:manualLayout>
              </c:layout>
              <c:tx>
                <c:strRef>
                  <c:f>Facies_1_Porosity!$AO$54</c:f>
                  <c:strCache>
                    <c:ptCount val="1"/>
                    <c:pt idx="0">
                      <c:v>2.6%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1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{AC1680AE-DBDD-4E19-928D-5126E9231366}</c15:txfldGUID>
                      <c15:f>Facies_1_Porosity!$AO$54</c15:f>
                      <c15:dlblFieldTableCache>
                        <c:ptCount val="1"/>
                        <c:pt idx="0">
                          <c:v>2.6%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8DD-48F3-93EE-366C967046D5}"/>
                </c:ext>
              </c:extLst>
            </c:dLbl>
            <c:dLbl>
              <c:idx val="2"/>
              <c:layout>
                <c:manualLayout>
                  <c:x val="-3.6426767676767675E-2"/>
                  <c:y val="4.898049508517318E-2"/>
                </c:manualLayout>
              </c:layout>
              <c:tx>
                <c:strRef>
                  <c:f>Facies_1_Porosity!$AO$55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1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{F4613302-1934-4289-A03E-FE7FC26FBD5E}</c15:txfldGUID>
                      <c15:f>Facies_1_Porosity!$AO$55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8DD-48F3-93EE-366C967046D5}"/>
                </c:ext>
              </c:extLst>
            </c:dLbl>
            <c:dLbl>
              <c:idx val="3"/>
              <c:layout>
                <c:manualLayout>
                  <c:x val="-3.6426767676767675E-2"/>
                  <c:y val="4.898049508517318E-2"/>
                </c:manualLayout>
              </c:layout>
              <c:tx>
                <c:strRef>
                  <c:f>Facies_1_Porosity!$AO$56</c:f>
                  <c:strCache>
                    <c:ptCount val="1"/>
                    <c:pt idx="0">
                      <c:v>5.9%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1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{5478FB48-9803-45D6-8767-48920244DD24}</c15:txfldGUID>
                      <c15:f>Facies_1_Porosity!$AO$56</c15:f>
                      <c15:dlblFieldTableCache>
                        <c:ptCount val="1"/>
                        <c:pt idx="0">
                          <c:v>5.9%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8DD-48F3-93EE-366C967046D5}"/>
                </c:ext>
              </c:extLst>
            </c:dLbl>
            <c:dLbl>
              <c:idx val="4"/>
              <c:layout>
                <c:manualLayout>
                  <c:x val="-3.6426767676767675E-2"/>
                  <c:y val="4.898049508517318E-2"/>
                </c:manualLayout>
              </c:layout>
              <c:tx>
                <c:strRef>
                  <c:f>Facies_1_Porosity!$AO$57</c:f>
                  <c:strCache>
                    <c:ptCount val="1"/>
                    <c:pt idx="0">
                      <c:v>7.4%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1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{541901C9-98AB-41F5-8015-AEB48E318405}</c15:txfldGUID>
                      <c15:f>Facies_1_Porosity!$AO$57</c15:f>
                      <c15:dlblFieldTableCache>
                        <c:ptCount val="1"/>
                        <c:pt idx="0">
                          <c:v>7.4%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8DD-48F3-93EE-366C96704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Facies_1_Porosity!$AM$53:$AM$57</c:f>
              <c:numCache>
                <c:formatCode>General</c:formatCode>
                <c:ptCount val="5"/>
                <c:pt idx="0">
                  <c:v>1.1860662216901173E-2</c:v>
                </c:pt>
                <c:pt idx="1">
                  <c:v>2.6466976533721005E-2</c:v>
                </c:pt>
                <c:pt idx="2">
                  <c:v>4.2695652173913051E-2</c:v>
                </c:pt>
                <c:pt idx="3">
                  <c:v>5.8924327814105101E-2</c:v>
                </c:pt>
                <c:pt idx="4">
                  <c:v>7.3530642130924931E-2</c:v>
                </c:pt>
              </c:numCache>
            </c:numRef>
          </c:xVal>
          <c:yVal>
            <c:numRef>
              <c:f>Facies_1_Porosity!$AL$53:$AL$57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DD-48F3-93EE-366C967046D5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{3128321B-E8A4-47F3-9F08-48BD9FBBA171}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8DD-48F3-93EE-366C967046D5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{B785517A-1B2C-4548-B568-E264284DE4DC}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8DD-48F3-93EE-366C967046D5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{455492F4-8E37-473D-B915-F3547B2EF93A}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8DD-48F3-93EE-366C967046D5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{1E6011B5-02C5-466E-8D52-3262F2D4F0FE}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8DD-48F3-93EE-366C967046D5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{D7A0F162-BB63-4B3A-968C-995A6B720375}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8DD-48F3-93EE-366C967046D5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{1F06534C-DCB1-43F5-889B-0276D7C7A2FD}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8DD-48F3-93EE-366C967046D5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{0332B18E-71CD-4AB9-81D2-2D1C7DF0AF26}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8DD-48F3-93EE-366C967046D5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{03782C60-6753-4BCD-AAF0-4B13EDDD7D19}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8DD-48F3-93EE-366C967046D5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{80778250-E703-43DB-A542-BB87AC833301}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8DD-48F3-93EE-366C967046D5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{546A2893-497B-43CC-9688-4B708AEA7679}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8DD-48F3-93EE-366C967046D5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{F53C246B-996D-4279-8805-A1231EED755F}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8DD-48F3-93EE-366C967046D5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{155FDD34-CBEE-42E4-B178-4B02766BE2CE}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8DD-48F3-93EE-366C967046D5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{C35B6027-8EEC-49B2-9F03-B39D882D2623}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8DD-48F3-93EE-366C967046D5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{549E2E11-1D6B-48AF-AB9E-95503D1B4A00}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8DD-48F3-93EE-366C967046D5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{6C4F5EA5-5764-4B03-93A0-E258D1CD3493}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8DD-48F3-93EE-366C967046D5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{22DDA4F0-99C2-4CEE-9891-F7E8FDD339B1}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8DD-48F3-93EE-366C967046D5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{1B85BB91-5C3D-4B38-98D3-2B9AC26E18FE}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8DD-48F3-93EE-366C96704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DD-48F3-93EE-366C967046D5}"/>
            </c:ext>
          </c:extLst>
        </c:ser>
        <c:ser>
          <c:idx val="8"/>
          <c:order val="2"/>
          <c:tx>
            <c:v>Porosity %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53666602965869314"/>
                  <c:y val="-0.14147880418372097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Facies_1_Porosity!$A$3:$A$79</c:f>
              <c:numCache>
                <c:formatCode>0.0%</c:formatCode>
                <c:ptCount val="77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2.4E-2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6.0999999999999999E-2</c:v>
                </c:pt>
                <c:pt idx="40">
                  <c:v>7.2999999999999995E-2</c:v>
                </c:pt>
                <c:pt idx="41">
                  <c:v>7.4999999999999997E-2</c:v>
                </c:pt>
                <c:pt idx="42">
                  <c:v>7.9000000000000001E-2</c:v>
                </c:pt>
                <c:pt idx="43">
                  <c:v>8.4000000000000005E-2</c:v>
                </c:pt>
                <c:pt idx="44">
                  <c:v>0.1</c:v>
                </c:pt>
                <c:pt idx="45">
                  <c:v>0.10299999999999999</c:v>
                </c:pt>
              </c:numCache>
            </c:numRef>
          </c:xVal>
          <c:yVal>
            <c:numRef>
              <c:f>Facies_1_Porosity!$D$3:$D$79</c:f>
              <c:numCache>
                <c:formatCode>0.00</c:formatCode>
                <c:ptCount val="77"/>
                <c:pt idx="0">
                  <c:v>-2.2948952092430961</c:v>
                </c:pt>
                <c:pt idx="1">
                  <c:v>-1.8437650289963354</c:v>
                </c:pt>
                <c:pt idx="2">
                  <c:v>-1.6040834827675023</c:v>
                </c:pt>
                <c:pt idx="3">
                  <c:v>-1.4318948615205589</c:v>
                </c:pt>
                <c:pt idx="4">
                  <c:v>-1.2940383516418554</c:v>
                </c:pt>
                <c:pt idx="5">
                  <c:v>-1.1771630469206349</c:v>
                </c:pt>
                <c:pt idx="6">
                  <c:v>-1.0744775629329495</c:v>
                </c:pt>
                <c:pt idx="7">
                  <c:v>-0.98202616830951217</c:v>
                </c:pt>
                <c:pt idx="8">
                  <c:v>-0.89728807628757823</c:v>
                </c:pt>
                <c:pt idx="9">
                  <c:v>-0.81854951935599207</c:v>
                </c:pt>
                <c:pt idx="10">
                  <c:v>-0.7445864874996887</c:v>
                </c:pt>
                <c:pt idx="11">
                  <c:v>-0.67448975019608193</c:v>
                </c:pt>
                <c:pt idx="12">
                  <c:v>-0.60756162221267285</c:v>
                </c:pt>
                <c:pt idx="13">
                  <c:v>-0.54325168970143289</c:v>
                </c:pt>
                <c:pt idx="14">
                  <c:v>-0.48111497913964318</c:v>
                </c:pt>
                <c:pt idx="15">
                  <c:v>-0.42078368873843092</c:v>
                </c:pt>
                <c:pt idx="16">
                  <c:v>-0.36194744479259894</c:v>
                </c:pt>
                <c:pt idx="17">
                  <c:v>-0.30433909253411306</c:v>
                </c:pt>
                <c:pt idx="18">
                  <c:v>-0.24772417465276583</c:v>
                </c:pt>
                <c:pt idx="19">
                  <c:v>-0.19189291546829346</c:v>
                </c:pt>
                <c:pt idx="20">
                  <c:v>-0.13665392811603899</c:v>
                </c:pt>
                <c:pt idx="21">
                  <c:v>-8.1829108195418068E-2</c:v>
                </c:pt>
                <c:pt idx="22">
                  <c:v>-2.7249331354402037E-2</c:v>
                </c:pt>
                <c:pt idx="23">
                  <c:v>2.7249331354402172E-2</c:v>
                </c:pt>
                <c:pt idx="24">
                  <c:v>8.1829108195418207E-2</c:v>
                </c:pt>
                <c:pt idx="25">
                  <c:v>0.13665392811603899</c:v>
                </c:pt>
                <c:pt idx="26">
                  <c:v>0.19189291546829346</c:v>
                </c:pt>
                <c:pt idx="27">
                  <c:v>0.24772417465276583</c:v>
                </c:pt>
                <c:pt idx="28">
                  <c:v>0.30433909253411306</c:v>
                </c:pt>
                <c:pt idx="29">
                  <c:v>0.36194744479259883</c:v>
                </c:pt>
                <c:pt idx="30">
                  <c:v>0.42078368873843069</c:v>
                </c:pt>
                <c:pt idx="31">
                  <c:v>0.48111497913964335</c:v>
                </c:pt>
                <c:pt idx="32">
                  <c:v>0.543251689701433</c:v>
                </c:pt>
                <c:pt idx="33">
                  <c:v>0.60756162221267285</c:v>
                </c:pt>
                <c:pt idx="34">
                  <c:v>0.67448975019608193</c:v>
                </c:pt>
                <c:pt idx="35">
                  <c:v>0.7445864874996887</c:v>
                </c:pt>
                <c:pt idx="36">
                  <c:v>0.81854951935599207</c:v>
                </c:pt>
                <c:pt idx="37">
                  <c:v>0.89728807628757667</c:v>
                </c:pt>
                <c:pt idx="38">
                  <c:v>0.98202616830951139</c:v>
                </c:pt>
                <c:pt idx="39">
                  <c:v>1.0744775629329495</c:v>
                </c:pt>
                <c:pt idx="40">
                  <c:v>1.1771630469206349</c:v>
                </c:pt>
                <c:pt idx="41">
                  <c:v>1.2940383516418554</c:v>
                </c:pt>
                <c:pt idx="42">
                  <c:v>1.4318948615205589</c:v>
                </c:pt>
                <c:pt idx="43">
                  <c:v>1.6040834827675023</c:v>
                </c:pt>
                <c:pt idx="44">
                  <c:v>1.8437650289963352</c:v>
                </c:pt>
                <c:pt idx="45">
                  <c:v>2.2948952092430948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DD-48F3-93EE-366C967046D5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DD-48F3-93EE-366C967046D5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DD-48F3-93EE-366C9670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4384"/>
        <c:axId val="112567040"/>
      </c:scatterChart>
      <c:valAx>
        <c:axId val="112544384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12567040"/>
        <c:crossesAt val="-3.3"/>
        <c:crossBetween val="midCat"/>
        <c:majorUnit val="1.0000000000000002E-2"/>
        <c:minorUnit val="1.0000000000000002E-2"/>
      </c:valAx>
      <c:valAx>
        <c:axId val="112567040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5.4842405222669123E-4"/>
              <c:y val="0.375472294512628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443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015905790502012"/>
          <c:y val="0.1400524530432157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50232714166975E-2"/>
          <c:y val="7.6108348622385635E-2"/>
          <c:w val="0.8692493640607063"/>
          <c:h val="0.799757923882539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Facies_1_Porosity!$N$3:$N$27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Facies_1_Porosity!$R$3:$R$27</c:f>
              <c:numCache>
                <c:formatCode>0.00000</c:formatCode>
                <c:ptCount val="25"/>
                <c:pt idx="0">
                  <c:v>0.13043478260869565</c:v>
                </c:pt>
                <c:pt idx="1">
                  <c:v>0.15217391304347827</c:v>
                </c:pt>
                <c:pt idx="2">
                  <c:v>0.2391304347826087</c:v>
                </c:pt>
                <c:pt idx="3">
                  <c:v>0.43478260869565216</c:v>
                </c:pt>
                <c:pt idx="4">
                  <c:v>0.63043478260869568</c:v>
                </c:pt>
                <c:pt idx="5">
                  <c:v>0.82608695652173914</c:v>
                </c:pt>
                <c:pt idx="6">
                  <c:v>0.86956521739130432</c:v>
                </c:pt>
                <c:pt idx="7">
                  <c:v>0.93478260869565222</c:v>
                </c:pt>
                <c:pt idx="8">
                  <c:v>0.95652173913043481</c:v>
                </c:pt>
                <c:pt idx="9">
                  <c:v>0.95652173913043481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E-4ECB-B47A-4056958A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8672"/>
        <c:axId val="112590208"/>
      </c:barChart>
      <c:catAx>
        <c:axId val="112588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12590208"/>
        <c:crosses val="autoZero"/>
        <c:auto val="1"/>
        <c:lblAlgn val="ctr"/>
        <c:lblOffset val="100"/>
        <c:noMultiLvlLbl val="0"/>
      </c:catAx>
      <c:valAx>
        <c:axId val="112590208"/>
        <c:scaling>
          <c:orientation val="minMax"/>
          <c:max val="1.05"/>
          <c:min val="0"/>
        </c:scaling>
        <c:delete val="0"/>
        <c:axPos val="l"/>
        <c:numFmt formatCode="0.00000" sourceLinked="1"/>
        <c:majorTickMark val="out"/>
        <c:minorTickMark val="none"/>
        <c:tickLblPos val="none"/>
        <c:crossAx val="112588672"/>
        <c:crosses val="autoZero"/>
        <c:crossBetween val="between"/>
        <c:majorUnit val="0.2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1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912077705123089E-2"/>
          <c:y val="7.6404408661294276E-2"/>
          <c:w val="0.86979206175817625"/>
          <c:h val="0.80331673411026794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10"/>
          </c:marker>
          <c:xVal>
            <c:numRef>
              <c:f>Facies_1_Porosity!$A$3:$A$90</c:f>
              <c:numCache>
                <c:formatCode>0.0%</c:formatCode>
                <c:ptCount val="88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2.4E-2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6.0999999999999999E-2</c:v>
                </c:pt>
                <c:pt idx="40">
                  <c:v>7.2999999999999995E-2</c:v>
                </c:pt>
                <c:pt idx="41">
                  <c:v>7.4999999999999997E-2</c:v>
                </c:pt>
                <c:pt idx="42">
                  <c:v>7.9000000000000001E-2</c:v>
                </c:pt>
                <c:pt idx="43">
                  <c:v>8.4000000000000005E-2</c:v>
                </c:pt>
                <c:pt idx="44">
                  <c:v>0.1</c:v>
                </c:pt>
                <c:pt idx="45">
                  <c:v>0.10299999999999999</c:v>
                </c:pt>
              </c:numCache>
            </c:numRef>
          </c:xVal>
          <c:yVal>
            <c:numRef>
              <c:f>Facies_1_Porosity!$E$3:$E$90</c:f>
              <c:numCache>
                <c:formatCode>0.0000</c:formatCode>
                <c:ptCount val="88"/>
                <c:pt idx="0">
                  <c:v>1.0869565217391314E-2</c:v>
                </c:pt>
                <c:pt idx="1">
                  <c:v>3.2608695652173926E-2</c:v>
                </c:pt>
                <c:pt idx="2">
                  <c:v>5.4347826086956541E-2</c:v>
                </c:pt>
                <c:pt idx="3">
                  <c:v>7.6086956521739149E-2</c:v>
                </c:pt>
                <c:pt idx="4">
                  <c:v>9.7826086956521757E-2</c:v>
                </c:pt>
                <c:pt idx="5">
                  <c:v>0.1195652173913042</c:v>
                </c:pt>
                <c:pt idx="6">
                  <c:v>0.14130434782608683</c:v>
                </c:pt>
                <c:pt idx="7">
                  <c:v>0.16304347826086935</c:v>
                </c:pt>
                <c:pt idx="8">
                  <c:v>0.18478260869565202</c:v>
                </c:pt>
                <c:pt idx="9">
                  <c:v>0.20652173913043476</c:v>
                </c:pt>
                <c:pt idx="10">
                  <c:v>0.22826086956521738</c:v>
                </c:pt>
                <c:pt idx="11">
                  <c:v>0.24999999999999989</c:v>
                </c:pt>
                <c:pt idx="12">
                  <c:v>0.27173913043478254</c:v>
                </c:pt>
                <c:pt idx="13">
                  <c:v>0.29347826086956519</c:v>
                </c:pt>
                <c:pt idx="14">
                  <c:v>0.31521739130434778</c:v>
                </c:pt>
                <c:pt idx="15">
                  <c:v>0.33695652173913038</c:v>
                </c:pt>
                <c:pt idx="16">
                  <c:v>0.35869565217391297</c:v>
                </c:pt>
                <c:pt idx="17">
                  <c:v>0.38043478260869568</c:v>
                </c:pt>
                <c:pt idx="18">
                  <c:v>0.40217391304347827</c:v>
                </c:pt>
                <c:pt idx="19">
                  <c:v>0.42391304347826081</c:v>
                </c:pt>
                <c:pt idx="20">
                  <c:v>0.44565217391304346</c:v>
                </c:pt>
                <c:pt idx="21">
                  <c:v>0.46739130434782611</c:v>
                </c:pt>
                <c:pt idx="22">
                  <c:v>0.4891304347826087</c:v>
                </c:pt>
                <c:pt idx="23">
                  <c:v>0.51086956521739135</c:v>
                </c:pt>
                <c:pt idx="24">
                  <c:v>0.53260869565217395</c:v>
                </c:pt>
                <c:pt idx="25">
                  <c:v>0.55434782608695654</c:v>
                </c:pt>
                <c:pt idx="26">
                  <c:v>0.57608695652173925</c:v>
                </c:pt>
                <c:pt idx="27">
                  <c:v>0.59782608695652173</c:v>
                </c:pt>
                <c:pt idx="28">
                  <c:v>0.61956521739130432</c:v>
                </c:pt>
                <c:pt idx="29">
                  <c:v>0.64130434782608692</c:v>
                </c:pt>
                <c:pt idx="30">
                  <c:v>0.66304347826086951</c:v>
                </c:pt>
                <c:pt idx="31">
                  <c:v>0.68478260869565233</c:v>
                </c:pt>
                <c:pt idx="32">
                  <c:v>0.70652173913043481</c:v>
                </c:pt>
                <c:pt idx="33">
                  <c:v>0.72826086956521752</c:v>
                </c:pt>
                <c:pt idx="34">
                  <c:v>0.75000000000000011</c:v>
                </c:pt>
                <c:pt idx="35">
                  <c:v>0.77173913043478259</c:v>
                </c:pt>
                <c:pt idx="36">
                  <c:v>0.79347826086956519</c:v>
                </c:pt>
                <c:pt idx="37">
                  <c:v>0.81521739130434756</c:v>
                </c:pt>
                <c:pt idx="38">
                  <c:v>0.83695652173913038</c:v>
                </c:pt>
                <c:pt idx="39">
                  <c:v>0.85869565217391319</c:v>
                </c:pt>
                <c:pt idx="40">
                  <c:v>0.88043478260869579</c:v>
                </c:pt>
                <c:pt idx="41">
                  <c:v>0.90217391304347827</c:v>
                </c:pt>
                <c:pt idx="42">
                  <c:v>0.92391304347826086</c:v>
                </c:pt>
                <c:pt idx="43">
                  <c:v>0.94565217391304346</c:v>
                </c:pt>
                <c:pt idx="44">
                  <c:v>0.96739130434782605</c:v>
                </c:pt>
                <c:pt idx="45">
                  <c:v>0.98913043478260865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4-46BD-88AF-5AB731A545A3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Facies_1_Porosity!$L$3:$L$103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Facies_1_Porosity!$I$3:$I$103</c:f>
              <c:numCache>
                <c:formatCode>General</c:formatCode>
                <c:ptCount val="101"/>
                <c:pt idx="0">
                  <c:v>3.5126626764247562E-2</c:v>
                </c:pt>
                <c:pt idx="1">
                  <c:v>5.4990689690933417E-2</c:v>
                </c:pt>
                <c:pt idx="2">
                  <c:v>8.2830812194897172E-2</c:v>
                </c:pt>
                <c:pt idx="3">
                  <c:v>0.12014107927290885</c:v>
                </c:pt>
                <c:pt idx="4">
                  <c:v>0.16795340015674015</c:v>
                </c:pt>
                <c:pt idx="5">
                  <c:v>0.226540989120842</c:v>
                </c:pt>
                <c:pt idx="6">
                  <c:v>0.29518866299608904</c:v>
                </c:pt>
                <c:pt idx="7">
                  <c:v>0.37210179145819255</c:v>
                </c:pt>
                <c:pt idx="8">
                  <c:v>0.45450224768597686</c:v>
                </c:pt>
                <c:pt idx="9">
                  <c:v>0.5389160118936388</c:v>
                </c:pt>
                <c:pt idx="10">
                  <c:v>0.62160571576034274</c:v>
                </c:pt>
                <c:pt idx="11">
                  <c:v>0.69905976345125675</c:v>
                </c:pt>
                <c:pt idx="12">
                  <c:v>0.76843289374013957</c:v>
                </c:pt>
                <c:pt idx="13">
                  <c:v>0.82784745833698015</c:v>
                </c:pt>
                <c:pt idx="14">
                  <c:v>0.87650486410335693</c:v>
                </c:pt>
                <c:pt idx="15">
                  <c:v>0.91460787720875458</c:v>
                </c:pt>
                <c:pt idx="16">
                  <c:v>0.94313933411271589</c:v>
                </c:pt>
                <c:pt idx="17">
                  <c:v>0.96356812869232356</c:v>
                </c:pt>
                <c:pt idx="18">
                  <c:v>0.97755483931935605</c:v>
                </c:pt>
                <c:pt idx="19">
                  <c:v>0.98671161069109081</c:v>
                </c:pt>
                <c:pt idx="20">
                  <c:v>0.99244383197339858</c:v>
                </c:pt>
                <c:pt idx="21">
                  <c:v>0.99587511994663525</c:v>
                </c:pt>
                <c:pt idx="22">
                  <c:v>0.99783913525374679</c:v>
                </c:pt>
                <c:pt idx="23">
                  <c:v>0.99891407932599496</c:v>
                </c:pt>
                <c:pt idx="24">
                  <c:v>0.9994766537425217</c:v>
                </c:pt>
                <c:pt idx="25">
                  <c:v>0.99975818524008453</c:v>
                </c:pt>
                <c:pt idx="26">
                  <c:v>0.99989290356882887</c:v>
                </c:pt>
                <c:pt idx="27">
                  <c:v>0.99995454586882371</c:v>
                </c:pt>
                <c:pt idx="28">
                  <c:v>0.99998151600818286</c:v>
                </c:pt>
                <c:pt idx="29">
                  <c:v>0.999992799395518</c:v>
                </c:pt>
                <c:pt idx="30">
                  <c:v>0.99999731324927266</c:v>
                </c:pt>
                <c:pt idx="31">
                  <c:v>0.99999903990944283</c:v>
                </c:pt>
                <c:pt idx="32">
                  <c:v>0.99999967147343916</c:v>
                </c:pt>
                <c:pt idx="33">
                  <c:v>0.99999989236476328</c:v>
                </c:pt>
                <c:pt idx="34">
                  <c:v>0.99999996623856302</c:v>
                </c:pt>
                <c:pt idx="35">
                  <c:v>0.99999998986250538</c:v>
                </c:pt>
                <c:pt idx="36">
                  <c:v>0.99999999708627907</c:v>
                </c:pt>
                <c:pt idx="37">
                  <c:v>0.99999999919843197</c:v>
                </c:pt>
                <c:pt idx="38">
                  <c:v>0.99999999978895349</c:v>
                </c:pt>
                <c:pt idx="39">
                  <c:v>0.99999999994682176</c:v>
                </c:pt>
                <c:pt idx="40">
                  <c:v>0.99999999998717715</c:v>
                </c:pt>
                <c:pt idx="41">
                  <c:v>0.99999999999704126</c:v>
                </c:pt>
                <c:pt idx="42">
                  <c:v>0.99999999999934674</c:v>
                </c:pt>
                <c:pt idx="43">
                  <c:v>0.999999999999862</c:v>
                </c:pt>
                <c:pt idx="44">
                  <c:v>0.99999999999997213</c:v>
                </c:pt>
                <c:pt idx="45">
                  <c:v>0.99999999999999456</c:v>
                </c:pt>
                <c:pt idx="46">
                  <c:v>0.999999999999999</c:v>
                </c:pt>
                <c:pt idx="47">
                  <c:v>0.99999999999999978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4-46BD-88AF-5AB731A5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4000"/>
        <c:axId val="112625920"/>
      </c:scatterChart>
      <c:valAx>
        <c:axId val="112624000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2625920"/>
        <c:crosses val="autoZero"/>
        <c:crossBetween val="midCat"/>
        <c:majorUnit val="1.0000000000000002E-2"/>
      </c:valAx>
      <c:valAx>
        <c:axId val="112625920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2884197519626038E-3"/>
              <c:y val="0.2816547973828327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2624000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3938698003658635E-2"/>
          <c:y val="0.13421117718934922"/>
          <c:w val="0.11299520798536547"/>
          <c:h val="0.1080221827110320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7474382823876251"/>
          <c:h val="0.80681477315335581"/>
        </c:manualLayout>
      </c:layout>
      <c:barChart>
        <c:barDir val="col"/>
        <c:grouping val="clustered"/>
        <c:varyColors val="0"/>
        <c:ser>
          <c:idx val="0"/>
          <c:order val="0"/>
          <c:tx>
            <c:v>Bars</c:v>
          </c:tx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Facies_1_Porosity!$N$3:$N$27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Facies_1_Porosity!$O$3:$O$27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9AB-BBA3-E51D959B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42688"/>
        <c:axId val="117322112"/>
      </c:barChart>
      <c:catAx>
        <c:axId val="11264268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17322112"/>
        <c:crosses val="autoZero"/>
        <c:auto val="1"/>
        <c:lblAlgn val="ctr"/>
        <c:lblOffset val="100"/>
        <c:noMultiLvlLbl val="0"/>
      </c:catAx>
      <c:valAx>
        <c:axId val="1173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64268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1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7354869179464056"/>
          <c:h val="0.80711276222051187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Facies_1_Porosity!$A$3:$A$90</c:f>
              <c:numCache>
                <c:formatCode>0.0%</c:formatCode>
                <c:ptCount val="88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2.4E-2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6.0999999999999999E-2</c:v>
                </c:pt>
                <c:pt idx="40">
                  <c:v>7.2999999999999995E-2</c:v>
                </c:pt>
                <c:pt idx="41">
                  <c:v>7.4999999999999997E-2</c:v>
                </c:pt>
                <c:pt idx="42">
                  <c:v>7.9000000000000001E-2</c:v>
                </c:pt>
                <c:pt idx="43">
                  <c:v>8.4000000000000005E-2</c:v>
                </c:pt>
                <c:pt idx="44">
                  <c:v>0.1</c:v>
                </c:pt>
                <c:pt idx="45">
                  <c:v>0.10299999999999999</c:v>
                </c:pt>
              </c:numCache>
            </c:numRef>
          </c:xVal>
          <c:yVal>
            <c:numRef>
              <c:f>Facies_1_Porosity!$F$3:$F$90</c:f>
              <c:numCache>
                <c:formatCode>0.0000</c:formatCode>
                <c:ptCount val="88"/>
                <c:pt idx="0">
                  <c:v>2.8661212706892567E-2</c:v>
                </c:pt>
                <c:pt idx="1">
                  <c:v>7.2899516360253908E-2</c:v>
                </c:pt>
                <c:pt idx="2">
                  <c:v>0.11019756892829667</c:v>
                </c:pt>
                <c:pt idx="3">
                  <c:v>0.14311597256719882</c:v>
                </c:pt>
                <c:pt idx="4">
                  <c:v>0.17269881404983101</c:v>
                </c:pt>
                <c:pt idx="5">
                  <c:v>0.19952914706999192</c:v>
                </c:pt>
                <c:pt idx="6">
                  <c:v>0.22398200843760921</c:v>
                </c:pt>
                <c:pt idx="7">
                  <c:v>0.24631939517156154</c:v>
                </c:pt>
                <c:pt idx="8">
                  <c:v>0.2667345048549814</c:v>
                </c:pt>
                <c:pt idx="9">
                  <c:v>0.2853752805547381</c:v>
                </c:pt>
                <c:pt idx="10">
                  <c:v>0.30235814553200596</c:v>
                </c:pt>
                <c:pt idx="11">
                  <c:v>0.31777657268410692</c:v>
                </c:pt>
                <c:pt idx="12">
                  <c:v>0.33170671282399006</c:v>
                </c:pt>
                <c:pt idx="13">
                  <c:v>0.3442112427256655</c:v>
                </c:pt>
                <c:pt idx="14">
                  <c:v>0.35534208108800514</c:v>
                </c:pt>
                <c:pt idx="15">
                  <c:v>0.36514235433462139</c:v>
                </c:pt>
                <c:pt idx="16">
                  <c:v>0.37364784741050083</c:v>
                </c:pt>
                <c:pt idx="17">
                  <c:v>0.38088808969866983</c:v>
                </c:pt>
                <c:pt idx="18">
                  <c:v>0.38688717475509843</c:v>
                </c:pt>
                <c:pt idx="19">
                  <c:v>0.39166438026584971</c:v>
                </c:pt>
                <c:pt idx="20">
                  <c:v>0.39523463363210365</c:v>
                </c:pt>
                <c:pt idx="21">
                  <c:v>0.39760885446014815</c:v>
                </c:pt>
                <c:pt idx="22">
                  <c:v>0.39879419537271216</c:v>
                </c:pt>
                <c:pt idx="23">
                  <c:v>0.39879419537271216</c:v>
                </c:pt>
                <c:pt idx="24">
                  <c:v>0.39760885446014815</c:v>
                </c:pt>
                <c:pt idx="25">
                  <c:v>0.39523463363210365</c:v>
                </c:pt>
                <c:pt idx="26">
                  <c:v>0.39166438026584971</c:v>
                </c:pt>
                <c:pt idx="27">
                  <c:v>0.38688717475509843</c:v>
                </c:pt>
                <c:pt idx="28">
                  <c:v>0.38088808969866983</c:v>
                </c:pt>
                <c:pt idx="29">
                  <c:v>0.37364784741050083</c:v>
                </c:pt>
                <c:pt idx="30">
                  <c:v>0.36514235433462144</c:v>
                </c:pt>
                <c:pt idx="31">
                  <c:v>0.35534208108800508</c:v>
                </c:pt>
                <c:pt idx="32">
                  <c:v>0.34421124272566544</c:v>
                </c:pt>
                <c:pt idx="33">
                  <c:v>0.33170671282399006</c:v>
                </c:pt>
                <c:pt idx="34">
                  <c:v>0.31777657268410692</c:v>
                </c:pt>
                <c:pt idx="35">
                  <c:v>0.30235814553200596</c:v>
                </c:pt>
                <c:pt idx="36">
                  <c:v>0.2853752805547381</c:v>
                </c:pt>
                <c:pt idx="37">
                  <c:v>0.26673450485498179</c:v>
                </c:pt>
                <c:pt idx="38">
                  <c:v>0.24631939517156171</c:v>
                </c:pt>
                <c:pt idx="39">
                  <c:v>0.22398200843760921</c:v>
                </c:pt>
                <c:pt idx="40">
                  <c:v>0.19952914706999192</c:v>
                </c:pt>
                <c:pt idx="41">
                  <c:v>0.17269881404983101</c:v>
                </c:pt>
                <c:pt idx="42">
                  <c:v>0.14311597256719882</c:v>
                </c:pt>
                <c:pt idx="43">
                  <c:v>0.11019756892829667</c:v>
                </c:pt>
                <c:pt idx="44">
                  <c:v>7.2899516360253935E-2</c:v>
                </c:pt>
                <c:pt idx="45">
                  <c:v>2.8661212706892654E-2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F-4BE1-BD7D-D57F2E102C16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Facies_1_Porosity!$L$3:$L$103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Facies_1_Porosity!$K$3:$K$103</c:f>
              <c:numCache>
                <c:formatCode>General</c:formatCode>
                <c:ptCount val="101"/>
                <c:pt idx="0">
                  <c:v>7.7499396129334916E-2</c:v>
                </c:pt>
                <c:pt idx="1">
                  <c:v>0.11122690648522807</c:v>
                </c:pt>
                <c:pt idx="2">
                  <c:v>0.15261700507111733</c:v>
                </c:pt>
                <c:pt idx="3">
                  <c:v>0.20020620033740255</c:v>
                </c:pt>
                <c:pt idx="4">
                  <c:v>0.25109244648214424</c:v>
                </c:pt>
                <c:pt idx="5">
                  <c:v>0.30107264732783012</c:v>
                </c:pt>
                <c:pt idx="6">
                  <c:v>0.34513617584591594</c:v>
                </c:pt>
                <c:pt idx="7">
                  <c:v>0.37826067434684724</c:v>
                </c:pt>
                <c:pt idx="8">
                  <c:v>0.39634504256478204</c:v>
                </c:pt>
                <c:pt idx="9">
                  <c:v>0.39704268283446409</c:v>
                </c:pt>
                <c:pt idx="10">
                  <c:v>0.38026161759924865</c:v>
                </c:pt>
                <c:pt idx="11">
                  <c:v>0.34818440402584883</c:v>
                </c:pt>
                <c:pt idx="12">
                  <c:v>0.30480189680409386</c:v>
                </c:pt>
                <c:pt idx="13">
                  <c:v>0.25509828843797461</c:v>
                </c:pt>
                <c:pt idx="14">
                  <c:v>0.20411689462223859</c:v>
                </c:pt>
                <c:pt idx="15">
                  <c:v>0.15614636857046729</c:v>
                </c:pt>
                <c:pt idx="16">
                  <c:v>0.11420006544078237</c:v>
                </c:pt>
                <c:pt idx="17">
                  <c:v>7.9851365161274598E-2</c:v>
                </c:pt>
                <c:pt idx="18">
                  <c:v>5.3380159389445715E-2</c:v>
                </c:pt>
                <c:pt idx="19">
                  <c:v>3.4116063601660106E-2</c:v>
                </c:pt>
                <c:pt idx="20">
                  <c:v>2.0845844452541729E-2</c:v>
                </c:pt>
                <c:pt idx="21">
                  <c:v>1.2177597026587232E-2</c:v>
                </c:pt>
                <c:pt idx="22">
                  <c:v>6.801195089312876E-3</c:v>
                </c:pt>
                <c:pt idx="23">
                  <c:v>3.6315363439016488E-3</c:v>
                </c:pt>
                <c:pt idx="24">
                  <c:v>1.8538606467855734E-3</c:v>
                </c:pt>
                <c:pt idx="25">
                  <c:v>9.0478481735618193E-4</c:v>
                </c:pt>
                <c:pt idx="26">
                  <c:v>4.2217746860145249E-4</c:v>
                </c:pt>
                <c:pt idx="27">
                  <c:v>1.8833295773155217E-4</c:v>
                </c:pt>
                <c:pt idx="28">
                  <c:v>8.0322853898290354E-5</c:v>
                </c:pt>
                <c:pt idx="29">
                  <c:v>3.2751671000450168E-5</c:v>
                </c:pt>
                <c:pt idx="30">
                  <c:v>1.2767601616045173E-5</c:v>
                </c:pt>
                <c:pt idx="31">
                  <c:v>4.7584631632196743E-6</c:v>
                </c:pt>
                <c:pt idx="32">
                  <c:v>1.6955305861216732E-6</c:v>
                </c:pt>
                <c:pt idx="33">
                  <c:v>5.7759852260273289E-7</c:v>
                </c:pt>
                <c:pt idx="34">
                  <c:v>1.8811700128521931E-7</c:v>
                </c:pt>
                <c:pt idx="35">
                  <c:v>5.857489906806965E-8</c:v>
                </c:pt>
                <c:pt idx="36">
                  <c:v>1.7437193180105556E-8</c:v>
                </c:pt>
                <c:pt idx="37">
                  <c:v>4.9627584475492825E-9</c:v>
                </c:pt>
                <c:pt idx="38">
                  <c:v>1.3503651583084348E-9</c:v>
                </c:pt>
                <c:pt idx="39">
                  <c:v>3.5128599744718952E-10</c:v>
                </c:pt>
                <c:pt idx="40">
                  <c:v>8.7367917094085692E-11</c:v>
                </c:pt>
                <c:pt idx="41">
                  <c:v>2.0774216505525748E-11</c:v>
                </c:pt>
                <c:pt idx="42">
                  <c:v>4.7225748854255826E-12</c:v>
                </c:pt>
                <c:pt idx="43">
                  <c:v>1.0263951264885535E-12</c:v>
                </c:pt>
                <c:pt idx="44">
                  <c:v>2.1327101585848669E-13</c:v>
                </c:pt>
                <c:pt idx="45">
                  <c:v>4.2367283827933429E-14</c:v>
                </c:pt>
                <c:pt idx="46">
                  <c:v>8.0465726199728029E-15</c:v>
                </c:pt>
                <c:pt idx="47">
                  <c:v>1.4610758968484043E-15</c:v>
                </c:pt>
                <c:pt idx="48">
                  <c:v>2.5363906631068415E-16</c:v>
                </c:pt>
                <c:pt idx="49">
                  <c:v>4.209602062982318E-17</c:v>
                </c:pt>
                <c:pt idx="50">
                  <c:v>6.6795540681703037E-18</c:v>
                </c:pt>
                <c:pt idx="51">
                  <c:v>1.0132938900995977E-18</c:v>
                </c:pt>
                <c:pt idx="52">
                  <c:v>1.469619502471137E-19</c:v>
                </c:pt>
                <c:pt idx="53">
                  <c:v>2.037773534340385E-20</c:v>
                </c:pt>
                <c:pt idx="54">
                  <c:v>2.7013972705954857E-21</c:v>
                </c:pt>
                <c:pt idx="55">
                  <c:v>3.4237537758858489E-22</c:v>
                </c:pt>
                <c:pt idx="56">
                  <c:v>4.14856711077462E-23</c:v>
                </c:pt>
                <c:pt idx="57">
                  <c:v>4.8059056901691009E-24</c:v>
                </c:pt>
                <c:pt idx="58">
                  <c:v>5.3227233774506017E-25</c:v>
                </c:pt>
                <c:pt idx="59">
                  <c:v>5.6360401343288418E-26</c:v>
                </c:pt>
                <c:pt idx="60">
                  <c:v>5.7055272771045933E-27</c:v>
                </c:pt>
                <c:pt idx="61">
                  <c:v>5.5220333246017155E-28</c:v>
                </c:pt>
                <c:pt idx="62">
                  <c:v>5.1095633578773849E-29</c:v>
                </c:pt>
                <c:pt idx="63">
                  <c:v>4.5201212271209003E-30</c:v>
                </c:pt>
                <c:pt idx="64">
                  <c:v>3.822943720353895E-31</c:v>
                </c:pt>
                <c:pt idx="65">
                  <c:v>3.091201069144041E-32</c:v>
                </c:pt>
                <c:pt idx="66">
                  <c:v>2.3896711122244342E-33</c:v>
                </c:pt>
                <c:pt idx="67">
                  <c:v>1.7661620166757528E-34</c:v>
                </c:pt>
                <c:pt idx="68">
                  <c:v>1.2479709491616732E-35</c:v>
                </c:pt>
                <c:pt idx="69">
                  <c:v>8.4306282468401886E-37</c:v>
                </c:pt>
                <c:pt idx="70">
                  <c:v>5.4449880514421631E-38</c:v>
                </c:pt>
                <c:pt idx="71">
                  <c:v>3.3621373492131636E-39</c:v>
                </c:pt>
                <c:pt idx="72">
                  <c:v>1.9847942793779591E-40</c:v>
                </c:pt>
                <c:pt idx="73">
                  <c:v>1.1202038893151622E-41</c:v>
                </c:pt>
                <c:pt idx="74">
                  <c:v>6.0444972056006639E-43</c:v>
                </c:pt>
                <c:pt idx="75">
                  <c:v>3.1182060826219954E-44</c:v>
                </c:pt>
                <c:pt idx="76">
                  <c:v>1.5379101948669635E-45</c:v>
                </c:pt>
                <c:pt idx="77">
                  <c:v>7.2516805724259329E-47</c:v>
                </c:pt>
                <c:pt idx="78">
                  <c:v>3.2690975776090726E-48</c:v>
                </c:pt>
                <c:pt idx="79">
                  <c:v>1.4089598910275966E-49</c:v>
                </c:pt>
                <c:pt idx="80">
                  <c:v>5.8056507285185424E-51</c:v>
                </c:pt>
                <c:pt idx="81">
                  <c:v>2.2870976508672617E-52</c:v>
                </c:pt>
                <c:pt idx="82">
                  <c:v>8.6139042325463404E-54</c:v>
                </c:pt>
                <c:pt idx="83">
                  <c:v>3.1016793495515149E-55</c:v>
                </c:pt>
                <c:pt idx="84">
                  <c:v>1.0677640295619037E-56</c:v>
                </c:pt>
                <c:pt idx="85">
                  <c:v>3.5142706263648553E-58</c:v>
                </c:pt>
                <c:pt idx="86">
                  <c:v>1.1058001561206065E-59</c:v>
                </c:pt>
                <c:pt idx="87">
                  <c:v>3.3265926191570944E-61</c:v>
                </c:pt>
                <c:pt idx="88">
                  <c:v>9.5676244629575138E-63</c:v>
                </c:pt>
                <c:pt idx="89">
                  <c:v>2.630814033382437E-64</c:v>
                </c:pt>
                <c:pt idx="90">
                  <c:v>6.9160433592645683E-66</c:v>
                </c:pt>
                <c:pt idx="91">
                  <c:v>1.7382282072440836E-67</c:v>
                </c:pt>
                <c:pt idx="92">
                  <c:v>4.1767396712974505E-69</c:v>
                </c:pt>
                <c:pt idx="93">
                  <c:v>9.5951009811569805E-71</c:v>
                </c:pt>
                <c:pt idx="94">
                  <c:v>2.107381777564959E-72</c:v>
                </c:pt>
                <c:pt idx="95">
                  <c:v>4.4250524157874411E-74</c:v>
                </c:pt>
                <c:pt idx="96">
                  <c:v>8.8833167243328238E-76</c:v>
                </c:pt>
                <c:pt idx="97">
                  <c:v>1.7049568896589106E-77</c:v>
                </c:pt>
                <c:pt idx="98">
                  <c:v>3.1284785817034852E-79</c:v>
                </c:pt>
                <c:pt idx="99">
                  <c:v>5.4882577351841268E-81</c:v>
                </c:pt>
                <c:pt idx="100">
                  <c:v>9.2048632011229962E-83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F-4BE1-BD7D-D57F2E10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1936"/>
        <c:axId val="117353856"/>
      </c:scatterChart>
      <c:valAx>
        <c:axId val="11735193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53856"/>
        <c:crossesAt val="0"/>
        <c:crossBetween val="midCat"/>
        <c:majorUnit val="1.0000000000000002E-2"/>
      </c:valAx>
      <c:valAx>
        <c:axId val="11735385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7618025633598982"/>
              <c:y val="0.2916032699859885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7351936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41278324584426951"/>
          <c:y val="0.18371324508349499"/>
          <c:w val="0.13042845198300118"/>
          <c:h val="0.123662009354093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7474382823876251"/>
          <c:h val="0.80681477315335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Facies_1_Porosity!$N$3:$N$27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Facies_1_Porosity!$O$3:$O$27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551-9CDA-B355D244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42688"/>
        <c:axId val="117322112"/>
      </c:barChart>
      <c:catAx>
        <c:axId val="11264268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17322112"/>
        <c:crosses val="autoZero"/>
        <c:auto val="1"/>
        <c:lblAlgn val="ctr"/>
        <c:lblOffset val="100"/>
        <c:noMultiLvlLbl val="0"/>
      </c:catAx>
      <c:valAx>
        <c:axId val="1173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64268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1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5238218055113052E-2"/>
          <c:y val="7.4960920743632808E-2"/>
          <c:w val="0.87354869179464056"/>
          <c:h val="0.82096320369926057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Facies_1_Porosity!$A$3:$A$90</c:f>
              <c:numCache>
                <c:formatCode>0.0%</c:formatCode>
                <c:ptCount val="88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2.3E-2</c:v>
                </c:pt>
                <c:pt idx="9">
                  <c:v>2.4E-2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0.04</c:v>
                </c:pt>
                <c:pt idx="22">
                  <c:v>4.1000000000000002E-2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6.0999999999999999E-2</c:v>
                </c:pt>
                <c:pt idx="40">
                  <c:v>7.2999999999999995E-2</c:v>
                </c:pt>
                <c:pt idx="41">
                  <c:v>7.4999999999999997E-2</c:v>
                </c:pt>
                <c:pt idx="42">
                  <c:v>7.9000000000000001E-2</c:v>
                </c:pt>
                <c:pt idx="43">
                  <c:v>8.4000000000000005E-2</c:v>
                </c:pt>
                <c:pt idx="44">
                  <c:v>0.1</c:v>
                </c:pt>
                <c:pt idx="45">
                  <c:v>0.10299999999999999</c:v>
                </c:pt>
              </c:numCache>
            </c:numRef>
          </c:xVal>
          <c:yVal>
            <c:numRef>
              <c:f>Facies_1_Porosity!$F$3:$F$90</c:f>
              <c:numCache>
                <c:formatCode>0.0000</c:formatCode>
                <c:ptCount val="88"/>
                <c:pt idx="0">
                  <c:v>2.8661212706892567E-2</c:v>
                </c:pt>
                <c:pt idx="1">
                  <c:v>7.2899516360253908E-2</c:v>
                </c:pt>
                <c:pt idx="2">
                  <c:v>0.11019756892829667</c:v>
                </c:pt>
                <c:pt idx="3">
                  <c:v>0.14311597256719882</c:v>
                </c:pt>
                <c:pt idx="4">
                  <c:v>0.17269881404983101</c:v>
                </c:pt>
                <c:pt idx="5">
                  <c:v>0.19952914706999192</c:v>
                </c:pt>
                <c:pt idx="6">
                  <c:v>0.22398200843760921</c:v>
                </c:pt>
                <c:pt idx="7">
                  <c:v>0.24631939517156154</c:v>
                </c:pt>
                <c:pt idx="8">
                  <c:v>0.2667345048549814</c:v>
                </c:pt>
                <c:pt idx="9">
                  <c:v>0.2853752805547381</c:v>
                </c:pt>
                <c:pt idx="10">
                  <c:v>0.30235814553200596</c:v>
                </c:pt>
                <c:pt idx="11">
                  <c:v>0.31777657268410692</c:v>
                </c:pt>
                <c:pt idx="12">
                  <c:v>0.33170671282399006</c:v>
                </c:pt>
                <c:pt idx="13">
                  <c:v>0.3442112427256655</c:v>
                </c:pt>
                <c:pt idx="14">
                  <c:v>0.35534208108800514</c:v>
                </c:pt>
                <c:pt idx="15">
                  <c:v>0.36514235433462139</c:v>
                </c:pt>
                <c:pt idx="16">
                  <c:v>0.37364784741050083</c:v>
                </c:pt>
                <c:pt idx="17">
                  <c:v>0.38088808969866983</c:v>
                </c:pt>
                <c:pt idx="18">
                  <c:v>0.38688717475509843</c:v>
                </c:pt>
                <c:pt idx="19">
                  <c:v>0.39166438026584971</c:v>
                </c:pt>
                <c:pt idx="20">
                  <c:v>0.39523463363210365</c:v>
                </c:pt>
                <c:pt idx="21">
                  <c:v>0.39760885446014815</c:v>
                </c:pt>
                <c:pt idx="22">
                  <c:v>0.39879419537271216</c:v>
                </c:pt>
                <c:pt idx="23">
                  <c:v>0.39879419537271216</c:v>
                </c:pt>
                <c:pt idx="24">
                  <c:v>0.39760885446014815</c:v>
                </c:pt>
                <c:pt idx="25">
                  <c:v>0.39523463363210365</c:v>
                </c:pt>
                <c:pt idx="26">
                  <c:v>0.39166438026584971</c:v>
                </c:pt>
                <c:pt idx="27">
                  <c:v>0.38688717475509843</c:v>
                </c:pt>
                <c:pt idx="28">
                  <c:v>0.38088808969866983</c:v>
                </c:pt>
                <c:pt idx="29">
                  <c:v>0.37364784741050083</c:v>
                </c:pt>
                <c:pt idx="30">
                  <c:v>0.36514235433462144</c:v>
                </c:pt>
                <c:pt idx="31">
                  <c:v>0.35534208108800508</c:v>
                </c:pt>
                <c:pt idx="32">
                  <c:v>0.34421124272566544</c:v>
                </c:pt>
                <c:pt idx="33">
                  <c:v>0.33170671282399006</c:v>
                </c:pt>
                <c:pt idx="34">
                  <c:v>0.31777657268410692</c:v>
                </c:pt>
                <c:pt idx="35">
                  <c:v>0.30235814553200596</c:v>
                </c:pt>
                <c:pt idx="36">
                  <c:v>0.2853752805547381</c:v>
                </c:pt>
                <c:pt idx="37">
                  <c:v>0.26673450485498179</c:v>
                </c:pt>
                <c:pt idx="38">
                  <c:v>0.24631939517156171</c:v>
                </c:pt>
                <c:pt idx="39">
                  <c:v>0.22398200843760921</c:v>
                </c:pt>
                <c:pt idx="40">
                  <c:v>0.19952914706999192</c:v>
                </c:pt>
                <c:pt idx="41">
                  <c:v>0.17269881404983101</c:v>
                </c:pt>
                <c:pt idx="42">
                  <c:v>0.14311597256719882</c:v>
                </c:pt>
                <c:pt idx="43">
                  <c:v>0.11019756892829667</c:v>
                </c:pt>
                <c:pt idx="44">
                  <c:v>7.2899516360253935E-2</c:v>
                </c:pt>
                <c:pt idx="45">
                  <c:v>2.8661212706892654E-2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E-4699-B07B-EE358D93FF08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Facies_1_Porosity!$L$3:$L$103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Facies_1_Porosity!$K$3:$K$103</c:f>
              <c:numCache>
                <c:formatCode>General</c:formatCode>
                <c:ptCount val="101"/>
                <c:pt idx="0">
                  <c:v>7.7499396129334916E-2</c:v>
                </c:pt>
                <c:pt idx="1">
                  <c:v>0.11122690648522807</c:v>
                </c:pt>
                <c:pt idx="2">
                  <c:v>0.15261700507111733</c:v>
                </c:pt>
                <c:pt idx="3">
                  <c:v>0.20020620033740255</c:v>
                </c:pt>
                <c:pt idx="4">
                  <c:v>0.25109244648214424</c:v>
                </c:pt>
                <c:pt idx="5">
                  <c:v>0.30107264732783012</c:v>
                </c:pt>
                <c:pt idx="6">
                  <c:v>0.34513617584591594</c:v>
                </c:pt>
                <c:pt idx="7">
                  <c:v>0.37826067434684724</c:v>
                </c:pt>
                <c:pt idx="8">
                  <c:v>0.39634504256478204</c:v>
                </c:pt>
                <c:pt idx="9">
                  <c:v>0.39704268283446409</c:v>
                </c:pt>
                <c:pt idx="10">
                  <c:v>0.38026161759924865</c:v>
                </c:pt>
                <c:pt idx="11">
                  <c:v>0.34818440402584883</c:v>
                </c:pt>
                <c:pt idx="12">
                  <c:v>0.30480189680409386</c:v>
                </c:pt>
                <c:pt idx="13">
                  <c:v>0.25509828843797461</c:v>
                </c:pt>
                <c:pt idx="14">
                  <c:v>0.20411689462223859</c:v>
                </c:pt>
                <c:pt idx="15">
                  <c:v>0.15614636857046729</c:v>
                </c:pt>
                <c:pt idx="16">
                  <c:v>0.11420006544078237</c:v>
                </c:pt>
                <c:pt idx="17">
                  <c:v>7.9851365161274598E-2</c:v>
                </c:pt>
                <c:pt idx="18">
                  <c:v>5.3380159389445715E-2</c:v>
                </c:pt>
                <c:pt idx="19">
                  <c:v>3.4116063601660106E-2</c:v>
                </c:pt>
                <c:pt idx="20">
                  <c:v>2.0845844452541729E-2</c:v>
                </c:pt>
                <c:pt idx="21">
                  <c:v>1.2177597026587232E-2</c:v>
                </c:pt>
                <c:pt idx="22">
                  <c:v>6.801195089312876E-3</c:v>
                </c:pt>
                <c:pt idx="23">
                  <c:v>3.6315363439016488E-3</c:v>
                </c:pt>
                <c:pt idx="24">
                  <c:v>1.8538606467855734E-3</c:v>
                </c:pt>
                <c:pt idx="25">
                  <c:v>9.0478481735618193E-4</c:v>
                </c:pt>
                <c:pt idx="26">
                  <c:v>4.2217746860145249E-4</c:v>
                </c:pt>
                <c:pt idx="27">
                  <c:v>1.8833295773155217E-4</c:v>
                </c:pt>
                <c:pt idx="28">
                  <c:v>8.0322853898290354E-5</c:v>
                </c:pt>
                <c:pt idx="29">
                  <c:v>3.2751671000450168E-5</c:v>
                </c:pt>
                <c:pt idx="30">
                  <c:v>1.2767601616045173E-5</c:v>
                </c:pt>
                <c:pt idx="31">
                  <c:v>4.7584631632196743E-6</c:v>
                </c:pt>
                <c:pt idx="32">
                  <c:v>1.6955305861216732E-6</c:v>
                </c:pt>
                <c:pt idx="33">
                  <c:v>5.7759852260273289E-7</c:v>
                </c:pt>
                <c:pt idx="34">
                  <c:v>1.8811700128521931E-7</c:v>
                </c:pt>
                <c:pt idx="35">
                  <c:v>5.857489906806965E-8</c:v>
                </c:pt>
                <c:pt idx="36">
                  <c:v>1.7437193180105556E-8</c:v>
                </c:pt>
                <c:pt idx="37">
                  <c:v>4.9627584475492825E-9</c:v>
                </c:pt>
                <c:pt idx="38">
                  <c:v>1.3503651583084348E-9</c:v>
                </c:pt>
                <c:pt idx="39">
                  <c:v>3.5128599744718952E-10</c:v>
                </c:pt>
                <c:pt idx="40">
                  <c:v>8.7367917094085692E-11</c:v>
                </c:pt>
                <c:pt idx="41">
                  <c:v>2.0774216505525748E-11</c:v>
                </c:pt>
                <c:pt idx="42">
                  <c:v>4.7225748854255826E-12</c:v>
                </c:pt>
                <c:pt idx="43">
                  <c:v>1.0263951264885535E-12</c:v>
                </c:pt>
                <c:pt idx="44">
                  <c:v>2.1327101585848669E-13</c:v>
                </c:pt>
                <c:pt idx="45">
                  <c:v>4.2367283827933429E-14</c:v>
                </c:pt>
                <c:pt idx="46">
                  <c:v>8.0465726199728029E-15</c:v>
                </c:pt>
                <c:pt idx="47">
                  <c:v>1.4610758968484043E-15</c:v>
                </c:pt>
                <c:pt idx="48">
                  <c:v>2.5363906631068415E-16</c:v>
                </c:pt>
                <c:pt idx="49">
                  <c:v>4.209602062982318E-17</c:v>
                </c:pt>
                <c:pt idx="50">
                  <c:v>6.6795540681703037E-18</c:v>
                </c:pt>
                <c:pt idx="51">
                  <c:v>1.0132938900995977E-18</c:v>
                </c:pt>
                <c:pt idx="52">
                  <c:v>1.469619502471137E-19</c:v>
                </c:pt>
                <c:pt idx="53">
                  <c:v>2.037773534340385E-20</c:v>
                </c:pt>
                <c:pt idx="54">
                  <c:v>2.7013972705954857E-21</c:v>
                </c:pt>
                <c:pt idx="55">
                  <c:v>3.4237537758858489E-22</c:v>
                </c:pt>
                <c:pt idx="56">
                  <c:v>4.14856711077462E-23</c:v>
                </c:pt>
                <c:pt idx="57">
                  <c:v>4.8059056901691009E-24</c:v>
                </c:pt>
                <c:pt idx="58">
                  <c:v>5.3227233774506017E-25</c:v>
                </c:pt>
                <c:pt idx="59">
                  <c:v>5.6360401343288418E-26</c:v>
                </c:pt>
                <c:pt idx="60">
                  <c:v>5.7055272771045933E-27</c:v>
                </c:pt>
                <c:pt idx="61">
                  <c:v>5.5220333246017155E-28</c:v>
                </c:pt>
                <c:pt idx="62">
                  <c:v>5.1095633578773849E-29</c:v>
                </c:pt>
                <c:pt idx="63">
                  <c:v>4.5201212271209003E-30</c:v>
                </c:pt>
                <c:pt idx="64">
                  <c:v>3.822943720353895E-31</c:v>
                </c:pt>
                <c:pt idx="65">
                  <c:v>3.091201069144041E-32</c:v>
                </c:pt>
                <c:pt idx="66">
                  <c:v>2.3896711122244342E-33</c:v>
                </c:pt>
                <c:pt idx="67">
                  <c:v>1.7661620166757528E-34</c:v>
                </c:pt>
                <c:pt idx="68">
                  <c:v>1.2479709491616732E-35</c:v>
                </c:pt>
                <c:pt idx="69">
                  <c:v>8.4306282468401886E-37</c:v>
                </c:pt>
                <c:pt idx="70">
                  <c:v>5.4449880514421631E-38</c:v>
                </c:pt>
                <c:pt idx="71">
                  <c:v>3.3621373492131636E-39</c:v>
                </c:pt>
                <c:pt idx="72">
                  <c:v>1.9847942793779591E-40</c:v>
                </c:pt>
                <c:pt idx="73">
                  <c:v>1.1202038893151622E-41</c:v>
                </c:pt>
                <c:pt idx="74">
                  <c:v>6.0444972056006639E-43</c:v>
                </c:pt>
                <c:pt idx="75">
                  <c:v>3.1182060826219954E-44</c:v>
                </c:pt>
                <c:pt idx="76">
                  <c:v>1.5379101948669635E-45</c:v>
                </c:pt>
                <c:pt idx="77">
                  <c:v>7.2516805724259329E-47</c:v>
                </c:pt>
                <c:pt idx="78">
                  <c:v>3.2690975776090726E-48</c:v>
                </c:pt>
                <c:pt idx="79">
                  <c:v>1.4089598910275966E-49</c:v>
                </c:pt>
                <c:pt idx="80">
                  <c:v>5.8056507285185424E-51</c:v>
                </c:pt>
                <c:pt idx="81">
                  <c:v>2.2870976508672617E-52</c:v>
                </c:pt>
                <c:pt idx="82">
                  <c:v>8.6139042325463404E-54</c:v>
                </c:pt>
                <c:pt idx="83">
                  <c:v>3.1016793495515149E-55</c:v>
                </c:pt>
                <c:pt idx="84">
                  <c:v>1.0677640295619037E-56</c:v>
                </c:pt>
                <c:pt idx="85">
                  <c:v>3.5142706263648553E-58</c:v>
                </c:pt>
                <c:pt idx="86">
                  <c:v>1.1058001561206065E-59</c:v>
                </c:pt>
                <c:pt idx="87">
                  <c:v>3.3265926191570944E-61</c:v>
                </c:pt>
                <c:pt idx="88">
                  <c:v>9.5676244629575138E-63</c:v>
                </c:pt>
                <c:pt idx="89">
                  <c:v>2.630814033382437E-64</c:v>
                </c:pt>
                <c:pt idx="90">
                  <c:v>6.9160433592645683E-66</c:v>
                </c:pt>
                <c:pt idx="91">
                  <c:v>1.7382282072440836E-67</c:v>
                </c:pt>
                <c:pt idx="92">
                  <c:v>4.1767396712974505E-69</c:v>
                </c:pt>
                <c:pt idx="93">
                  <c:v>9.5951009811569805E-71</c:v>
                </c:pt>
                <c:pt idx="94">
                  <c:v>2.107381777564959E-72</c:v>
                </c:pt>
                <c:pt idx="95">
                  <c:v>4.4250524157874411E-74</c:v>
                </c:pt>
                <c:pt idx="96">
                  <c:v>8.8833167243328238E-76</c:v>
                </c:pt>
                <c:pt idx="97">
                  <c:v>1.7049568896589106E-77</c:v>
                </c:pt>
                <c:pt idx="98">
                  <c:v>3.1284785817034852E-79</c:v>
                </c:pt>
                <c:pt idx="99">
                  <c:v>5.4882577351841268E-81</c:v>
                </c:pt>
                <c:pt idx="100">
                  <c:v>9.2048632011229962E-83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E-4699-B07B-EE358D93FF08}"/>
            </c:ext>
          </c:extLst>
        </c:ser>
        <c:ser>
          <c:idx val="2"/>
          <c:order val="2"/>
          <c:tx>
            <c:v>evenXlabels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782CCC9-1927-4087-BE88-440A659CE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8E-4699-B07B-EE358D93FF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8E-4699-B07B-EE358D93FF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733D90-AE6A-4342-A995-7573F6878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8E-4699-B07B-EE358D93FF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8E-4699-B07B-EE358D93FF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BD4AD5-9DB5-4CEE-8191-1B4F30026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8E-4699-B07B-EE358D93FF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8E-4699-B07B-EE358D93FF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472ED9-D0CE-41BB-880B-8F627D485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8E-4699-B07B-EE358D93FF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8E-4699-B07B-EE358D93FF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EA4DD4-A988-4E82-A871-44F4F4C36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8E-4699-B07B-EE358D93FF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8E-4699-B07B-EE358D93FF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FF1937-BF4B-4D86-B26F-A3536F524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8E-4699-B07B-EE358D93FF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8E-4699-B07B-EE358D93FF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900027-0835-4FB1-8AD5-24CA2D59A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98E-4699-B07B-EE358D93FF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8E-4699-B07B-EE358D93FF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2878B2-20AD-4E27-99DA-5C71FFB77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98E-4699-B07B-EE358D93FF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8E-4699-B07B-EE358D93FF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48B688D-051C-41B6-B472-517AF05A9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98E-4699-B07B-EE358D93FF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98E-4699-B07B-EE358D93FF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DB5427-F4DD-43B4-B7E5-FEA422B0F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98E-4699-B07B-EE358D93FF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8E-4699-B07B-EE358D93FF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6F3041A-ABA6-4E08-A22C-3FC82BC9E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98E-4699-B07B-EE358D93FF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8E-4699-B07B-EE358D93FF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3433403-3C9A-4E6F-AF2E-8F2BBD947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98E-4699-B07B-EE358D93FF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8E-4699-B07B-EE358D93FF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F4EA56E-30AC-47A4-A886-1AAEC5F6A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98E-4699-B07B-EE358D93FF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8E-4699-B07B-EE358D93FF08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Facies_1_Porosity!$P$129:$P$154</c:f>
              <c:numCache>
                <c:formatCode>0%</c:formatCode>
                <c:ptCount val="26"/>
                <c:pt idx="0">
                  <c:v>0</c:v>
                </c:pt>
                <c:pt idx="2">
                  <c:v>0.02</c:v>
                </c:pt>
                <c:pt idx="4">
                  <c:v>0.04</c:v>
                </c:pt>
                <c:pt idx="6">
                  <c:v>6.0000000000000005E-2</c:v>
                </c:pt>
                <c:pt idx="8">
                  <c:v>0.08</c:v>
                </c:pt>
                <c:pt idx="10">
                  <c:v>9.9999999999999992E-2</c:v>
                </c:pt>
                <c:pt idx="12">
                  <c:v>0.11999999999999998</c:v>
                </c:pt>
                <c:pt idx="14">
                  <c:v>0.13999999999999999</c:v>
                </c:pt>
                <c:pt idx="16">
                  <c:v>0.16</c:v>
                </c:pt>
                <c:pt idx="18">
                  <c:v>0.18000000000000002</c:v>
                </c:pt>
                <c:pt idx="20">
                  <c:v>0.20000000000000004</c:v>
                </c:pt>
                <c:pt idx="22">
                  <c:v>0.22000000000000006</c:v>
                </c:pt>
                <c:pt idx="24">
                  <c:v>0.24000000000000007</c:v>
                </c:pt>
              </c:numCache>
            </c:numRef>
          </c:xVal>
          <c:yVal>
            <c:numRef>
              <c:f>Facies_1_Porosity!$Q$129:$Q$154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Facies_1_Porosity!$P$129:$P$154</c15:f>
                <c15:dlblRangeCache>
                  <c:ptCount val="26"/>
                  <c:pt idx="0">
                    <c:v>0%</c:v>
                  </c:pt>
                  <c:pt idx="2">
                    <c:v>2%</c:v>
                  </c:pt>
                  <c:pt idx="4">
                    <c:v>4%</c:v>
                  </c:pt>
                  <c:pt idx="6">
                    <c:v>6%</c:v>
                  </c:pt>
                  <c:pt idx="8">
                    <c:v>8%</c:v>
                  </c:pt>
                  <c:pt idx="10">
                    <c:v>10%</c:v>
                  </c:pt>
                  <c:pt idx="12">
                    <c:v>12%</c:v>
                  </c:pt>
                  <c:pt idx="14">
                    <c:v>14%</c:v>
                  </c:pt>
                  <c:pt idx="16">
                    <c:v>16%</c:v>
                  </c:pt>
                  <c:pt idx="18">
                    <c:v>18%</c:v>
                  </c:pt>
                  <c:pt idx="20">
                    <c:v>20%</c:v>
                  </c:pt>
                  <c:pt idx="22">
                    <c:v>22%</c:v>
                  </c:pt>
                  <c:pt idx="24">
                    <c:v>24%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98E-4699-B07B-EE358D93FF08}"/>
            </c:ext>
          </c:extLst>
        </c:ser>
        <c:ser>
          <c:idx val="3"/>
          <c:order val="3"/>
          <c:tx>
            <c:v>oddXlabels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0E5DFF1-BD04-4E18-AE5A-1C5246818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98E-4699-B07B-EE358D93FF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8E-4699-B07B-EE358D93FF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3A4C53-A043-465D-A526-283443883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98E-4699-B07B-EE358D93FF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8E-4699-B07B-EE358D93FF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20FCD8-67AE-4D68-BDFF-82AE26AEB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98E-4699-B07B-EE358D93FF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8E-4699-B07B-EE358D93FF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1304A4-1488-4D23-98D3-8ADA10CD3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98E-4699-B07B-EE358D93FF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8E-4699-B07B-EE358D93FF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C4178A-A59E-442B-B2DD-7ADA74025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98E-4699-B07B-EE358D93FF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8E-4699-B07B-EE358D93FF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DD9E2E-1F04-4EDD-BDFC-C49012C2F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98E-4699-B07B-EE358D93FF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98E-4699-B07B-EE358D93FF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84F72C1-3C3D-4B2F-B45A-8F2BFD519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98E-4699-B07B-EE358D93FF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8E-4699-B07B-EE358D93FF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9A3809-4073-4BF6-8713-534D32D95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98E-4699-B07B-EE358D93FF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8E-4699-B07B-EE358D93FF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85CC72-D441-4ED1-AF76-A70A0FEEF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98E-4699-B07B-EE358D93FF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8E-4699-B07B-EE358D93FF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C02AF1F-4CBC-486C-A27E-E64D33C4E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98E-4699-B07B-EE358D93FF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8E-4699-B07B-EE358D93FF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0A67BB-803A-4D6E-AE8F-196A683DB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98E-4699-B07B-EE358D93FF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8E-4699-B07B-EE358D93FF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2148C2-5BDB-4262-BBEC-C59FE07A9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98E-4699-B07B-EE358D93FF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8E-4699-B07B-EE358D93FF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450824-196C-4C0C-ACB7-90C8CFB2A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98E-4699-B07B-EE358D93FF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Facies_1_Porosity!$P$157:$P$181</c:f>
              <c:numCache>
                <c:formatCode>0%</c:formatCode>
                <c:ptCount val="25"/>
                <c:pt idx="0">
                  <c:v>0.01</c:v>
                </c:pt>
                <c:pt idx="2">
                  <c:v>0.03</c:v>
                </c:pt>
                <c:pt idx="4">
                  <c:v>0.05</c:v>
                </c:pt>
                <c:pt idx="6">
                  <c:v>7.0000000000000007E-2</c:v>
                </c:pt>
                <c:pt idx="8">
                  <c:v>0.09</c:v>
                </c:pt>
                <c:pt idx="10">
                  <c:v>0.10999999999999999</c:v>
                </c:pt>
                <c:pt idx="12">
                  <c:v>0.12999999999999998</c:v>
                </c:pt>
                <c:pt idx="14">
                  <c:v>0.15</c:v>
                </c:pt>
                <c:pt idx="16">
                  <c:v>0.17</c:v>
                </c:pt>
                <c:pt idx="18">
                  <c:v>0.19000000000000003</c:v>
                </c:pt>
                <c:pt idx="20">
                  <c:v>0.21000000000000005</c:v>
                </c:pt>
                <c:pt idx="22">
                  <c:v>0.23000000000000007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Facies_1_Porosity!$Q$157:$Q$181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Facies_1_Porosity!$P$157:$P$181</c15:f>
                <c15:dlblRangeCache>
                  <c:ptCount val="25"/>
                  <c:pt idx="0">
                    <c:v>1%</c:v>
                  </c:pt>
                  <c:pt idx="2">
                    <c:v>3%</c:v>
                  </c:pt>
                  <c:pt idx="4">
                    <c:v>5%</c:v>
                  </c:pt>
                  <c:pt idx="6">
                    <c:v>7%</c:v>
                  </c:pt>
                  <c:pt idx="8">
                    <c:v>9%</c:v>
                  </c:pt>
                  <c:pt idx="10">
                    <c:v>11%</c:v>
                  </c:pt>
                  <c:pt idx="12">
                    <c:v>13%</c:v>
                  </c:pt>
                  <c:pt idx="14">
                    <c:v>15%</c:v>
                  </c:pt>
                  <c:pt idx="16">
                    <c:v>17%</c:v>
                  </c:pt>
                  <c:pt idx="18">
                    <c:v>19%</c:v>
                  </c:pt>
                  <c:pt idx="20">
                    <c:v>21%</c:v>
                  </c:pt>
                  <c:pt idx="22">
                    <c:v>23%</c:v>
                  </c:pt>
                  <c:pt idx="24">
                    <c:v>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898E-4699-B07B-EE358D93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1936"/>
        <c:axId val="117353856"/>
      </c:scatterChart>
      <c:valAx>
        <c:axId val="11735193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42427075589539753"/>
              <c:y val="0.95363418907816599"/>
            </c:manualLayout>
          </c:layout>
          <c:overlay val="0"/>
        </c:title>
        <c:numFmt formatCode="0%" sourceLinked="0"/>
        <c:majorTickMark val="out"/>
        <c:minorTickMark val="none"/>
        <c:tickLblPos val="none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353856"/>
        <c:crossesAt val="0"/>
        <c:crossBetween val="midCat"/>
        <c:majorUnit val="1.0000000000000002E-2"/>
      </c:valAx>
      <c:valAx>
        <c:axId val="11735385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7618025633598982"/>
              <c:y val="0.2916032699859885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7351936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41278324584426951"/>
          <c:y val="0.18371324508349499"/>
          <c:w val="0.12833868129200612"/>
          <c:h val="8.833930451712880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2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Facies_2_Porosity!$BC$3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{97C43506-6A93-40B6-ADE9-EF9EF537C9CF}</c15:txfldGUID>
                      <c15:f>Facies_2_Porosity!$BC$3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32D-4710-B13F-DE01B0E41D44}"/>
                </c:ext>
              </c:extLst>
            </c:dLbl>
            <c:dLbl>
              <c:idx val="1"/>
              <c:tx>
                <c:strRef>
                  <c:f>Facies_2_Porosity!$BC$4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{36E34E5A-8D51-4FE8-B0A9-7BA8A4A96D1C}</c15:txfldGUID>
                      <c15:f>Facies_2_Porosity!$BC$4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32D-4710-B13F-DE01B0E41D44}"/>
                </c:ext>
              </c:extLst>
            </c:dLbl>
            <c:dLbl>
              <c:idx val="2"/>
              <c:tx>
                <c:strRef>
                  <c:f>Facies_2_Porosity!$BC$5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{838217C2-C7B8-4043-8CBD-AEA335BD9F26}</c15:txfldGUID>
                      <c15:f>Facies_2_Porosity!$BC$5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32D-4710-B13F-DE01B0E41D44}"/>
                </c:ext>
              </c:extLst>
            </c:dLbl>
            <c:dLbl>
              <c:idx val="3"/>
              <c:tx>
                <c:strRef>
                  <c:f>Facies_2_Porosity!$BC$6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{D218C53C-E3A1-4CAF-B7B5-30F5B98C889D}</c15:txfldGUID>
                      <c15:f>Facies_2_Porosity!$BC$6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D-4710-B13F-DE01B0E41D44}"/>
                </c:ext>
              </c:extLst>
            </c:dLbl>
            <c:dLbl>
              <c:idx val="4"/>
              <c:tx>
                <c:strRef>
                  <c:f>Facies_2_Porosity!$BC$7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{E61CCD2D-277F-4529-ABE8-4D7C42092720}</c15:txfldGUID>
                      <c15:f>Facies_2_Porosity!$BC$7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32D-4710-B13F-DE01B0E41D44}"/>
                </c:ext>
              </c:extLst>
            </c:dLbl>
            <c:dLbl>
              <c:idx val="5"/>
              <c:tx>
                <c:strRef>
                  <c:f>Facies_2_Porosity!$BC$8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{F0A6F13A-6837-4C61-B482-08D836A61C6D}</c15:txfldGUID>
                      <c15:f>Facies_2_Porosity!$BC$8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D-4710-B13F-DE01B0E41D44}"/>
                </c:ext>
              </c:extLst>
            </c:dLbl>
            <c:dLbl>
              <c:idx val="6"/>
              <c:tx>
                <c:strRef>
                  <c:f>Facies_2_Porosity!$BC$9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{83D0D199-3BCE-44AA-AF0B-610B2065CD51}</c15:txfldGUID>
                      <c15:f>Facies_2_Porosity!$BC$9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32D-4710-B13F-DE01B0E41D44}"/>
                </c:ext>
              </c:extLst>
            </c:dLbl>
            <c:dLbl>
              <c:idx val="7"/>
              <c:tx>
                <c:strRef>
                  <c:f>Facies_2_Porosity!$BC$10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{3CC02BAC-BFF7-4954-B833-C2C170DACE1F}</c15:txfldGUID>
                      <c15:f>Facies_2_Porosity!$BC$10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D-4710-B13F-DE01B0E41D44}"/>
                </c:ext>
              </c:extLst>
            </c:dLbl>
            <c:dLbl>
              <c:idx val="8"/>
              <c:tx>
                <c:strRef>
                  <c:f>Facies_2_Porosity!$BC$11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{C2BA1C40-F21C-4C7E-8F65-D61A18B96A10}</c15:txfldGUID>
                      <c15:f>Facies_2_Porosity!$BC$11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32D-4710-B13F-DE01B0E41D44}"/>
                </c:ext>
              </c:extLst>
            </c:dLbl>
            <c:dLbl>
              <c:idx val="9"/>
              <c:tx>
                <c:strRef>
                  <c:f>Facies_2_Porosity!$BC$12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{8F1652C3-447E-4281-B5AA-37A025E64B84}</c15:txfldGUID>
                      <c15:f>Facies_2_Porosity!$BC$12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32D-4710-B13F-DE01B0E41D44}"/>
                </c:ext>
              </c:extLst>
            </c:dLbl>
            <c:dLbl>
              <c:idx val="10"/>
              <c:tx>
                <c:strRef>
                  <c:f>Facies_2_Porosity!$BC$13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{21CAB53B-3F8C-41F3-9E40-8D4FFCAAA2C7}</c15:txfldGUID>
                      <c15:f>Facies_2_Porosity!$BC$13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32D-4710-B13F-DE01B0E41D44}"/>
                </c:ext>
              </c:extLst>
            </c:dLbl>
            <c:dLbl>
              <c:idx val="11"/>
              <c:tx>
                <c:strRef>
                  <c:f>Facies_2_Porosity!$BC$14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{71FD13E4-6E3F-4F6D-BBFD-966C7D6E4373}</c15:txfldGUID>
                      <c15:f>Facies_2_Porosity!$BC$14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D-4710-B13F-DE01B0E41D44}"/>
                </c:ext>
              </c:extLst>
            </c:dLbl>
            <c:dLbl>
              <c:idx val="12"/>
              <c:tx>
                <c:strRef>
                  <c:f>Facies_2_Porosity!$BC$15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{EA4C71AF-24BD-443A-B4BE-E0965AE1E43A}</c15:txfldGUID>
                      <c15:f>Facies_2_Porosity!$BC$15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32D-4710-B13F-DE01B0E41D44}"/>
                </c:ext>
              </c:extLst>
            </c:dLbl>
            <c:dLbl>
              <c:idx val="13"/>
              <c:tx>
                <c:strRef>
                  <c:f>Facies_2_Porosity!$BC$16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{C86677FD-D240-4FB6-9298-2A34DCFCA827}</c15:txfldGUID>
                      <c15:f>Facies_2_Porosity!$BC$16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D-4710-B13F-DE01B0E41D44}"/>
                </c:ext>
              </c:extLst>
            </c:dLbl>
            <c:dLbl>
              <c:idx val="14"/>
              <c:tx>
                <c:strRef>
                  <c:f>Facies_2_Porosity!$BC$17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{7E19DA55-52A3-417D-8B75-F88A537D9DCB}</c15:txfldGUID>
                      <c15:f>Facies_2_Porosity!$BC$17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32D-4710-B13F-DE01B0E41D44}"/>
                </c:ext>
              </c:extLst>
            </c:dLbl>
            <c:dLbl>
              <c:idx val="15"/>
              <c:tx>
                <c:strRef>
                  <c:f>Facies_2_Porosity!$BC$18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{5B87B7E3-235B-4128-B0C5-080B1E0BBB60}</c15:txfldGUID>
                      <c15:f>Facies_2_Porosity!$BC$18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32D-4710-B13F-DE01B0E41D44}"/>
                </c:ext>
              </c:extLst>
            </c:dLbl>
            <c:dLbl>
              <c:idx val="16"/>
              <c:tx>
                <c:strRef>
                  <c:f>Facies_2_Porosity!$BC$19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{4B38327F-54FC-4A01-B762-E505C2853E35}</c15:txfldGUID>
                      <c15:f>Facies_2_Porosity!$BC$19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32D-4710-B13F-DE01B0E41D44}"/>
                </c:ext>
              </c:extLst>
            </c:dLbl>
            <c:dLbl>
              <c:idx val="17"/>
              <c:tx>
                <c:strRef>
                  <c:f>Facies_2_Porosity!$BC$20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{99FD0671-C812-46E8-A7CC-A0258E016401}</c15:txfldGUID>
                      <c15:f>Facies_2_Porosity!$BC$20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32D-4710-B13F-DE01B0E41D44}"/>
                </c:ext>
              </c:extLst>
            </c:dLbl>
            <c:dLbl>
              <c:idx val="18"/>
              <c:tx>
                <c:strRef>
                  <c:f>Facies_2_Porosity!$BC$21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{FAF52A99-AB1C-4984-8A40-07F70061724A}</c15:txfldGUID>
                      <c15:f>Facies_2_Porosity!$BC$21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32D-4710-B13F-DE01B0E41D44}"/>
                </c:ext>
              </c:extLst>
            </c:dLbl>
            <c:dLbl>
              <c:idx val="19"/>
              <c:tx>
                <c:strRef>
                  <c:f>Facies_2_Porosity!$BC$22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{1BF504C4-E36D-4EF6-AD47-5749083C5B5F}</c15:txfldGUID>
                      <c15:f>Facies_2_Porosity!$BC$22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32D-4710-B13F-DE01B0E41D44}"/>
                </c:ext>
              </c:extLst>
            </c:dLbl>
            <c:dLbl>
              <c:idx val="20"/>
              <c:tx>
                <c:strRef>
                  <c:f>Facies_2_Porosity!$BC$23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{F90B8979-110B-42D3-93D8-FE2C62A61207}</c15:txfldGUID>
                      <c15:f>Facies_2_Porosity!$BC$23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32D-4710-B13F-DE01B0E41D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Facies_2_Porosity!$AY$3:$AY$23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Facies_2_Porosity!$AZ$3:$AZ$23</c:f>
              <c:numCache>
                <c:formatCode>General</c:formatCode>
                <c:ptCount val="21"/>
                <c:pt idx="0">
                  <c:v>0.11775000000000001</c:v>
                </c:pt>
                <c:pt idx="1">
                  <c:v>8.688065423906248E-2</c:v>
                </c:pt>
                <c:pt idx="2">
                  <c:v>7.5499999999999998E-2</c:v>
                </c:pt>
                <c:pt idx="3">
                  <c:v>7.5499999999999998E-2</c:v>
                </c:pt>
                <c:pt idx="4">
                  <c:v>8.688065423906248E-2</c:v>
                </c:pt>
                <c:pt idx="5">
                  <c:v>0.11775000000000001</c:v>
                </c:pt>
                <c:pt idx="6">
                  <c:v>0.11775000000000001</c:v>
                </c:pt>
                <c:pt idx="8">
                  <c:v>7.5499999999999998E-2</c:v>
                </c:pt>
                <c:pt idx="9">
                  <c:v>7.5499999999999998E-2</c:v>
                </c:pt>
                <c:pt idx="10">
                  <c:v>6.4119345760937516E-2</c:v>
                </c:pt>
                <c:pt idx="11">
                  <c:v>4.9750000000000003E-2</c:v>
                </c:pt>
                <c:pt idx="12">
                  <c:v>4.9750000000000003E-2</c:v>
                </c:pt>
                <c:pt idx="13">
                  <c:v>6.4119345760937516E-2</c:v>
                </c:pt>
                <c:pt idx="14">
                  <c:v>7.5499999999999998E-2</c:v>
                </c:pt>
                <c:pt idx="16">
                  <c:v>0.11775000000000001</c:v>
                </c:pt>
                <c:pt idx="17">
                  <c:v>0.20799999999999999</c:v>
                </c:pt>
                <c:pt idx="19">
                  <c:v>4.9750000000000003E-2</c:v>
                </c:pt>
                <c:pt idx="20" formatCode="0.00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32D-4710-B13F-DE01B0E41D44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32D-4710-B13F-DE01B0E4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7664"/>
        <c:axId val="117396224"/>
      </c:scatterChart>
      <c:valAx>
        <c:axId val="1173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96224"/>
        <c:crosses val="autoZero"/>
        <c:crossBetween val="midCat"/>
      </c:valAx>
      <c:valAx>
        <c:axId val="1173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377664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2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Facies_1_Porosity!$AO$91</c:f>
                  <c:strCache>
                    <c:ptCount val="1"/>
                    <c:pt idx="0">
                      <c:v>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{29DC8EED-546B-4500-BC7C-341835EA4BF8}</c15:txfldGUID>
                      <c15:f>Facies_1_Porosity!$AO$91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486-45A6-90FD-6C76895AF414}"/>
                </c:ext>
              </c:extLst>
            </c:dLbl>
            <c:dLbl>
              <c:idx val="1"/>
              <c:tx>
                <c:strRef>
                  <c:f>Facies_1_Porosity!$AO$92</c:f>
                  <c:strCache>
                    <c:ptCount val="1"/>
                    <c:pt idx="0">
                      <c:v>2.7%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{FF3551CF-528C-4AF8-8EBF-4E0D89A0E448}</c15:txfldGUID>
                      <c15:f>Facies_1_Porosity!$AO$92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486-45A6-90FD-6C76895AF414}"/>
                </c:ext>
              </c:extLst>
            </c:dLbl>
            <c:dLbl>
              <c:idx val="2"/>
              <c:tx>
                <c:strRef>
                  <c:f>Facies_1_Porosity!$AO$93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{F4064B5E-69E8-4360-8451-A5392B13EAEB}</c15:txfldGUID>
                      <c15:f>Facies_1_Porosity!$AO$93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486-45A6-90FD-6C76895AF414}"/>
                </c:ext>
              </c:extLst>
            </c:dLbl>
            <c:dLbl>
              <c:idx val="3"/>
              <c:tx>
                <c:strRef>
                  <c:f>Facies_1_Porosity!$AO$94</c:f>
                  <c:strCache>
                    <c:ptCount val="1"/>
                    <c:pt idx="0">
                      <c:v>5.8%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{736C8C6B-B400-4C2A-A8BB-8241D8147CBE}</c15:txfldGUID>
                      <c15:f>Facies_1_Porosity!$AO$94</c15:f>
                      <c15:dlblFieldTableCache>
                        <c:ptCount val="1"/>
                        <c:pt idx="0">
                          <c:v>5.8%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486-45A6-90FD-6C76895AF414}"/>
                </c:ext>
              </c:extLst>
            </c:dLbl>
            <c:dLbl>
              <c:idx val="4"/>
              <c:tx>
                <c:strRef>
                  <c:f>Facies_1_Porosity!$AO$95</c:f>
                  <c:strCache>
                    <c:ptCount val="1"/>
                    <c:pt idx="0">
                      <c:v>7.2%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{D1C7A1EC-A7EC-4F16-86A3-B3311D1C798C}</c15:txfldGUID>
                      <c15:f>Facies_1_Porosity!$AO$95</c15:f>
                      <c15:dlblFieldTableCache>
                        <c:ptCount val="1"/>
                        <c:pt idx="0">
                          <c:v>7.2%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486-45A6-90FD-6C76895AF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Facies_2_Porosity!$AL$91:$AL$95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Facies_2_Porosity!$AM$91:$AM$95</c:f>
              <c:numCache>
                <c:formatCode>General</c:formatCode>
                <c:ptCount val="5"/>
                <c:pt idx="0">
                  <c:v>2.6788093685400562E-2</c:v>
                </c:pt>
                <c:pt idx="1">
                  <c:v>5.4653332734081482E-2</c:v>
                </c:pt>
                <c:pt idx="2">
                  <c:v>8.5613636363636336E-2</c:v>
                </c:pt>
                <c:pt idx="3">
                  <c:v>0.11657393999319118</c:v>
                </c:pt>
                <c:pt idx="4">
                  <c:v>0.14443917904187212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86-45A6-90FD-6C76895AF41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{5FCA29CA-7C29-438B-89D2-AD9256FDF2C5}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486-45A6-90FD-6C76895AF414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{6A68931C-CBB0-490D-8552-173B9091EBA7}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486-45A6-90FD-6C76895AF414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{BD4086E2-865D-43B5-9198-E51D6CEA0EE3}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486-45A6-90FD-6C76895AF414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{8BD66F7A-1B04-4786-94BB-455845DC5A97}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486-45A6-90FD-6C76895AF414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{D7483D49-20FF-492F-9F88-8618960BCC87}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486-45A6-90FD-6C76895AF414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{D90B3BA0-CBF6-4012-984C-345788E9622D}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486-45A6-90FD-6C76895AF414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{9FE87B24-A26B-4AEE-B041-F12C7B215419}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486-45A6-90FD-6C76895AF414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{9C2B5797-3C7B-4DE0-BCBB-1EC63382C7AA}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486-45A6-90FD-6C76895AF414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{2608FA0A-D2AF-4305-87F7-79C40D4ADDBA}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486-45A6-90FD-6C76895AF414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{2EEE2C92-EE22-456D-81CC-AF12649EE370}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486-45A6-90FD-6C76895AF414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{399F4298-F708-41AC-A677-4FC840160892}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486-45A6-90FD-6C76895AF414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{5F1C5574-EFC8-441C-B59E-34E5784CF486}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486-45A6-90FD-6C76895AF414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{8AA73BEA-5E53-466F-BE57-474F1EAB271A}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486-45A6-90FD-6C76895AF414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{D88EAD2C-2302-40FF-A039-7515B307BB54}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486-45A6-90FD-6C76895AF414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{64877302-7D62-4F22-B17C-E1908E18FC40}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486-45A6-90FD-6C76895AF414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{518DE11C-D566-47C1-A8CB-9E29ECFB0B80}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486-45A6-90FD-6C76895AF414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{53EF1FA2-4F6E-47B0-91BA-1F277B85DEFD}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486-45A6-90FD-6C76895AF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86-45A6-90FD-6C76895AF414}"/>
            </c:ext>
          </c:extLst>
        </c:ser>
        <c:ser>
          <c:idx val="8"/>
          <c:order val="2"/>
          <c:tx>
            <c:v>Porosity %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3.9847010568545851E-2"/>
                  <c:y val="-0.38627488034583912"/>
                </c:manualLayout>
              </c:layout>
              <c:numFmt formatCode="#,##0.000000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Facies_2_Porosity!$D$3:$D$90</c:f>
              <c:numCache>
                <c:formatCode>0.00</c:formatCode>
                <c:ptCount val="88"/>
                <c:pt idx="0">
                  <c:v>-2.5313130908994506</c:v>
                </c:pt>
                <c:pt idx="1">
                  <c:v>-2.1189947682877439</c:v>
                </c:pt>
                <c:pt idx="2">
                  <c:v>-1.9047068981567317</c:v>
                </c:pt>
                <c:pt idx="3">
                  <c:v>-1.7533295587879703</c:v>
                </c:pt>
                <c:pt idx="4">
                  <c:v>-1.6339339161209507</c:v>
                </c:pt>
                <c:pt idx="5">
                  <c:v>-1.5341205443525459</c:v>
                </c:pt>
                <c:pt idx="6">
                  <c:v>-1.4476059980540612</c:v>
                </c:pt>
                <c:pt idx="7">
                  <c:v>-1.370744730967556</c:v>
                </c:pt>
                <c:pt idx="8">
                  <c:v>-1.3012239250892597</c:v>
                </c:pt>
                <c:pt idx="9">
                  <c:v>-1.2374795794240132</c:v>
                </c:pt>
                <c:pt idx="10">
                  <c:v>-1.1784020429997191</c:v>
                </c:pt>
                <c:pt idx="11">
                  <c:v>-1.1231739206269666</c:v>
                </c:pt>
                <c:pt idx="12">
                  <c:v>-1.0711746468263743</c:v>
                </c:pt>
                <c:pt idx="13">
                  <c:v>-1.0219212334923036</c:v>
                </c:pt>
                <c:pt idx="14">
                  <c:v>-0.97502984780811075</c:v>
                </c:pt>
                <c:pt idx="15">
                  <c:v>-0.93018998319682389</c:v>
                </c:pt>
                <c:pt idx="16">
                  <c:v>-0.88714655901887607</c:v>
                </c:pt>
                <c:pt idx="17">
                  <c:v>-0.84568718722657388</c:v>
                </c:pt>
                <c:pt idx="18">
                  <c:v>-0.80563290730518677</c:v>
                </c:pt>
                <c:pt idx="19">
                  <c:v>-0.76683130989518566</c:v>
                </c:pt>
                <c:pt idx="20">
                  <c:v>-0.72915134305229301</c:v>
                </c:pt>
                <c:pt idx="21">
                  <c:v>-0.69247932764821996</c:v>
                </c:pt>
                <c:pt idx="22">
                  <c:v>-0.65671585720597359</c:v>
                </c:pt>
                <c:pt idx="23">
                  <c:v>-0.6217733550157325</c:v>
                </c:pt>
                <c:pt idx="24">
                  <c:v>-0.58757412674663445</c:v>
                </c:pt>
                <c:pt idx="25">
                  <c:v>-0.55404879144233621</c:v>
                </c:pt>
                <c:pt idx="26">
                  <c:v>-0.52113500486411635</c:v>
                </c:pt>
                <c:pt idx="27">
                  <c:v>-0.48877641111466941</c:v>
                </c:pt>
                <c:pt idx="28">
                  <c:v>-0.45692177423763397</c:v>
                </c:pt>
                <c:pt idx="29">
                  <c:v>-0.425524252949535</c:v>
                </c:pt>
                <c:pt idx="30">
                  <c:v>-0.3945407900989984</c:v>
                </c:pt>
                <c:pt idx="31">
                  <c:v>-0.36393159473103959</c:v>
                </c:pt>
                <c:pt idx="32">
                  <c:v>-0.33365969936120454</c:v>
                </c:pt>
                <c:pt idx="33">
                  <c:v>-0.30369057865445637</c:v>
                </c:pt>
                <c:pt idx="34">
                  <c:v>-0.27399181845380061</c:v>
                </c:pt>
                <c:pt idx="35">
                  <c:v>-0.24453282622639833</c:v>
                </c:pt>
                <c:pt idx="36">
                  <c:v>-0.21528457564427503</c:v>
                </c:pt>
                <c:pt idx="37">
                  <c:v>-0.18621937930523477</c:v>
                </c:pt>
                <c:pt idx="38">
                  <c:v>-0.1573106846101707</c:v>
                </c:pt>
                <c:pt idx="39">
                  <c:v>-0.12853288860722628</c:v>
                </c:pt>
                <c:pt idx="40">
                  <c:v>-9.9861168237163553E-2</c:v>
                </c:pt>
                <c:pt idx="41">
                  <c:v>-7.127132290229457E-2</c:v>
                </c:pt>
                <c:pt idx="42">
                  <c:v>-4.2739626659217211E-2</c:v>
                </c:pt>
                <c:pt idx="43">
                  <c:v>-1.42426876225898E-2</c:v>
                </c:pt>
                <c:pt idx="44">
                  <c:v>1.4242687622589938E-2</c:v>
                </c:pt>
                <c:pt idx="45">
                  <c:v>4.2739626659217343E-2</c:v>
                </c:pt>
                <c:pt idx="46">
                  <c:v>7.1271322902294709E-2</c:v>
                </c:pt>
                <c:pt idx="47">
                  <c:v>9.9861168237163553E-2</c:v>
                </c:pt>
                <c:pt idx="48">
                  <c:v>0.12853288860722628</c:v>
                </c:pt>
                <c:pt idx="49">
                  <c:v>0.1573106846101707</c:v>
                </c:pt>
                <c:pt idx="50">
                  <c:v>0.18621937930523477</c:v>
                </c:pt>
                <c:pt idx="51">
                  <c:v>0.21528457564427503</c:v>
                </c:pt>
                <c:pt idx="52">
                  <c:v>0.24453282622639816</c:v>
                </c:pt>
                <c:pt idx="53">
                  <c:v>0.27399181845380044</c:v>
                </c:pt>
                <c:pt idx="54">
                  <c:v>0.30369057865445626</c:v>
                </c:pt>
                <c:pt idx="55">
                  <c:v>0.33365969936120471</c:v>
                </c:pt>
                <c:pt idx="56">
                  <c:v>0.3639315947310397</c:v>
                </c:pt>
                <c:pt idx="57">
                  <c:v>0.39454079009899856</c:v>
                </c:pt>
                <c:pt idx="58">
                  <c:v>0.425524252949535</c:v>
                </c:pt>
                <c:pt idx="59">
                  <c:v>0.45692177423763397</c:v>
                </c:pt>
                <c:pt idx="60">
                  <c:v>0.48877641111466941</c:v>
                </c:pt>
                <c:pt idx="61">
                  <c:v>0.52113500486411635</c:v>
                </c:pt>
                <c:pt idx="62">
                  <c:v>0.55404879144233621</c:v>
                </c:pt>
                <c:pt idx="63">
                  <c:v>0.58757412674663412</c:v>
                </c:pt>
                <c:pt idx="64">
                  <c:v>0.62177335501573239</c:v>
                </c:pt>
                <c:pt idx="65">
                  <c:v>0.65671585720597314</c:v>
                </c:pt>
                <c:pt idx="66">
                  <c:v>0.69247932764822007</c:v>
                </c:pt>
                <c:pt idx="67">
                  <c:v>0.72915134305229301</c:v>
                </c:pt>
                <c:pt idx="68">
                  <c:v>0.76683130989518566</c:v>
                </c:pt>
                <c:pt idx="69">
                  <c:v>0.80563290730518677</c:v>
                </c:pt>
                <c:pt idx="70">
                  <c:v>0.84568718722657388</c:v>
                </c:pt>
                <c:pt idx="71">
                  <c:v>0.88714655901887607</c:v>
                </c:pt>
                <c:pt idx="72">
                  <c:v>0.93018998319682389</c:v>
                </c:pt>
                <c:pt idx="73">
                  <c:v>0.97502984780811075</c:v>
                </c:pt>
                <c:pt idx="74">
                  <c:v>1.0219212334923036</c:v>
                </c:pt>
                <c:pt idx="75">
                  <c:v>1.0711746468263743</c:v>
                </c:pt>
                <c:pt idx="76">
                  <c:v>1.123173920626966</c:v>
                </c:pt>
                <c:pt idx="77">
                  <c:v>1.1784020429997195</c:v>
                </c:pt>
                <c:pt idx="78">
                  <c:v>1.2374795794240139</c:v>
                </c:pt>
                <c:pt idx="79">
                  <c:v>1.3012239250892597</c:v>
                </c:pt>
                <c:pt idx="80">
                  <c:v>1.370744730967556</c:v>
                </c:pt>
                <c:pt idx="81">
                  <c:v>1.4476059980540619</c:v>
                </c:pt>
                <c:pt idx="82">
                  <c:v>1.5341205443525465</c:v>
                </c:pt>
                <c:pt idx="83">
                  <c:v>1.6339339161209507</c:v>
                </c:pt>
                <c:pt idx="84">
                  <c:v>1.7533295587879703</c:v>
                </c:pt>
                <c:pt idx="85">
                  <c:v>1.904706898156731</c:v>
                </c:pt>
                <c:pt idx="86">
                  <c:v>2.118994768287743</c:v>
                </c:pt>
                <c:pt idx="87">
                  <c:v>2.531313090899447</c:v>
                </c:pt>
              </c:numCache>
            </c:numRef>
          </c:xVal>
          <c:yVal>
            <c:numRef>
              <c:f>Facies_2_Porosity!$A$3:$A$90</c:f>
              <c:numCache>
                <c:formatCode>General</c:formatCode>
                <c:ptCount val="88"/>
                <c:pt idx="0">
                  <c:v>1.6E-2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4.7E-2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5.8000000000000003E-2</c:v>
                </c:pt>
                <c:pt idx="33">
                  <c:v>5.8000000000000003E-2</c:v>
                </c:pt>
                <c:pt idx="34">
                  <c:v>0.06</c:v>
                </c:pt>
                <c:pt idx="35">
                  <c:v>6.0999999999999999E-2</c:v>
                </c:pt>
                <c:pt idx="36">
                  <c:v>6.0999999999999999E-2</c:v>
                </c:pt>
                <c:pt idx="37">
                  <c:v>6.3E-2</c:v>
                </c:pt>
                <c:pt idx="38">
                  <c:v>6.4000000000000001E-2</c:v>
                </c:pt>
                <c:pt idx="39">
                  <c:v>6.5000000000000002E-2</c:v>
                </c:pt>
                <c:pt idx="40">
                  <c:v>6.7000000000000004E-2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7.3999999999999996E-2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8.3000000000000004E-2</c:v>
                </c:pt>
                <c:pt idx="48">
                  <c:v>8.3000000000000004E-2</c:v>
                </c:pt>
                <c:pt idx="49">
                  <c:v>8.4000000000000005E-2</c:v>
                </c:pt>
                <c:pt idx="50">
                  <c:v>8.5999999999999993E-2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9.0999999999999998E-2</c:v>
                </c:pt>
                <c:pt idx="54">
                  <c:v>9.0999999999999998E-2</c:v>
                </c:pt>
                <c:pt idx="55">
                  <c:v>9.1999999999999998E-2</c:v>
                </c:pt>
                <c:pt idx="56">
                  <c:v>9.4E-2</c:v>
                </c:pt>
                <c:pt idx="57">
                  <c:v>9.4E-2</c:v>
                </c:pt>
                <c:pt idx="58">
                  <c:v>9.7000000000000003E-2</c:v>
                </c:pt>
                <c:pt idx="59">
                  <c:v>9.7000000000000003E-2</c:v>
                </c:pt>
                <c:pt idx="60">
                  <c:v>0.1</c:v>
                </c:pt>
                <c:pt idx="61">
                  <c:v>0.109</c:v>
                </c:pt>
                <c:pt idx="62">
                  <c:v>0.109</c:v>
                </c:pt>
                <c:pt idx="63">
                  <c:v>0.115</c:v>
                </c:pt>
                <c:pt idx="64">
                  <c:v>0.115</c:v>
                </c:pt>
                <c:pt idx="65">
                  <c:v>0.11700000000000001</c:v>
                </c:pt>
                <c:pt idx="66">
                  <c:v>0.12</c:v>
                </c:pt>
                <c:pt idx="67">
                  <c:v>0.121</c:v>
                </c:pt>
                <c:pt idx="68">
                  <c:v>0.128</c:v>
                </c:pt>
                <c:pt idx="69">
                  <c:v>0.128</c:v>
                </c:pt>
                <c:pt idx="70">
                  <c:v>0.13</c:v>
                </c:pt>
                <c:pt idx="71">
                  <c:v>0.13400000000000001</c:v>
                </c:pt>
                <c:pt idx="72">
                  <c:v>0.13700000000000001</c:v>
                </c:pt>
                <c:pt idx="73">
                  <c:v>0.13800000000000001</c:v>
                </c:pt>
                <c:pt idx="74">
                  <c:v>0.14199999999999999</c:v>
                </c:pt>
                <c:pt idx="75">
                  <c:v>0.14499999999999999</c:v>
                </c:pt>
                <c:pt idx="76">
                  <c:v>0.154</c:v>
                </c:pt>
                <c:pt idx="77">
                  <c:v>0.156</c:v>
                </c:pt>
                <c:pt idx="78">
                  <c:v>0.156</c:v>
                </c:pt>
                <c:pt idx="79">
                  <c:v>0.159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0.16700000000000001</c:v>
                </c:pt>
                <c:pt idx="83">
                  <c:v>0.17199999999999999</c:v>
                </c:pt>
                <c:pt idx="84">
                  <c:v>0.17399999999999999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486-45A6-90FD-6C76895AF414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86-45A6-90FD-6C76895AF414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486-45A6-90FD-6C76895A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2848"/>
        <c:axId val="117117312"/>
      </c:scatterChart>
      <c:valAx>
        <c:axId val="117102848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7117312"/>
        <c:crossesAt val="2000000"/>
        <c:crossBetween val="midCat"/>
      </c:valAx>
      <c:valAx>
        <c:axId val="117117312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102848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0037381690925E-2"/>
          <c:y val="5.198444194846074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'5yr_Ht_cm'!$BC$3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{D5FB1107-0CC9-4F33-898F-AC122C6FAB45}</c15:txfldGUID>
                      <c15:f>'5yr_Ht_cm'!$BC$3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EDF-43BA-9510-BDF7BCB59174}"/>
                </c:ext>
              </c:extLst>
            </c:dLbl>
            <c:dLbl>
              <c:idx val="1"/>
              <c:tx>
                <c:strRef>
                  <c:f>'5yr_Ht_cm'!$BC$4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{AD8FCB27-9000-4D1D-A4DF-C9966AE38FD0}</c15:txfldGUID>
                      <c15:f>'5yr_Ht_cm'!$BC$4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EDF-43BA-9510-BDF7BCB59174}"/>
                </c:ext>
              </c:extLst>
            </c:dLbl>
            <c:dLbl>
              <c:idx val="2"/>
              <c:tx>
                <c:strRef>
                  <c:f>'5yr_Ht_cm'!$BC$5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{BA8ED173-AD3F-481F-88EE-A556AC7B52AB}</c15:txfldGUID>
                      <c15:f>'5yr_Ht_cm'!$BC$5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EDF-43BA-9510-BDF7BCB59174}"/>
                </c:ext>
              </c:extLst>
            </c:dLbl>
            <c:dLbl>
              <c:idx val="3"/>
              <c:tx>
                <c:strRef>
                  <c:f>'5yr_Ht_cm'!$BC$6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{AC3A3B9E-2DD9-4F46-A21E-3E5E37F3E685}</c15:txfldGUID>
                      <c15:f>'5yr_Ht_cm'!$BC$6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EDF-43BA-9510-BDF7BCB59174}"/>
                </c:ext>
              </c:extLst>
            </c:dLbl>
            <c:dLbl>
              <c:idx val="4"/>
              <c:tx>
                <c:strRef>
                  <c:f>'5yr_Ht_cm'!$BC$7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{66C5282F-8A24-41A4-8E78-87CA611FEA7E}</c15:txfldGUID>
                      <c15:f>'5yr_Ht_cm'!$BC$7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EDF-43BA-9510-BDF7BCB59174}"/>
                </c:ext>
              </c:extLst>
            </c:dLbl>
            <c:dLbl>
              <c:idx val="5"/>
              <c:tx>
                <c:strRef>
                  <c:f>'5yr_Ht_cm'!$BC$8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{734C3EAF-93F4-4032-8281-C7C3B74A879F}</c15:txfldGUID>
                      <c15:f>'5yr_Ht_cm'!$BC$8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EDF-43BA-9510-BDF7BCB59174}"/>
                </c:ext>
              </c:extLst>
            </c:dLbl>
            <c:dLbl>
              <c:idx val="6"/>
              <c:tx>
                <c:strRef>
                  <c:f>'5yr_Ht_cm'!$BC$9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{5A809268-AAD1-48B5-959C-F702B7C8274E}</c15:txfldGUID>
                      <c15:f>'5yr_Ht_cm'!$BC$9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EDF-43BA-9510-BDF7BCB59174}"/>
                </c:ext>
              </c:extLst>
            </c:dLbl>
            <c:dLbl>
              <c:idx val="7"/>
              <c:tx>
                <c:strRef>
                  <c:f>'5yr_Ht_cm'!$BC$10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{DB51308E-E632-4753-B9D1-73FEFD03F782}</c15:txfldGUID>
                      <c15:f>'5yr_Ht_cm'!$BC$10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EDF-43BA-9510-BDF7BCB59174}"/>
                </c:ext>
              </c:extLst>
            </c:dLbl>
            <c:dLbl>
              <c:idx val="8"/>
              <c:tx>
                <c:strRef>
                  <c:f>'5yr_Ht_cm'!$BC$11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{5168B695-C01A-421F-A387-67D10E45BB90}</c15:txfldGUID>
                      <c15:f>'5yr_Ht_cm'!$BC$11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EDF-43BA-9510-BDF7BCB59174}"/>
                </c:ext>
              </c:extLst>
            </c:dLbl>
            <c:dLbl>
              <c:idx val="9"/>
              <c:tx>
                <c:strRef>
                  <c:f>'5yr_Ht_cm'!$BC$12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{D30AC99B-F0FB-44A6-8E5C-7F31C54A4007}</c15:txfldGUID>
                      <c15:f>'5yr_Ht_cm'!$BC$12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EDF-43BA-9510-BDF7BCB59174}"/>
                </c:ext>
              </c:extLst>
            </c:dLbl>
            <c:dLbl>
              <c:idx val="10"/>
              <c:tx>
                <c:strRef>
                  <c:f>'5yr_Ht_cm'!$BC$13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{24A03A92-DCBF-4C4D-9474-E0B5933C3E16}</c15:txfldGUID>
                      <c15:f>'5yr_Ht_cm'!$BC$13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EDF-43BA-9510-BDF7BCB59174}"/>
                </c:ext>
              </c:extLst>
            </c:dLbl>
            <c:dLbl>
              <c:idx val="11"/>
              <c:tx>
                <c:strRef>
                  <c:f>'5yr_Ht_cm'!$BC$14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{B8BA67ED-E963-4BCB-ABBB-01523E290F7B}</c15:txfldGUID>
                      <c15:f>'5yr_Ht_cm'!$BC$14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EDF-43BA-9510-BDF7BCB59174}"/>
                </c:ext>
              </c:extLst>
            </c:dLbl>
            <c:dLbl>
              <c:idx val="12"/>
              <c:tx>
                <c:strRef>
                  <c:f>'5yr_Ht_cm'!$BC$15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{1D2AC605-0A1F-49F0-8198-6A4905C568A6}</c15:txfldGUID>
                      <c15:f>'5yr_Ht_cm'!$BC$15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EDF-43BA-9510-BDF7BCB59174}"/>
                </c:ext>
              </c:extLst>
            </c:dLbl>
            <c:dLbl>
              <c:idx val="13"/>
              <c:tx>
                <c:strRef>
                  <c:f>'5yr_Ht_cm'!$BC$16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{B1AED345-D990-4F09-9191-C5DA5E2F969F}</c15:txfldGUID>
                      <c15:f>'5yr_Ht_cm'!$BC$16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EDF-43BA-9510-BDF7BCB59174}"/>
                </c:ext>
              </c:extLst>
            </c:dLbl>
            <c:dLbl>
              <c:idx val="14"/>
              <c:tx>
                <c:strRef>
                  <c:f>'5yr_Ht_cm'!$BC$17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{A57CCEFA-6B2E-4E64-AE19-B0348C937D3C}</c15:txfldGUID>
                      <c15:f>'5yr_Ht_cm'!$BC$17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EDF-43BA-9510-BDF7BCB59174}"/>
                </c:ext>
              </c:extLst>
            </c:dLbl>
            <c:dLbl>
              <c:idx val="15"/>
              <c:tx>
                <c:strRef>
                  <c:f>'5yr_Ht_cm'!$BC$18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{03F15501-4FE0-425F-9030-3F280F9CAAD5}</c15:txfldGUID>
                      <c15:f>'5yr_Ht_cm'!$BC$18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EDF-43BA-9510-BDF7BCB59174}"/>
                </c:ext>
              </c:extLst>
            </c:dLbl>
            <c:dLbl>
              <c:idx val="16"/>
              <c:tx>
                <c:strRef>
                  <c:f>'5yr_Ht_cm'!$BC$19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{464B753D-1BB0-47F1-9154-D5D13EB23C2F}</c15:txfldGUID>
                      <c15:f>'5yr_Ht_cm'!$BC$19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EDF-43BA-9510-BDF7BCB59174}"/>
                </c:ext>
              </c:extLst>
            </c:dLbl>
            <c:dLbl>
              <c:idx val="17"/>
              <c:tx>
                <c:strRef>
                  <c:f>'5yr_Ht_cm'!$BC$20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{3F19C76E-D8D1-4EB9-ABE1-224655183950}</c15:txfldGUID>
                      <c15:f>'5yr_Ht_cm'!$BC$20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EDF-43BA-9510-BDF7BCB59174}"/>
                </c:ext>
              </c:extLst>
            </c:dLbl>
            <c:dLbl>
              <c:idx val="18"/>
              <c:tx>
                <c:strRef>
                  <c:f>'5yr_Ht_cm'!$BC$21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{81179896-44C7-4108-A98E-06DC4166B38F}</c15:txfldGUID>
                      <c15:f>'5yr_Ht_cm'!$BC$21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EDF-43BA-9510-BDF7BCB59174}"/>
                </c:ext>
              </c:extLst>
            </c:dLbl>
            <c:dLbl>
              <c:idx val="19"/>
              <c:tx>
                <c:strRef>
                  <c:f>'5yr_Ht_cm'!$BC$22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{70A49F9A-17D7-4229-8C79-2118FA447547}</c15:txfldGUID>
                      <c15:f>'5yr_Ht_cm'!$BC$22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EDF-43BA-9510-BDF7BCB59174}"/>
                </c:ext>
              </c:extLst>
            </c:dLbl>
            <c:dLbl>
              <c:idx val="20"/>
              <c:tx>
                <c:strRef>
                  <c:f>'5yr_Ht_cm'!$BC$23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{CA46F01E-CB23-4D8D-A40D-4BB70447227D}</c15:txfldGUID>
                      <c15:f>'5yr_Ht_cm'!$BC$23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EDF-43BA-9510-BDF7BCB591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'5yr_Ht_cm'!$AZ$3:$AZ$23</c:f>
              <c:numCache>
                <c:formatCode>General</c:formatCode>
                <c:ptCount val="21"/>
                <c:pt idx="0">
                  <c:v>111.05</c:v>
                </c:pt>
                <c:pt idx="1">
                  <c:v>109.55207105977676</c:v>
                </c:pt>
                <c:pt idx="2">
                  <c:v>108.7</c:v>
                </c:pt>
                <c:pt idx="3">
                  <c:v>108.7</c:v>
                </c:pt>
                <c:pt idx="4">
                  <c:v>109.55207105977676</c:v>
                </c:pt>
                <c:pt idx="5">
                  <c:v>111.05</c:v>
                </c:pt>
                <c:pt idx="6">
                  <c:v>111.05</c:v>
                </c:pt>
                <c:pt idx="8">
                  <c:v>108.7</c:v>
                </c:pt>
                <c:pt idx="9">
                  <c:v>108.7</c:v>
                </c:pt>
                <c:pt idx="10">
                  <c:v>107.84792894022324</c:v>
                </c:pt>
                <c:pt idx="11">
                  <c:v>105.65</c:v>
                </c:pt>
                <c:pt idx="12">
                  <c:v>105.65</c:v>
                </c:pt>
                <c:pt idx="13">
                  <c:v>107.84792894022324</c:v>
                </c:pt>
                <c:pt idx="14">
                  <c:v>108.7</c:v>
                </c:pt>
                <c:pt idx="16">
                  <c:v>111.05</c:v>
                </c:pt>
                <c:pt idx="17">
                  <c:v>119.14999999999998</c:v>
                </c:pt>
                <c:pt idx="19">
                  <c:v>105.65</c:v>
                </c:pt>
                <c:pt idx="20" formatCode="0.000">
                  <c:v>97.550000000000011</c:v>
                </c:pt>
              </c:numCache>
            </c:numRef>
          </c:xVal>
          <c:yVal>
            <c:numRef>
              <c:f>'5yr_Ht_cm'!$AY$3:$AY$23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EDF-43BA-9510-BDF7BCB59174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'5yr_Ht_cm'!$AZ$25:$AZ$31</c:f>
              <c:numCache>
                <c:formatCode>0.00</c:formatCode>
                <c:ptCount val="7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 formatCode="General">
                  <c:v>119.2</c:v>
                </c:pt>
                <c:pt idx="5" formatCode="General">
                  <c:v>119.3</c:v>
                </c:pt>
                <c:pt idx="6" formatCode="General">
                  <c:v>119.5</c:v>
                </c:pt>
              </c:numCache>
            </c:numRef>
          </c:xVal>
          <c:yVal>
            <c:numRef>
              <c:f>'5yr_Ht_cm'!$AY$25:$AY$31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EDF-43BA-9510-BDF7BCB5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9424"/>
        <c:axId val="101818368"/>
      </c:scatterChart>
      <c:valAx>
        <c:axId val="101799424"/>
        <c:scaling>
          <c:orientation val="minMax"/>
          <c:max val="130"/>
          <c:min val="90"/>
        </c:scaling>
        <c:delete val="0"/>
        <c:axPos val="b"/>
        <c:majorGridlines/>
        <c:title>
          <c:tx>
            <c:strRef>
              <c:f>'5yr_Ht_cm'!$W$2</c:f>
              <c:strCache>
                <c:ptCount val="1"/>
                <c:pt idx="0">
                  <c:v>5 Year Old Height Cm</c:v>
                </c:pt>
              </c:strCache>
            </c:strRef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  <c:txPr>
            <a:bodyPr/>
            <a:lstStyle/>
            <a:p>
              <a:pPr>
                <a:defRPr sz="1100"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1818368"/>
        <c:crosses val="autoZero"/>
        <c:crossBetween val="midCat"/>
      </c:valAx>
      <c:valAx>
        <c:axId val="101818368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01799424"/>
        <c:crosses val="autoZero"/>
        <c:crossBetween val="midCat"/>
        <c:majorUnit val="1"/>
      </c:valAx>
      <c:spPr>
        <a:noFill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2387929985572999"/>
          <c:y val="0.14765155454978099"/>
          <c:w val="6.1965576609162042E-2"/>
          <c:h val="0.11789997551162479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83437981854487E-2"/>
          <c:y val="5.198444194846074E-2"/>
          <c:w val="0.8760503521313979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Facies_2_Porosity!$BC$3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{ADF3B1F3-46FC-4D50-AF69-F91C467B73B4}</c15:txfldGUID>
                      <c15:f>Facies_2_Porosity!$BC$3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370-42FC-8C36-2F890AD0C70B}"/>
                </c:ext>
              </c:extLst>
            </c:dLbl>
            <c:dLbl>
              <c:idx val="1"/>
              <c:tx>
                <c:strRef>
                  <c:f>Facies_2_Porosity!$BC$4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{25077288-C4A8-48C7-BC16-736FEE3EF9B5}</c15:txfldGUID>
                      <c15:f>Facies_2_Porosity!$BC$4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370-42FC-8C36-2F890AD0C70B}"/>
                </c:ext>
              </c:extLst>
            </c:dLbl>
            <c:dLbl>
              <c:idx val="2"/>
              <c:tx>
                <c:strRef>
                  <c:f>Facies_2_Porosity!$BC$5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{0FE05880-FBB5-48A8-AABE-58FD3F721268}</c15:txfldGUID>
                      <c15:f>Facies_2_Porosity!$BC$5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370-42FC-8C36-2F890AD0C70B}"/>
                </c:ext>
              </c:extLst>
            </c:dLbl>
            <c:dLbl>
              <c:idx val="3"/>
              <c:tx>
                <c:strRef>
                  <c:f>Facies_2_Porosity!$BC$6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{5DDB0886-793A-4066-8DCB-B8A14934C830}</c15:txfldGUID>
                      <c15:f>Facies_2_Porosity!$BC$6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70-42FC-8C36-2F890AD0C70B}"/>
                </c:ext>
              </c:extLst>
            </c:dLbl>
            <c:dLbl>
              <c:idx val="4"/>
              <c:tx>
                <c:strRef>
                  <c:f>Facies_2_Porosity!$BC$7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{7CC0A287-EC02-47F5-A00A-C45C6A64B051}</c15:txfldGUID>
                      <c15:f>Facies_2_Porosity!$BC$7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370-42FC-8C36-2F890AD0C70B}"/>
                </c:ext>
              </c:extLst>
            </c:dLbl>
            <c:dLbl>
              <c:idx val="5"/>
              <c:tx>
                <c:strRef>
                  <c:f>Facies_2_Porosity!$BC$8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{F19F811A-DF86-4210-B383-897C77044BBD}</c15:txfldGUID>
                      <c15:f>Facies_2_Porosity!$BC$8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70-42FC-8C36-2F890AD0C70B}"/>
                </c:ext>
              </c:extLst>
            </c:dLbl>
            <c:dLbl>
              <c:idx val="6"/>
              <c:tx>
                <c:strRef>
                  <c:f>Facies_2_Porosity!$BC$9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{ADD11660-DA59-4FFC-852F-4D9C30F0F2C2}</c15:txfldGUID>
                      <c15:f>Facies_2_Porosity!$BC$9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370-42FC-8C36-2F890AD0C70B}"/>
                </c:ext>
              </c:extLst>
            </c:dLbl>
            <c:dLbl>
              <c:idx val="7"/>
              <c:tx>
                <c:strRef>
                  <c:f>Facies_2_Porosity!$BC$10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{DCE0E25C-0302-4806-AD38-A3410780E0DF}</c15:txfldGUID>
                      <c15:f>Facies_2_Porosity!$BC$10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70-42FC-8C36-2F890AD0C70B}"/>
                </c:ext>
              </c:extLst>
            </c:dLbl>
            <c:dLbl>
              <c:idx val="8"/>
              <c:tx>
                <c:strRef>
                  <c:f>Facies_2_Porosity!$BC$11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{9834063D-64B2-4872-B12C-3608980CCE5B}</c15:txfldGUID>
                      <c15:f>Facies_2_Porosity!$BC$11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370-42FC-8C36-2F890AD0C70B}"/>
                </c:ext>
              </c:extLst>
            </c:dLbl>
            <c:dLbl>
              <c:idx val="9"/>
              <c:tx>
                <c:strRef>
                  <c:f>Facies_2_Porosity!$BC$12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{C75F2F0F-4EB3-4365-A5F4-AF80C22C1F2D}</c15:txfldGUID>
                      <c15:f>Facies_2_Porosity!$BC$12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370-42FC-8C36-2F890AD0C70B}"/>
                </c:ext>
              </c:extLst>
            </c:dLbl>
            <c:dLbl>
              <c:idx val="10"/>
              <c:tx>
                <c:strRef>
                  <c:f>Facies_2_Porosity!$BC$13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{6DAD4321-1AEA-4EC1-A92C-02AC7862FE62}</c15:txfldGUID>
                      <c15:f>Facies_2_Porosity!$BC$13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370-42FC-8C36-2F890AD0C70B}"/>
                </c:ext>
              </c:extLst>
            </c:dLbl>
            <c:dLbl>
              <c:idx val="11"/>
              <c:tx>
                <c:strRef>
                  <c:f>Facies_2_Porosity!$BC$14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{F38B41FF-9A69-43B4-A8BE-59FB9B2A5114}</c15:txfldGUID>
                      <c15:f>Facies_2_Porosity!$BC$14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70-42FC-8C36-2F890AD0C70B}"/>
                </c:ext>
              </c:extLst>
            </c:dLbl>
            <c:dLbl>
              <c:idx val="12"/>
              <c:tx>
                <c:strRef>
                  <c:f>Facies_2_Porosity!$BC$15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{42FCBB7D-E8E5-423E-AF12-B5AC0B0A30D7}</c15:txfldGUID>
                      <c15:f>Facies_2_Porosity!$BC$15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370-42FC-8C36-2F890AD0C70B}"/>
                </c:ext>
              </c:extLst>
            </c:dLbl>
            <c:dLbl>
              <c:idx val="13"/>
              <c:tx>
                <c:strRef>
                  <c:f>Facies_2_Porosity!$BC$16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{6452A277-36FC-4A18-B81E-409FB6EC9AA3}</c15:txfldGUID>
                      <c15:f>Facies_2_Porosity!$BC$16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70-42FC-8C36-2F890AD0C70B}"/>
                </c:ext>
              </c:extLst>
            </c:dLbl>
            <c:dLbl>
              <c:idx val="14"/>
              <c:tx>
                <c:strRef>
                  <c:f>Facies_2_Porosity!$BC$17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{55E17D64-09C9-45E3-A0D8-D1395C91C728}</c15:txfldGUID>
                      <c15:f>Facies_2_Porosity!$BC$17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370-42FC-8C36-2F890AD0C70B}"/>
                </c:ext>
              </c:extLst>
            </c:dLbl>
            <c:dLbl>
              <c:idx val="15"/>
              <c:tx>
                <c:strRef>
                  <c:f>Facies_2_Porosity!$BC$18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{A2BCAA86-9662-488B-B74E-5B4585D6F6C1}</c15:txfldGUID>
                      <c15:f>Facies_2_Porosity!$BC$18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370-42FC-8C36-2F890AD0C70B}"/>
                </c:ext>
              </c:extLst>
            </c:dLbl>
            <c:dLbl>
              <c:idx val="16"/>
              <c:tx>
                <c:strRef>
                  <c:f>Facies_2_Porosity!$BC$19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{899E473B-03DB-40D5-B048-607194FF299E}</c15:txfldGUID>
                      <c15:f>Facies_2_Porosity!$BC$19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370-42FC-8C36-2F890AD0C70B}"/>
                </c:ext>
              </c:extLst>
            </c:dLbl>
            <c:dLbl>
              <c:idx val="17"/>
              <c:tx>
                <c:strRef>
                  <c:f>Facies_2_Porosity!$BC$20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{71D789B0-5A38-4930-8863-E13B2334DCDC}</c15:txfldGUID>
                      <c15:f>Facies_2_Porosity!$BC$20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370-42FC-8C36-2F890AD0C70B}"/>
                </c:ext>
              </c:extLst>
            </c:dLbl>
            <c:dLbl>
              <c:idx val="18"/>
              <c:tx>
                <c:strRef>
                  <c:f>Facies_2_Porosity!$BC$21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{A3355AD7-CD63-4B9A-B01A-D485557AF4D3}</c15:txfldGUID>
                      <c15:f>Facies_2_Porosity!$BC$21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370-42FC-8C36-2F890AD0C70B}"/>
                </c:ext>
              </c:extLst>
            </c:dLbl>
            <c:dLbl>
              <c:idx val="19"/>
              <c:tx>
                <c:strRef>
                  <c:f>Facies_2_Porosity!$BC$22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{7C97E6B1-43D0-4FF9-98E7-C6E5F24CBB44}</c15:txfldGUID>
                      <c15:f>Facies_2_Porosity!$BC$22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370-42FC-8C36-2F890AD0C70B}"/>
                </c:ext>
              </c:extLst>
            </c:dLbl>
            <c:dLbl>
              <c:idx val="20"/>
              <c:tx>
                <c:strRef>
                  <c:f>Facies_2_Porosity!$BC$23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{3923CAC9-4862-4815-BE1A-957092436EB9}</c15:txfldGUID>
                      <c15:f>Facies_2_Porosity!$BC$23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370-42FC-8C36-2F890AD0C7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Facies_2_Porosity!$AZ$3:$AZ$23</c:f>
              <c:numCache>
                <c:formatCode>General</c:formatCode>
                <c:ptCount val="21"/>
                <c:pt idx="0">
                  <c:v>0.11775000000000001</c:v>
                </c:pt>
                <c:pt idx="1">
                  <c:v>8.688065423906248E-2</c:v>
                </c:pt>
                <c:pt idx="2">
                  <c:v>7.5499999999999998E-2</c:v>
                </c:pt>
                <c:pt idx="3">
                  <c:v>7.5499999999999998E-2</c:v>
                </c:pt>
                <c:pt idx="4">
                  <c:v>8.688065423906248E-2</c:v>
                </c:pt>
                <c:pt idx="5">
                  <c:v>0.11775000000000001</c:v>
                </c:pt>
                <c:pt idx="6">
                  <c:v>0.11775000000000001</c:v>
                </c:pt>
                <c:pt idx="8">
                  <c:v>7.5499999999999998E-2</c:v>
                </c:pt>
                <c:pt idx="9">
                  <c:v>7.5499999999999998E-2</c:v>
                </c:pt>
                <c:pt idx="10">
                  <c:v>6.4119345760937516E-2</c:v>
                </c:pt>
                <c:pt idx="11">
                  <c:v>4.9750000000000003E-2</c:v>
                </c:pt>
                <c:pt idx="12">
                  <c:v>4.9750000000000003E-2</c:v>
                </c:pt>
                <c:pt idx="13">
                  <c:v>6.4119345760937516E-2</c:v>
                </c:pt>
                <c:pt idx="14">
                  <c:v>7.5499999999999998E-2</c:v>
                </c:pt>
                <c:pt idx="16">
                  <c:v>0.11775000000000001</c:v>
                </c:pt>
                <c:pt idx="17">
                  <c:v>0.20799999999999999</c:v>
                </c:pt>
                <c:pt idx="19">
                  <c:v>4.9750000000000003E-2</c:v>
                </c:pt>
                <c:pt idx="20" formatCode="0.000">
                  <c:v>1.6E-2</c:v>
                </c:pt>
              </c:numCache>
            </c:numRef>
          </c:xVal>
          <c:yVal>
            <c:numRef>
              <c:f>Facies_2_Porosity!$AY$3:$AY$23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370-42FC-8C36-2F890AD0C70B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370-42FC-8C36-2F890AD0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9984"/>
        <c:axId val="117536640"/>
      </c:scatterChart>
      <c:valAx>
        <c:axId val="11752998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536640"/>
        <c:crosses val="autoZero"/>
        <c:crossBetween val="midCat"/>
        <c:majorUnit val="1.0000000000000002E-2"/>
      </c:valAx>
      <c:valAx>
        <c:axId val="117536640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1752998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2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65818361102648E-2"/>
          <c:y val="0.11351834234088348"/>
          <c:w val="0.87490719392120186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Facies_2_Porosity!$AO$53</c:f>
                  <c:strCache>
                    <c:ptCount val="1"/>
                    <c:pt idx="0">
                      <c:v>2.3%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{B9ED987B-0C4E-4A9F-9454-434B00CCC203}</c15:txfldGUID>
                      <c15:f>Facies_2_Porosity!$AO$53</c15:f>
                      <c15:dlblFieldTableCache>
                        <c:ptCount val="1"/>
                        <c:pt idx="0">
                          <c:v>2.3%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448-40E0-AE6A-00CE1BA6B75F}"/>
                </c:ext>
              </c:extLst>
            </c:dLbl>
            <c:dLbl>
              <c:idx val="1"/>
              <c:tx>
                <c:strRef>
                  <c:f>Facies_2_Porosity!$AO$54</c:f>
                  <c:strCache>
                    <c:ptCount val="1"/>
                    <c:pt idx="0">
                      <c:v>5.3%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{1EB8D99B-33F5-450E-B70A-42F4B05FFB53}</c15:txfldGUID>
                      <c15:f>Facies_2_Porosity!$AO$54</c15:f>
                      <c15:dlblFieldTableCache>
                        <c:ptCount val="1"/>
                        <c:pt idx="0">
                          <c:v>5.3%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448-40E0-AE6A-00CE1BA6B75F}"/>
                </c:ext>
              </c:extLst>
            </c:dLbl>
            <c:dLbl>
              <c:idx val="2"/>
              <c:tx>
                <c:strRef>
                  <c:f>Facies_2_Porosity!$AO$55</c:f>
                  <c:strCache>
                    <c:ptCount val="1"/>
                    <c:pt idx="0">
                      <c:v>8.6%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{74D96D0E-1C45-4166-BE03-90BA6A385A81}</c15:txfldGUID>
                      <c15:f>Facies_2_Porosity!$AO$55</c15:f>
                      <c15:dlblFieldTableCache>
                        <c:ptCount val="1"/>
                        <c:pt idx="0">
                          <c:v>8.6%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448-40E0-AE6A-00CE1BA6B75F}"/>
                </c:ext>
              </c:extLst>
            </c:dLbl>
            <c:dLbl>
              <c:idx val="3"/>
              <c:tx>
                <c:strRef>
                  <c:f>Facies_2_Porosity!$AO$56</c:f>
                  <c:strCache>
                    <c:ptCount val="1"/>
                    <c:pt idx="0">
                      <c:v>11.9%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{0989A01A-AE6B-45BE-ABA2-7EA3FF4362F2}</c15:txfldGUID>
                      <c15:f>Facies_2_Porosity!$AO$56</c15:f>
                      <c15:dlblFieldTableCache>
                        <c:ptCount val="1"/>
                        <c:pt idx="0">
                          <c:v>11.9%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448-40E0-AE6A-00CE1BA6B75F}"/>
                </c:ext>
              </c:extLst>
            </c:dLbl>
            <c:dLbl>
              <c:idx val="4"/>
              <c:tx>
                <c:strRef>
                  <c:f>Facies_2_Porosity!$AO$57</c:f>
                  <c:strCache>
                    <c:ptCount val="1"/>
                    <c:pt idx="0">
                      <c:v>14.8%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{67A44561-B537-487A-81D3-6D629D6A9FEE}</c15:txfldGUID>
                      <c15:f>Facies_2_Porosity!$AO$57</c15:f>
                      <c15:dlblFieldTableCache>
                        <c:ptCount val="1"/>
                        <c:pt idx="0">
                          <c:v>14.8%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448-40E0-AE6A-00CE1BA6B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Facies_2_Porosity!$AM$53:$AM$57</c:f>
              <c:numCache>
                <c:formatCode>General</c:formatCode>
                <c:ptCount val="5"/>
                <c:pt idx="0">
                  <c:v>2.3121146170297775E-2</c:v>
                </c:pt>
                <c:pt idx="1">
                  <c:v>5.2723392043483704E-2</c:v>
                </c:pt>
                <c:pt idx="2">
                  <c:v>8.5613636363636336E-2</c:v>
                </c:pt>
                <c:pt idx="3">
                  <c:v>0.11850388068378898</c:v>
                </c:pt>
                <c:pt idx="4">
                  <c:v>0.14810612655697492</c:v>
                </c:pt>
              </c:numCache>
            </c:numRef>
          </c:xVal>
          <c:yVal>
            <c:numRef>
              <c:f>Facies_2_Porosity!$AL$53:$AL$57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48-40E0-AE6A-00CE1BA6B75F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{C40F2633-564B-44BE-9925-2679D68BC76D}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448-40E0-AE6A-00CE1BA6B75F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{0035CEFC-6EC2-4A7C-B2BD-D5316F1FE1E0}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448-40E0-AE6A-00CE1BA6B75F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{4B9E87CB-8FAF-4CD5-AD33-636751A9AB9A}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448-40E0-AE6A-00CE1BA6B75F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{A7705288-52CC-4484-8518-B46A7723CC3B}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448-40E0-AE6A-00CE1BA6B75F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{22A515C3-1A12-48A4-B84A-464AEFA8B663}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448-40E0-AE6A-00CE1BA6B75F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{769510C2-16FA-482A-AC9E-10E8ECAD758B}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448-40E0-AE6A-00CE1BA6B75F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{8F8D0E50-591C-4DCC-8FAF-71E52A2F34FC}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448-40E0-AE6A-00CE1BA6B75F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{91967241-DB15-4C03-9EE8-D8EE8FC730BD}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448-40E0-AE6A-00CE1BA6B75F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{234E2AD8-5800-4369-9D47-2647739D863A}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448-40E0-AE6A-00CE1BA6B75F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{3D7FAC72-298F-454B-92E7-52A38F43747E}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448-40E0-AE6A-00CE1BA6B75F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{59F5CDF1-5070-44B3-A9A5-7E654E14218C}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448-40E0-AE6A-00CE1BA6B75F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{3FF3FBAB-C9E9-4B8E-BFA4-0AC4EAC0A42C}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448-40E0-AE6A-00CE1BA6B75F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{027EA2C6-8E9B-4DA4-BC60-2441E8503BF0}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448-40E0-AE6A-00CE1BA6B75F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{0E97A268-97C2-4299-849A-6E4F0424879A}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448-40E0-AE6A-00CE1BA6B75F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{FD2AC2D6-29B1-4E38-9174-BCDFD0E18E01}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448-40E0-AE6A-00CE1BA6B75F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{3E3BB27D-17DF-47A1-A588-8EE5FED1DA33}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448-40E0-AE6A-00CE1BA6B75F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{1DCF2B6E-5718-4206-840E-0C78F7C8DB21}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448-40E0-AE6A-00CE1BA6B7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48-40E0-AE6A-00CE1BA6B75F}"/>
            </c:ext>
          </c:extLst>
        </c:ser>
        <c:ser>
          <c:idx val="8"/>
          <c:order val="2"/>
          <c:tx>
            <c:v>Kmax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7762962640719634"/>
                  <c:y val="-0.10706030288649343"/>
                </c:manualLayout>
              </c:layout>
              <c:numFmt formatCode="#,##0.000000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Facies_2_Porosity!$A$3:$A$90</c:f>
              <c:numCache>
                <c:formatCode>General</c:formatCode>
                <c:ptCount val="88"/>
                <c:pt idx="0">
                  <c:v>1.6E-2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4.7E-2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5.8000000000000003E-2</c:v>
                </c:pt>
                <c:pt idx="33">
                  <c:v>5.8000000000000003E-2</c:v>
                </c:pt>
                <c:pt idx="34">
                  <c:v>0.06</c:v>
                </c:pt>
                <c:pt idx="35">
                  <c:v>6.0999999999999999E-2</c:v>
                </c:pt>
                <c:pt idx="36">
                  <c:v>6.0999999999999999E-2</c:v>
                </c:pt>
                <c:pt idx="37">
                  <c:v>6.3E-2</c:v>
                </c:pt>
                <c:pt idx="38">
                  <c:v>6.4000000000000001E-2</c:v>
                </c:pt>
                <c:pt idx="39">
                  <c:v>6.5000000000000002E-2</c:v>
                </c:pt>
                <c:pt idx="40">
                  <c:v>6.7000000000000004E-2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7.3999999999999996E-2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8.3000000000000004E-2</c:v>
                </c:pt>
                <c:pt idx="48">
                  <c:v>8.3000000000000004E-2</c:v>
                </c:pt>
                <c:pt idx="49">
                  <c:v>8.4000000000000005E-2</c:v>
                </c:pt>
                <c:pt idx="50">
                  <c:v>8.5999999999999993E-2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9.0999999999999998E-2</c:v>
                </c:pt>
                <c:pt idx="54">
                  <c:v>9.0999999999999998E-2</c:v>
                </c:pt>
                <c:pt idx="55">
                  <c:v>9.1999999999999998E-2</c:v>
                </c:pt>
                <c:pt idx="56">
                  <c:v>9.4E-2</c:v>
                </c:pt>
                <c:pt idx="57">
                  <c:v>9.4E-2</c:v>
                </c:pt>
                <c:pt idx="58">
                  <c:v>9.7000000000000003E-2</c:v>
                </c:pt>
                <c:pt idx="59">
                  <c:v>9.7000000000000003E-2</c:v>
                </c:pt>
                <c:pt idx="60">
                  <c:v>0.1</c:v>
                </c:pt>
                <c:pt idx="61">
                  <c:v>0.109</c:v>
                </c:pt>
                <c:pt idx="62">
                  <c:v>0.109</c:v>
                </c:pt>
                <c:pt idx="63">
                  <c:v>0.115</c:v>
                </c:pt>
                <c:pt idx="64">
                  <c:v>0.115</c:v>
                </c:pt>
                <c:pt idx="65">
                  <c:v>0.11700000000000001</c:v>
                </c:pt>
                <c:pt idx="66">
                  <c:v>0.12</c:v>
                </c:pt>
                <c:pt idx="67">
                  <c:v>0.121</c:v>
                </c:pt>
                <c:pt idx="68">
                  <c:v>0.128</c:v>
                </c:pt>
                <c:pt idx="69">
                  <c:v>0.128</c:v>
                </c:pt>
                <c:pt idx="70">
                  <c:v>0.13</c:v>
                </c:pt>
                <c:pt idx="71">
                  <c:v>0.13400000000000001</c:v>
                </c:pt>
                <c:pt idx="72">
                  <c:v>0.13700000000000001</c:v>
                </c:pt>
                <c:pt idx="73">
                  <c:v>0.13800000000000001</c:v>
                </c:pt>
                <c:pt idx="74">
                  <c:v>0.14199999999999999</c:v>
                </c:pt>
                <c:pt idx="75">
                  <c:v>0.14499999999999999</c:v>
                </c:pt>
                <c:pt idx="76">
                  <c:v>0.154</c:v>
                </c:pt>
                <c:pt idx="77">
                  <c:v>0.156</c:v>
                </c:pt>
                <c:pt idx="78">
                  <c:v>0.156</c:v>
                </c:pt>
                <c:pt idx="79">
                  <c:v>0.159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0.16700000000000001</c:v>
                </c:pt>
                <c:pt idx="83">
                  <c:v>0.17199999999999999</c:v>
                </c:pt>
                <c:pt idx="84">
                  <c:v>0.17399999999999999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0.20799999999999999</c:v>
                </c:pt>
              </c:numCache>
            </c:numRef>
          </c:xVal>
          <c:yVal>
            <c:numRef>
              <c:f>Facies_2_Porosity!$D$3:$D$90</c:f>
              <c:numCache>
                <c:formatCode>0.00</c:formatCode>
                <c:ptCount val="88"/>
                <c:pt idx="0">
                  <c:v>-2.5313130908994506</c:v>
                </c:pt>
                <c:pt idx="1">
                  <c:v>-2.1189947682877439</c:v>
                </c:pt>
                <c:pt idx="2">
                  <c:v>-1.9047068981567317</c:v>
                </c:pt>
                <c:pt idx="3">
                  <c:v>-1.7533295587879703</c:v>
                </c:pt>
                <c:pt idx="4">
                  <c:v>-1.6339339161209507</c:v>
                </c:pt>
                <c:pt idx="5">
                  <c:v>-1.5341205443525459</c:v>
                </c:pt>
                <c:pt idx="6">
                  <c:v>-1.4476059980540612</c:v>
                </c:pt>
                <c:pt idx="7">
                  <c:v>-1.370744730967556</c:v>
                </c:pt>
                <c:pt idx="8">
                  <c:v>-1.3012239250892597</c:v>
                </c:pt>
                <c:pt idx="9">
                  <c:v>-1.2374795794240132</c:v>
                </c:pt>
                <c:pt idx="10">
                  <c:v>-1.1784020429997191</c:v>
                </c:pt>
                <c:pt idx="11">
                  <c:v>-1.1231739206269666</c:v>
                </c:pt>
                <c:pt idx="12">
                  <c:v>-1.0711746468263743</c:v>
                </c:pt>
                <c:pt idx="13">
                  <c:v>-1.0219212334923036</c:v>
                </c:pt>
                <c:pt idx="14">
                  <c:v>-0.97502984780811075</c:v>
                </c:pt>
                <c:pt idx="15">
                  <c:v>-0.93018998319682389</c:v>
                </c:pt>
                <c:pt idx="16">
                  <c:v>-0.88714655901887607</c:v>
                </c:pt>
                <c:pt idx="17">
                  <c:v>-0.84568718722657388</c:v>
                </c:pt>
                <c:pt idx="18">
                  <c:v>-0.80563290730518677</c:v>
                </c:pt>
                <c:pt idx="19">
                  <c:v>-0.76683130989518566</c:v>
                </c:pt>
                <c:pt idx="20">
                  <c:v>-0.72915134305229301</c:v>
                </c:pt>
                <c:pt idx="21">
                  <c:v>-0.69247932764821996</c:v>
                </c:pt>
                <c:pt idx="22">
                  <c:v>-0.65671585720597359</c:v>
                </c:pt>
                <c:pt idx="23">
                  <c:v>-0.6217733550157325</c:v>
                </c:pt>
                <c:pt idx="24">
                  <c:v>-0.58757412674663445</c:v>
                </c:pt>
                <c:pt idx="25">
                  <c:v>-0.55404879144233621</c:v>
                </c:pt>
                <c:pt idx="26">
                  <c:v>-0.52113500486411635</c:v>
                </c:pt>
                <c:pt idx="27">
                  <c:v>-0.48877641111466941</c:v>
                </c:pt>
                <c:pt idx="28">
                  <c:v>-0.45692177423763397</c:v>
                </c:pt>
                <c:pt idx="29">
                  <c:v>-0.425524252949535</c:v>
                </c:pt>
                <c:pt idx="30">
                  <c:v>-0.3945407900989984</c:v>
                </c:pt>
                <c:pt idx="31">
                  <c:v>-0.36393159473103959</c:v>
                </c:pt>
                <c:pt idx="32">
                  <c:v>-0.33365969936120454</c:v>
                </c:pt>
                <c:pt idx="33">
                  <c:v>-0.30369057865445637</c:v>
                </c:pt>
                <c:pt idx="34">
                  <c:v>-0.27399181845380061</c:v>
                </c:pt>
                <c:pt idx="35">
                  <c:v>-0.24453282622639833</c:v>
                </c:pt>
                <c:pt idx="36">
                  <c:v>-0.21528457564427503</c:v>
                </c:pt>
                <c:pt idx="37">
                  <c:v>-0.18621937930523477</c:v>
                </c:pt>
                <c:pt idx="38">
                  <c:v>-0.1573106846101707</c:v>
                </c:pt>
                <c:pt idx="39">
                  <c:v>-0.12853288860722628</c:v>
                </c:pt>
                <c:pt idx="40">
                  <c:v>-9.9861168237163553E-2</c:v>
                </c:pt>
                <c:pt idx="41">
                  <c:v>-7.127132290229457E-2</c:v>
                </c:pt>
                <c:pt idx="42">
                  <c:v>-4.2739626659217211E-2</c:v>
                </c:pt>
                <c:pt idx="43">
                  <c:v>-1.42426876225898E-2</c:v>
                </c:pt>
                <c:pt idx="44">
                  <c:v>1.4242687622589938E-2</c:v>
                </c:pt>
                <c:pt idx="45">
                  <c:v>4.2739626659217343E-2</c:v>
                </c:pt>
                <c:pt idx="46">
                  <c:v>7.1271322902294709E-2</c:v>
                </c:pt>
                <c:pt idx="47">
                  <c:v>9.9861168237163553E-2</c:v>
                </c:pt>
                <c:pt idx="48">
                  <c:v>0.12853288860722628</c:v>
                </c:pt>
                <c:pt idx="49">
                  <c:v>0.1573106846101707</c:v>
                </c:pt>
                <c:pt idx="50">
                  <c:v>0.18621937930523477</c:v>
                </c:pt>
                <c:pt idx="51">
                  <c:v>0.21528457564427503</c:v>
                </c:pt>
                <c:pt idx="52">
                  <c:v>0.24453282622639816</c:v>
                </c:pt>
                <c:pt idx="53">
                  <c:v>0.27399181845380044</c:v>
                </c:pt>
                <c:pt idx="54">
                  <c:v>0.30369057865445626</c:v>
                </c:pt>
                <c:pt idx="55">
                  <c:v>0.33365969936120471</c:v>
                </c:pt>
                <c:pt idx="56">
                  <c:v>0.3639315947310397</c:v>
                </c:pt>
                <c:pt idx="57">
                  <c:v>0.39454079009899856</c:v>
                </c:pt>
                <c:pt idx="58">
                  <c:v>0.425524252949535</c:v>
                </c:pt>
                <c:pt idx="59">
                  <c:v>0.45692177423763397</c:v>
                </c:pt>
                <c:pt idx="60">
                  <c:v>0.48877641111466941</c:v>
                </c:pt>
                <c:pt idx="61">
                  <c:v>0.52113500486411635</c:v>
                </c:pt>
                <c:pt idx="62">
                  <c:v>0.55404879144233621</c:v>
                </c:pt>
                <c:pt idx="63">
                  <c:v>0.58757412674663412</c:v>
                </c:pt>
                <c:pt idx="64">
                  <c:v>0.62177335501573239</c:v>
                </c:pt>
                <c:pt idx="65">
                  <c:v>0.65671585720597314</c:v>
                </c:pt>
                <c:pt idx="66">
                  <c:v>0.69247932764822007</c:v>
                </c:pt>
                <c:pt idx="67">
                  <c:v>0.72915134305229301</c:v>
                </c:pt>
                <c:pt idx="68">
                  <c:v>0.76683130989518566</c:v>
                </c:pt>
                <c:pt idx="69">
                  <c:v>0.80563290730518677</c:v>
                </c:pt>
                <c:pt idx="70">
                  <c:v>0.84568718722657388</c:v>
                </c:pt>
                <c:pt idx="71">
                  <c:v>0.88714655901887607</c:v>
                </c:pt>
                <c:pt idx="72">
                  <c:v>0.93018998319682389</c:v>
                </c:pt>
                <c:pt idx="73">
                  <c:v>0.97502984780811075</c:v>
                </c:pt>
                <c:pt idx="74">
                  <c:v>1.0219212334923036</c:v>
                </c:pt>
                <c:pt idx="75">
                  <c:v>1.0711746468263743</c:v>
                </c:pt>
                <c:pt idx="76">
                  <c:v>1.123173920626966</c:v>
                </c:pt>
                <c:pt idx="77">
                  <c:v>1.1784020429997195</c:v>
                </c:pt>
                <c:pt idx="78">
                  <c:v>1.2374795794240139</c:v>
                </c:pt>
                <c:pt idx="79">
                  <c:v>1.3012239250892597</c:v>
                </c:pt>
                <c:pt idx="80">
                  <c:v>1.370744730967556</c:v>
                </c:pt>
                <c:pt idx="81">
                  <c:v>1.4476059980540619</c:v>
                </c:pt>
                <c:pt idx="82">
                  <c:v>1.5341205443525465</c:v>
                </c:pt>
                <c:pt idx="83">
                  <c:v>1.6339339161209507</c:v>
                </c:pt>
                <c:pt idx="84">
                  <c:v>1.7533295587879703</c:v>
                </c:pt>
                <c:pt idx="85">
                  <c:v>1.904706898156731</c:v>
                </c:pt>
                <c:pt idx="86">
                  <c:v>2.118994768287743</c:v>
                </c:pt>
                <c:pt idx="87">
                  <c:v>2.531313090899447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48-40E0-AE6A-00CE1BA6B75F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Facies_2_Porosity!$BM$26:$BM$33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Facies_2_Porosity!$BL$26:$BL$33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448-40E0-AE6A-00CE1BA6B75F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Facies_2_Porosity!$BM$36:$BM$43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Facies_2_Porosity!$BL$36:$BL$43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448-40E0-AE6A-00CE1BA6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6192"/>
        <c:axId val="120230656"/>
      </c:scatterChart>
      <c:valAx>
        <c:axId val="12021619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0230656"/>
        <c:crossesAt val="-3.3"/>
        <c:crossBetween val="midCat"/>
        <c:majorUnit val="1.0000000000000002E-2"/>
        <c:minorUnit val="1.0000000000000002E-2"/>
      </c:valAx>
      <c:valAx>
        <c:axId val="120230656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1.8110236220472433E-3"/>
              <c:y val="0.321556005499312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161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3328282169148745"/>
          <c:y val="0.13997039576694981"/>
          <c:w val="0.21601968262254512"/>
          <c:h val="0.155946027964216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55543625228662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Facies_2_Porosity!$N$3:$N$27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Facies_2_Porosity!$R$3:$R$27</c:f>
              <c:numCache>
                <c:formatCode>General</c:formatCode>
                <c:ptCount val="25"/>
                <c:pt idx="0">
                  <c:v>0</c:v>
                </c:pt>
                <c:pt idx="1">
                  <c:v>2.2727272727272728E-2</c:v>
                </c:pt>
                <c:pt idx="2">
                  <c:v>0.10227272727272728</c:v>
                </c:pt>
                <c:pt idx="3">
                  <c:v>0.14772727272727273</c:v>
                </c:pt>
                <c:pt idx="4">
                  <c:v>0.25</c:v>
                </c:pt>
                <c:pt idx="5">
                  <c:v>0.38636363636363635</c:v>
                </c:pt>
                <c:pt idx="6">
                  <c:v>0.46590909090909088</c:v>
                </c:pt>
                <c:pt idx="7">
                  <c:v>0.53409090909090906</c:v>
                </c:pt>
                <c:pt idx="8">
                  <c:v>0.59090909090909094</c:v>
                </c:pt>
                <c:pt idx="9">
                  <c:v>0.68181818181818177</c:v>
                </c:pt>
                <c:pt idx="10">
                  <c:v>0.71590909090909094</c:v>
                </c:pt>
                <c:pt idx="11">
                  <c:v>0.75</c:v>
                </c:pt>
                <c:pt idx="12">
                  <c:v>0.79545454545454541</c:v>
                </c:pt>
                <c:pt idx="13">
                  <c:v>0.84090909090909094</c:v>
                </c:pt>
                <c:pt idx="14">
                  <c:v>0.86363636363636365</c:v>
                </c:pt>
                <c:pt idx="15">
                  <c:v>0.90909090909090906</c:v>
                </c:pt>
                <c:pt idx="16">
                  <c:v>0.94318181818181823</c:v>
                </c:pt>
                <c:pt idx="17">
                  <c:v>0.96590909090909094</c:v>
                </c:pt>
                <c:pt idx="18">
                  <c:v>0.97727272727272729</c:v>
                </c:pt>
                <c:pt idx="19">
                  <c:v>0.97727272727272729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02B-A2F3-97A2B971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48192"/>
        <c:axId val="120249728"/>
      </c:barChart>
      <c:catAx>
        <c:axId val="120248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0249728"/>
        <c:crosses val="autoZero"/>
        <c:auto val="1"/>
        <c:lblAlgn val="ctr"/>
        <c:lblOffset val="100"/>
        <c:noMultiLvlLbl val="0"/>
      </c:catAx>
      <c:valAx>
        <c:axId val="120249728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0248192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2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8328670563906786"/>
          <c:h val="0.82212796536860466"/>
        </c:manualLayout>
      </c:layout>
      <c:scatterChart>
        <c:scatterStyle val="lineMarker"/>
        <c:varyColors val="0"/>
        <c:ser>
          <c:idx val="0"/>
          <c:order val="0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Facies_2_Porosity!$L$3:$L$103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Facies_2_Porosity!$I$3:$I$103</c:f>
              <c:numCache>
                <c:formatCode>General</c:formatCode>
                <c:ptCount val="101"/>
                <c:pt idx="0">
                  <c:v>3.4963974579876912E-2</c:v>
                </c:pt>
                <c:pt idx="1">
                  <c:v>4.3954647403514575E-2</c:v>
                </c:pt>
                <c:pt idx="2">
                  <c:v>5.4723405263097782E-2</c:v>
                </c:pt>
                <c:pt idx="3">
                  <c:v>6.7478332140742545E-2</c:v>
                </c:pt>
                <c:pt idx="4">
                  <c:v>8.2417598785188645E-2</c:v>
                </c:pt>
                <c:pt idx="5">
                  <c:v>9.9720523954211396E-2</c:v>
                </c:pt>
                <c:pt idx="6">
                  <c:v>0.11953801752848242</c:v>
                </c:pt>
                <c:pt idx="7">
                  <c:v>0.14198287588331265</c:v>
                </c:pt>
                <c:pt idx="8">
                  <c:v>0.16712048443661792</c:v>
                </c:pt>
                <c:pt idx="9">
                  <c:v>0.19496053353014178</c:v>
                </c:pt>
                <c:pt idx="10">
                  <c:v>0.22545036211202549</c:v>
                </c:pt>
                <c:pt idx="11">
                  <c:v>0.25847050264622229</c:v>
                </c:pt>
                <c:pt idx="12">
                  <c:v>0.29383290823233577</c:v>
                </c:pt>
                <c:pt idx="13">
                  <c:v>0.33128220217086685</c:v>
                </c:pt>
                <c:pt idx="14">
                  <c:v>0.37050010957431112</c:v>
                </c:pt>
                <c:pt idx="15">
                  <c:v>0.41111302338782563</c:v>
                </c:pt>
                <c:pt idx="16">
                  <c:v>0.45270244037344776</c:v>
                </c:pt>
                <c:pt idx="17">
                  <c:v>0.49481779533259518</c:v>
                </c:pt>
                <c:pt idx="18">
                  <c:v>0.53699104323415958</c:v>
                </c:pt>
                <c:pt idx="19">
                  <c:v>0.57875220601100275</c:v>
                </c:pt>
                <c:pt idx="20">
                  <c:v>0.61964502653025866</c:v>
                </c:pt>
                <c:pt idx="21">
                  <c:v>0.65924186395475182</c:v>
                </c:pt>
                <c:pt idx="22">
                  <c:v>0.69715702321508843</c:v>
                </c:pt>
                <c:pt idx="23">
                  <c:v>0.73305783082536657</c:v>
                </c:pt>
                <c:pt idx="24">
                  <c:v>0.76667293811576254</c:v>
                </c:pt>
                <c:pt idx="25">
                  <c:v>0.79779753492422034</c:v>
                </c:pt>
                <c:pt idx="26">
                  <c:v>0.8262953730665541</c:v>
                </c:pt>
                <c:pt idx="27">
                  <c:v>0.85209771017916958</c:v>
                </c:pt>
                <c:pt idx="28">
                  <c:v>0.87519947309042967</c:v>
                </c:pt>
                <c:pt idx="29">
                  <c:v>0.89565309139516058</c:v>
                </c:pt>
                <c:pt idx="30">
                  <c:v>0.91356055669861835</c:v>
                </c:pt>
                <c:pt idx="31">
                  <c:v>0.92906431665420819</c:v>
                </c:pt>
                <c:pt idx="32">
                  <c:v>0.94233761627833634</c:v>
                </c:pt>
                <c:pt idx="33">
                  <c:v>0.95357485753250759</c:v>
                </c:pt>
                <c:pt idx="34">
                  <c:v>0.96298247078798549</c:v>
                </c:pt>
                <c:pt idx="35">
                  <c:v>0.97077068966958724</c:v>
                </c:pt>
                <c:pt idx="36">
                  <c:v>0.9771465057892198</c:v>
                </c:pt>
                <c:pt idx="37">
                  <c:v>0.9823079633286258</c:v>
                </c:pt>
                <c:pt idx="38">
                  <c:v>0.98643984498560189</c:v>
                </c:pt>
                <c:pt idx="39">
                  <c:v>0.98971070778869774</c:v>
                </c:pt>
                <c:pt idx="40">
                  <c:v>0.99227115436681157</c:v>
                </c:pt>
                <c:pt idx="41">
                  <c:v>0.99425317442918903</c:v>
                </c:pt>
                <c:pt idx="42">
                  <c:v>0.9957703621115831</c:v>
                </c:pt>
                <c:pt idx="43">
                  <c:v>0.99691880526640142</c:v>
                </c:pt>
                <c:pt idx="44">
                  <c:v>0.99777844925580328</c:v>
                </c:pt>
                <c:pt idx="45">
                  <c:v>0.9984147562382516</c:v>
                </c:pt>
                <c:pt idx="46">
                  <c:v>0.99888050710951681</c:v>
                </c:pt>
                <c:pt idx="47">
                  <c:v>0.9992176232843778</c:v>
                </c:pt>
                <c:pt idx="48">
                  <c:v>0.99945891612204052</c:v>
                </c:pt>
                <c:pt idx="49">
                  <c:v>0.99962970052088929</c:v>
                </c:pt>
                <c:pt idx="50">
                  <c:v>0.99974923436390262</c:v>
                </c:pt>
                <c:pt idx="51">
                  <c:v>0.9998319661670344</c:v>
                </c:pt>
                <c:pt idx="52">
                  <c:v>0.99988858918538015</c:v>
                </c:pt>
                <c:pt idx="53">
                  <c:v>0.99992691156417346</c:v>
                </c:pt>
                <c:pt idx="54">
                  <c:v>0.99995255940544958</c:v>
                </c:pt>
                <c:pt idx="55">
                  <c:v>0.99996953355750429</c:v>
                </c:pt>
                <c:pt idx="56">
                  <c:v>0.99998064228389072</c:v>
                </c:pt>
                <c:pt idx="57">
                  <c:v>0.99998783146393966</c:v>
                </c:pt>
                <c:pt idx="58">
                  <c:v>0.9999924322639685</c:v>
                </c:pt>
                <c:pt idx="59">
                  <c:v>0.99999534382741584</c:v>
                </c:pt>
                <c:pt idx="60">
                  <c:v>0.99999716586806453</c:v>
                </c:pt>
                <c:pt idx="61">
                  <c:v>0.99999829339977397</c:v>
                </c:pt>
                <c:pt idx="62">
                  <c:v>0.9999989833827323</c:v>
                </c:pt>
                <c:pt idx="63">
                  <c:v>0.99999940091193773</c:v>
                </c:pt>
                <c:pt idx="64">
                  <c:v>0.99999965075899933</c:v>
                </c:pt>
                <c:pt idx="65">
                  <c:v>0.99999979860191635</c:v>
                </c:pt>
                <c:pt idx="66">
                  <c:v>0.99999988511179183</c:v>
                </c:pt>
                <c:pt idx="67">
                  <c:v>0.99999993516935859</c:v>
                </c:pt>
                <c:pt idx="68">
                  <c:v>0.99999996381197354</c:v>
                </c:pt>
                <c:pt idx="69">
                  <c:v>0.99999998001866908</c:v>
                </c:pt>
                <c:pt idx="70">
                  <c:v>0.99999998908674526</c:v>
                </c:pt>
                <c:pt idx="71">
                  <c:v>0.9999999941040989</c:v>
                </c:pt>
                <c:pt idx="72">
                  <c:v>0.99999999684929353</c:v>
                </c:pt>
                <c:pt idx="73">
                  <c:v>0.99999999833458075</c:v>
                </c:pt>
                <c:pt idx="74">
                  <c:v>0.99999999912925042</c:v>
                </c:pt>
                <c:pt idx="75">
                  <c:v>0.9999999995496881</c:v>
                </c:pt>
                <c:pt idx="76">
                  <c:v>0.99999999976965404</c:v>
                </c:pt>
                <c:pt idx="77">
                  <c:v>0.99999999988345556</c:v>
                </c:pt>
                <c:pt idx="78">
                  <c:v>0.99999999994167665</c:v>
                </c:pt>
                <c:pt idx="79">
                  <c:v>0.99999999997113098</c:v>
                </c:pt>
                <c:pt idx="80">
                  <c:v>0.99999999998586631</c:v>
                </c:pt>
                <c:pt idx="81">
                  <c:v>0.99999999999315603</c:v>
                </c:pt>
                <c:pt idx="82">
                  <c:v>0.99999999999672207</c:v>
                </c:pt>
                <c:pt idx="83">
                  <c:v>0.99999999999844724</c:v>
                </c:pt>
                <c:pt idx="84">
                  <c:v>0.99999999999927247</c:v>
                </c:pt>
                <c:pt idx="85">
                  <c:v>0.99999999999966283</c:v>
                </c:pt>
                <c:pt idx="86">
                  <c:v>0.99999999999984546</c:v>
                </c:pt>
                <c:pt idx="87">
                  <c:v>0.99999999999992994</c:v>
                </c:pt>
                <c:pt idx="88">
                  <c:v>0.99999999999996858</c:v>
                </c:pt>
                <c:pt idx="89">
                  <c:v>0.99999999999998612</c:v>
                </c:pt>
                <c:pt idx="90">
                  <c:v>0.99999999999999389</c:v>
                </c:pt>
                <c:pt idx="91">
                  <c:v>0.99999999999999734</c:v>
                </c:pt>
                <c:pt idx="92">
                  <c:v>0.99999999999999889</c:v>
                </c:pt>
                <c:pt idx="93">
                  <c:v>0.99999999999999956</c:v>
                </c:pt>
                <c:pt idx="94">
                  <c:v>0.99999999999999978</c:v>
                </c:pt>
                <c:pt idx="95">
                  <c:v>0.99999999999999989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DD-49DC-B5FE-CEA742404F08}"/>
            </c:ext>
          </c:extLst>
        </c:ser>
        <c:ser>
          <c:idx val="1"/>
          <c:order val="1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Facies_2_Porosity!$A$3:$A$90</c:f>
              <c:numCache>
                <c:formatCode>General</c:formatCode>
                <c:ptCount val="88"/>
                <c:pt idx="0">
                  <c:v>1.6E-2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4.7E-2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5.8000000000000003E-2</c:v>
                </c:pt>
                <c:pt idx="33">
                  <c:v>5.8000000000000003E-2</c:v>
                </c:pt>
                <c:pt idx="34">
                  <c:v>0.06</c:v>
                </c:pt>
                <c:pt idx="35">
                  <c:v>6.0999999999999999E-2</c:v>
                </c:pt>
                <c:pt idx="36">
                  <c:v>6.0999999999999999E-2</c:v>
                </c:pt>
                <c:pt idx="37">
                  <c:v>6.3E-2</c:v>
                </c:pt>
                <c:pt idx="38">
                  <c:v>6.4000000000000001E-2</c:v>
                </c:pt>
                <c:pt idx="39">
                  <c:v>6.5000000000000002E-2</c:v>
                </c:pt>
                <c:pt idx="40">
                  <c:v>6.7000000000000004E-2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7.3999999999999996E-2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8.3000000000000004E-2</c:v>
                </c:pt>
                <c:pt idx="48">
                  <c:v>8.3000000000000004E-2</c:v>
                </c:pt>
                <c:pt idx="49">
                  <c:v>8.4000000000000005E-2</c:v>
                </c:pt>
                <c:pt idx="50">
                  <c:v>8.5999999999999993E-2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9.0999999999999998E-2</c:v>
                </c:pt>
                <c:pt idx="54">
                  <c:v>9.0999999999999998E-2</c:v>
                </c:pt>
                <c:pt idx="55">
                  <c:v>9.1999999999999998E-2</c:v>
                </c:pt>
                <c:pt idx="56">
                  <c:v>9.4E-2</c:v>
                </c:pt>
                <c:pt idx="57">
                  <c:v>9.4E-2</c:v>
                </c:pt>
                <c:pt idx="58">
                  <c:v>9.7000000000000003E-2</c:v>
                </c:pt>
                <c:pt idx="59">
                  <c:v>9.7000000000000003E-2</c:v>
                </c:pt>
                <c:pt idx="60">
                  <c:v>0.1</c:v>
                </c:pt>
                <c:pt idx="61">
                  <c:v>0.109</c:v>
                </c:pt>
                <c:pt idx="62">
                  <c:v>0.109</c:v>
                </c:pt>
                <c:pt idx="63">
                  <c:v>0.115</c:v>
                </c:pt>
                <c:pt idx="64">
                  <c:v>0.115</c:v>
                </c:pt>
                <c:pt idx="65">
                  <c:v>0.11700000000000001</c:v>
                </c:pt>
                <c:pt idx="66">
                  <c:v>0.12</c:v>
                </c:pt>
                <c:pt idx="67">
                  <c:v>0.121</c:v>
                </c:pt>
                <c:pt idx="68">
                  <c:v>0.128</c:v>
                </c:pt>
                <c:pt idx="69">
                  <c:v>0.128</c:v>
                </c:pt>
                <c:pt idx="70">
                  <c:v>0.13</c:v>
                </c:pt>
                <c:pt idx="71">
                  <c:v>0.13400000000000001</c:v>
                </c:pt>
                <c:pt idx="72">
                  <c:v>0.13700000000000001</c:v>
                </c:pt>
                <c:pt idx="73">
                  <c:v>0.13800000000000001</c:v>
                </c:pt>
                <c:pt idx="74">
                  <c:v>0.14199999999999999</c:v>
                </c:pt>
                <c:pt idx="75">
                  <c:v>0.14499999999999999</c:v>
                </c:pt>
                <c:pt idx="76">
                  <c:v>0.154</c:v>
                </c:pt>
                <c:pt idx="77">
                  <c:v>0.156</c:v>
                </c:pt>
                <c:pt idx="78">
                  <c:v>0.156</c:v>
                </c:pt>
                <c:pt idx="79">
                  <c:v>0.159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0.16700000000000001</c:v>
                </c:pt>
                <c:pt idx="83">
                  <c:v>0.17199999999999999</c:v>
                </c:pt>
                <c:pt idx="84">
                  <c:v>0.17399999999999999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0.20799999999999999</c:v>
                </c:pt>
              </c:numCache>
            </c:numRef>
          </c:xVal>
          <c:yVal>
            <c:numRef>
              <c:f>Facies_2_Porosity!$E$3:$E$90</c:f>
              <c:numCache>
                <c:formatCode>0.0000</c:formatCode>
                <c:ptCount val="88"/>
                <c:pt idx="0">
                  <c:v>5.6818181818181811E-3</c:v>
                </c:pt>
                <c:pt idx="1">
                  <c:v>1.7045454545454565E-2</c:v>
                </c:pt>
                <c:pt idx="2">
                  <c:v>2.8409090909090939E-2</c:v>
                </c:pt>
                <c:pt idx="3">
                  <c:v>3.9772727272727307E-2</c:v>
                </c:pt>
                <c:pt idx="4">
                  <c:v>5.1136363636363653E-2</c:v>
                </c:pt>
                <c:pt idx="5">
                  <c:v>6.2500000000000028E-2</c:v>
                </c:pt>
                <c:pt idx="6">
                  <c:v>7.3863636363636381E-2</c:v>
                </c:pt>
                <c:pt idx="7">
                  <c:v>8.5227272727272582E-2</c:v>
                </c:pt>
                <c:pt idx="8">
                  <c:v>9.6590909090909005E-2</c:v>
                </c:pt>
                <c:pt idx="9">
                  <c:v>0.10795454545454548</c:v>
                </c:pt>
                <c:pt idx="10">
                  <c:v>0.11931818181818177</c:v>
                </c:pt>
                <c:pt idx="11">
                  <c:v>0.13068181818181801</c:v>
                </c:pt>
                <c:pt idx="12">
                  <c:v>0.14204545454545453</c:v>
                </c:pt>
                <c:pt idx="13">
                  <c:v>0.15340909090909102</c:v>
                </c:pt>
                <c:pt idx="14">
                  <c:v>0.16477272727272729</c:v>
                </c:pt>
                <c:pt idx="15">
                  <c:v>0.17613636363636404</c:v>
                </c:pt>
                <c:pt idx="16">
                  <c:v>0.1875</c:v>
                </c:pt>
                <c:pt idx="17">
                  <c:v>0.19886363636363641</c:v>
                </c:pt>
                <c:pt idx="18">
                  <c:v>0.21022727272727282</c:v>
                </c:pt>
                <c:pt idx="19">
                  <c:v>0.22159090909090906</c:v>
                </c:pt>
                <c:pt idx="20">
                  <c:v>0.2329545454545453</c:v>
                </c:pt>
                <c:pt idx="21">
                  <c:v>0.24431818181818171</c:v>
                </c:pt>
                <c:pt idx="22">
                  <c:v>0.25568181818181801</c:v>
                </c:pt>
                <c:pt idx="23">
                  <c:v>0.26704545454545447</c:v>
                </c:pt>
                <c:pt idx="24">
                  <c:v>0.27840909090909083</c:v>
                </c:pt>
                <c:pt idx="25">
                  <c:v>0.28977272727272724</c:v>
                </c:pt>
                <c:pt idx="26">
                  <c:v>0.30113636363636354</c:v>
                </c:pt>
                <c:pt idx="27">
                  <c:v>0.3125</c:v>
                </c:pt>
                <c:pt idx="28">
                  <c:v>0.3238636363636363</c:v>
                </c:pt>
                <c:pt idx="29">
                  <c:v>0.33522727272727265</c:v>
                </c:pt>
                <c:pt idx="30">
                  <c:v>0.34659090909090906</c:v>
                </c:pt>
                <c:pt idx="31">
                  <c:v>0.35795454545454541</c:v>
                </c:pt>
                <c:pt idx="32">
                  <c:v>0.36931818181818177</c:v>
                </c:pt>
                <c:pt idx="33">
                  <c:v>0.38068181818181812</c:v>
                </c:pt>
                <c:pt idx="34">
                  <c:v>0.39204545454545453</c:v>
                </c:pt>
                <c:pt idx="35">
                  <c:v>0.40340909090909083</c:v>
                </c:pt>
                <c:pt idx="36">
                  <c:v>0.41477272727272724</c:v>
                </c:pt>
                <c:pt idx="37">
                  <c:v>0.42613636363636365</c:v>
                </c:pt>
                <c:pt idx="38">
                  <c:v>0.4375</c:v>
                </c:pt>
                <c:pt idx="39">
                  <c:v>0.44886363636363635</c:v>
                </c:pt>
                <c:pt idx="40">
                  <c:v>0.46022727272727271</c:v>
                </c:pt>
                <c:pt idx="41">
                  <c:v>0.47159090909090912</c:v>
                </c:pt>
                <c:pt idx="42">
                  <c:v>0.48295454545454547</c:v>
                </c:pt>
                <c:pt idx="43">
                  <c:v>0.49431818181818182</c:v>
                </c:pt>
                <c:pt idx="44">
                  <c:v>0.50568181818181823</c:v>
                </c:pt>
                <c:pt idx="45">
                  <c:v>0.51704545454545459</c:v>
                </c:pt>
                <c:pt idx="46">
                  <c:v>0.52840909090909094</c:v>
                </c:pt>
                <c:pt idx="47">
                  <c:v>0.53977272727272729</c:v>
                </c:pt>
                <c:pt idx="48">
                  <c:v>0.55113636363636365</c:v>
                </c:pt>
                <c:pt idx="49">
                  <c:v>0.5625</c:v>
                </c:pt>
                <c:pt idx="50">
                  <c:v>0.57386363636363635</c:v>
                </c:pt>
                <c:pt idx="51">
                  <c:v>0.58522727272727271</c:v>
                </c:pt>
                <c:pt idx="52">
                  <c:v>0.59659090909090917</c:v>
                </c:pt>
                <c:pt idx="53">
                  <c:v>0.60795454545454541</c:v>
                </c:pt>
                <c:pt idx="54">
                  <c:v>0.61931818181818188</c:v>
                </c:pt>
                <c:pt idx="55">
                  <c:v>0.63068181818181834</c:v>
                </c:pt>
                <c:pt idx="56">
                  <c:v>0.64204545454545459</c:v>
                </c:pt>
                <c:pt idx="57">
                  <c:v>0.65340909090909105</c:v>
                </c:pt>
                <c:pt idx="58">
                  <c:v>0.66477272727272729</c:v>
                </c:pt>
                <c:pt idx="59">
                  <c:v>0.67613636363636376</c:v>
                </c:pt>
                <c:pt idx="60">
                  <c:v>0.6875</c:v>
                </c:pt>
                <c:pt idx="61">
                  <c:v>0.69886363636363646</c:v>
                </c:pt>
                <c:pt idx="62">
                  <c:v>0.71022727272727271</c:v>
                </c:pt>
                <c:pt idx="63">
                  <c:v>0.72159090909090906</c:v>
                </c:pt>
                <c:pt idx="64">
                  <c:v>0.73295454545454541</c:v>
                </c:pt>
                <c:pt idx="65">
                  <c:v>0.74431818181818188</c:v>
                </c:pt>
                <c:pt idx="66">
                  <c:v>0.75568181818181834</c:v>
                </c:pt>
                <c:pt idx="67">
                  <c:v>0.7670454545454547</c:v>
                </c:pt>
                <c:pt idx="68">
                  <c:v>0.77840909090909094</c:v>
                </c:pt>
                <c:pt idx="69">
                  <c:v>0.78977272727272718</c:v>
                </c:pt>
                <c:pt idx="70">
                  <c:v>0.80113636363636354</c:v>
                </c:pt>
                <c:pt idx="71">
                  <c:v>0.8125</c:v>
                </c:pt>
                <c:pt idx="72">
                  <c:v>0.82386363636363602</c:v>
                </c:pt>
                <c:pt idx="73">
                  <c:v>0.83522727272727271</c:v>
                </c:pt>
                <c:pt idx="74">
                  <c:v>0.84659090909090895</c:v>
                </c:pt>
                <c:pt idx="75">
                  <c:v>0.85795454545454541</c:v>
                </c:pt>
                <c:pt idx="76">
                  <c:v>0.86931818181818177</c:v>
                </c:pt>
                <c:pt idx="77">
                  <c:v>0.88068181818181834</c:v>
                </c:pt>
                <c:pt idx="78">
                  <c:v>0.89204545454545459</c:v>
                </c:pt>
                <c:pt idx="79">
                  <c:v>0.90340909090909105</c:v>
                </c:pt>
                <c:pt idx="80">
                  <c:v>0.9147727272727274</c:v>
                </c:pt>
                <c:pt idx="81">
                  <c:v>0.92613636363636365</c:v>
                </c:pt>
                <c:pt idx="82">
                  <c:v>0.9375</c:v>
                </c:pt>
                <c:pt idx="83">
                  <c:v>0.94886363636363635</c:v>
                </c:pt>
                <c:pt idx="84">
                  <c:v>0.96022727272727271</c:v>
                </c:pt>
                <c:pt idx="85">
                  <c:v>0.97159090909090906</c:v>
                </c:pt>
                <c:pt idx="86">
                  <c:v>0.98295454545454541</c:v>
                </c:pt>
                <c:pt idx="87">
                  <c:v>0.99431818181818177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D-49DC-B5FE-CEA74240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840"/>
        <c:axId val="120422400"/>
      </c:scatterChart>
      <c:valAx>
        <c:axId val="120403840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0422400"/>
        <c:crosses val="autoZero"/>
        <c:crossBetween val="midCat"/>
        <c:majorUnit val="1.0000000000000002E-2"/>
      </c:valAx>
      <c:valAx>
        <c:axId val="120422400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3890877276702E-3"/>
              <c:y val="0.270393504366678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403840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9.8129246970332942E-2"/>
          <c:y val="0.17814269407069033"/>
          <c:w val="0.11299520798536547"/>
          <c:h val="0.145528152159601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Facies_2_Porosity!$N$3:$N$27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Facies_2_Porosity!$O$3:$O$27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187-9A6F-D80AAABC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55552"/>
        <c:axId val="120457088"/>
      </c:barChart>
      <c:catAx>
        <c:axId val="120455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0457088"/>
        <c:crosses val="autoZero"/>
        <c:auto val="1"/>
        <c:lblAlgn val="ctr"/>
        <c:lblOffset val="100"/>
        <c:noMultiLvlLbl val="0"/>
      </c:catAx>
      <c:valAx>
        <c:axId val="12045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55552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2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Facies_2_Porosity!$A$3:$A$90</c:f>
              <c:numCache>
                <c:formatCode>General</c:formatCode>
                <c:ptCount val="88"/>
                <c:pt idx="0">
                  <c:v>1.6E-2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4.7E-2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5.7000000000000002E-2</c:v>
                </c:pt>
                <c:pt idx="30">
                  <c:v>5.7000000000000002E-2</c:v>
                </c:pt>
                <c:pt idx="31">
                  <c:v>5.7000000000000002E-2</c:v>
                </c:pt>
                <c:pt idx="32">
                  <c:v>5.8000000000000003E-2</c:v>
                </c:pt>
                <c:pt idx="33">
                  <c:v>5.8000000000000003E-2</c:v>
                </c:pt>
                <c:pt idx="34">
                  <c:v>0.06</c:v>
                </c:pt>
                <c:pt idx="35">
                  <c:v>6.0999999999999999E-2</c:v>
                </c:pt>
                <c:pt idx="36">
                  <c:v>6.0999999999999999E-2</c:v>
                </c:pt>
                <c:pt idx="37">
                  <c:v>6.3E-2</c:v>
                </c:pt>
                <c:pt idx="38">
                  <c:v>6.4000000000000001E-2</c:v>
                </c:pt>
                <c:pt idx="39">
                  <c:v>6.5000000000000002E-2</c:v>
                </c:pt>
                <c:pt idx="40">
                  <c:v>6.7000000000000004E-2</c:v>
                </c:pt>
                <c:pt idx="41">
                  <c:v>7.0999999999999994E-2</c:v>
                </c:pt>
                <c:pt idx="42">
                  <c:v>7.1999999999999995E-2</c:v>
                </c:pt>
                <c:pt idx="43">
                  <c:v>7.3999999999999996E-2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7.8E-2</c:v>
                </c:pt>
                <c:pt idx="47">
                  <c:v>8.3000000000000004E-2</c:v>
                </c:pt>
                <c:pt idx="48">
                  <c:v>8.3000000000000004E-2</c:v>
                </c:pt>
                <c:pt idx="49">
                  <c:v>8.4000000000000005E-2</c:v>
                </c:pt>
                <c:pt idx="50">
                  <c:v>8.5999999999999993E-2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9.0999999999999998E-2</c:v>
                </c:pt>
                <c:pt idx="54">
                  <c:v>9.0999999999999998E-2</c:v>
                </c:pt>
                <c:pt idx="55">
                  <c:v>9.1999999999999998E-2</c:v>
                </c:pt>
                <c:pt idx="56">
                  <c:v>9.4E-2</c:v>
                </c:pt>
                <c:pt idx="57">
                  <c:v>9.4E-2</c:v>
                </c:pt>
                <c:pt idx="58">
                  <c:v>9.7000000000000003E-2</c:v>
                </c:pt>
                <c:pt idx="59">
                  <c:v>9.7000000000000003E-2</c:v>
                </c:pt>
                <c:pt idx="60">
                  <c:v>0.1</c:v>
                </c:pt>
                <c:pt idx="61">
                  <c:v>0.109</c:v>
                </c:pt>
                <c:pt idx="62">
                  <c:v>0.109</c:v>
                </c:pt>
                <c:pt idx="63">
                  <c:v>0.115</c:v>
                </c:pt>
                <c:pt idx="64">
                  <c:v>0.115</c:v>
                </c:pt>
                <c:pt idx="65">
                  <c:v>0.11700000000000001</c:v>
                </c:pt>
                <c:pt idx="66">
                  <c:v>0.12</c:v>
                </c:pt>
                <c:pt idx="67">
                  <c:v>0.121</c:v>
                </c:pt>
                <c:pt idx="68">
                  <c:v>0.128</c:v>
                </c:pt>
                <c:pt idx="69">
                  <c:v>0.128</c:v>
                </c:pt>
                <c:pt idx="70">
                  <c:v>0.13</c:v>
                </c:pt>
                <c:pt idx="71">
                  <c:v>0.13400000000000001</c:v>
                </c:pt>
                <c:pt idx="72">
                  <c:v>0.13700000000000001</c:v>
                </c:pt>
                <c:pt idx="73">
                  <c:v>0.13800000000000001</c:v>
                </c:pt>
                <c:pt idx="74">
                  <c:v>0.14199999999999999</c:v>
                </c:pt>
                <c:pt idx="75">
                  <c:v>0.14499999999999999</c:v>
                </c:pt>
                <c:pt idx="76">
                  <c:v>0.154</c:v>
                </c:pt>
                <c:pt idx="77">
                  <c:v>0.156</c:v>
                </c:pt>
                <c:pt idx="78">
                  <c:v>0.156</c:v>
                </c:pt>
                <c:pt idx="79">
                  <c:v>0.159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0.16700000000000001</c:v>
                </c:pt>
                <c:pt idx="83">
                  <c:v>0.17199999999999999</c:v>
                </c:pt>
                <c:pt idx="84">
                  <c:v>0.17399999999999999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0.20799999999999999</c:v>
                </c:pt>
              </c:numCache>
            </c:numRef>
          </c:xVal>
          <c:yVal>
            <c:numRef>
              <c:f>Facies_2_Porosity!$F$3:$F$90</c:f>
              <c:numCache>
                <c:formatCode>0.0000</c:formatCode>
                <c:ptCount val="88"/>
                <c:pt idx="0">
                  <c:v>1.6200526856213524E-2</c:v>
                </c:pt>
                <c:pt idx="1">
                  <c:v>4.2256041250634667E-2</c:v>
                </c:pt>
                <c:pt idx="2">
                  <c:v>6.5030901319021214E-2</c:v>
                </c:pt>
                <c:pt idx="3">
                  <c:v>8.5775590663534934E-2</c:v>
                </c:pt>
                <c:pt idx="4">
                  <c:v>0.10499856933169746</c:v>
                </c:pt>
                <c:pt idx="5">
                  <c:v>0.1229839456244677</c:v>
                </c:pt>
                <c:pt idx="6">
                  <c:v>0.13991501225796996</c:v>
                </c:pt>
                <c:pt idx="7">
                  <c:v>0.15592048831733549</c:v>
                </c:pt>
                <c:pt idx="8">
                  <c:v>0.17109601568636904</c:v>
                </c:pt>
                <c:pt idx="9">
                  <c:v>0.18551558432118226</c:v>
                </c:pt>
                <c:pt idx="10">
                  <c:v>0.19923819292120462</c:v>
                </c:pt>
                <c:pt idx="11">
                  <c:v>0.21231200570913206</c:v>
                </c:pt>
                <c:pt idx="12">
                  <c:v>0.22477708634983942</c:v>
                </c:pt>
                <c:pt idx="13">
                  <c:v>0.23666727269480528</c:v>
                </c:pt>
                <c:pt idx="14">
                  <c:v>0.24801150686036688</c:v>
                </c:pt>
                <c:pt idx="15">
                  <c:v>0.25883480595346048</c:v>
                </c:pt>
                <c:pt idx="16">
                  <c:v>0.26915898765556917</c:v>
                </c:pt>
                <c:pt idx="17">
                  <c:v>0.27900322376220865</c:v>
                </c:pt>
                <c:pt idx="18">
                  <c:v>0.2883844699916796</c:v>
                </c:pt>
                <c:pt idx="19">
                  <c:v>0.29731780489531284</c:v>
                </c:pt>
                <c:pt idx="20">
                  <c:v>0.30581670072765121</c:v>
                </c:pt>
                <c:pt idx="21">
                  <c:v>0.31389324253382483</c:v>
                </c:pt>
                <c:pt idx="22">
                  <c:v>0.32155830723698975</c:v>
                </c:pt>
                <c:pt idx="23">
                  <c:v>0.32882171141093952</c:v>
                </c:pt>
                <c:pt idx="24">
                  <c:v>0.33569233423717953</c:v>
                </c:pt>
                <c:pt idx="25">
                  <c:v>0.34217822057678743</c:v>
                </c:pt>
                <c:pt idx="26">
                  <c:v>0.34828666794352831</c:v>
                </c:pt>
                <c:pt idx="27">
                  <c:v>0.35402430031887727</c:v>
                </c:pt>
                <c:pt idx="28">
                  <c:v>0.35939713111596328</c:v>
                </c:pt>
                <c:pt idx="29">
                  <c:v>0.364410617119035</c:v>
                </c:pt>
                <c:pt idx="30">
                  <c:v>0.36906970485671275</c:v>
                </c:pt>
                <c:pt idx="31">
                  <c:v>0.37337887058192476</c:v>
                </c:pt>
                <c:pt idx="32">
                  <c:v>0.37734215480814415</c:v>
                </c:pt>
                <c:pt idx="33">
                  <c:v>0.38096319217518643</c:v>
                </c:pt>
                <c:pt idx="34">
                  <c:v>0.38424523727726051</c:v>
                </c:pt>
                <c:pt idx="35">
                  <c:v>0.38719118697291477</c:v>
                </c:pt>
                <c:pt idx="36">
                  <c:v>0.38980359960477645</c:v>
                </c:pt>
                <c:pt idx="37">
                  <c:v>0.39208471148184226</c:v>
                </c:pt>
                <c:pt idx="38">
                  <c:v>0.39403645091493289</c:v>
                </c:pt>
                <c:pt idx="39">
                  <c:v>0.39566045004398392</c:v>
                </c:pt>
                <c:pt idx="40">
                  <c:v>0.39695805465192358</c:v>
                </c:pt>
                <c:pt idx="41">
                  <c:v>0.39793033212225992</c:v>
                </c:pt>
                <c:pt idx="42">
                  <c:v>0.39857807766476477</c:v>
                </c:pt>
                <c:pt idx="43">
                  <c:v>0.39890181890467552</c:v>
                </c:pt>
                <c:pt idx="44">
                  <c:v>0.39890181890467552</c:v>
                </c:pt>
                <c:pt idx="45">
                  <c:v>0.39857807766476477</c:v>
                </c:pt>
                <c:pt idx="46">
                  <c:v>0.39793033212225992</c:v>
                </c:pt>
                <c:pt idx="47">
                  <c:v>0.39695805465192358</c:v>
                </c:pt>
                <c:pt idx="48">
                  <c:v>0.39566045004398392</c:v>
                </c:pt>
                <c:pt idx="49">
                  <c:v>0.39403645091493289</c:v>
                </c:pt>
                <c:pt idx="50">
                  <c:v>0.39208471148184226</c:v>
                </c:pt>
                <c:pt idx="51">
                  <c:v>0.38980359960477645</c:v>
                </c:pt>
                <c:pt idx="52">
                  <c:v>0.38719118697291477</c:v>
                </c:pt>
                <c:pt idx="53">
                  <c:v>0.38424523727726051</c:v>
                </c:pt>
                <c:pt idx="54">
                  <c:v>0.38096319217518648</c:v>
                </c:pt>
                <c:pt idx="55">
                  <c:v>0.37734215480814415</c:v>
                </c:pt>
                <c:pt idx="56">
                  <c:v>0.37337887058192476</c:v>
                </c:pt>
                <c:pt idx="57">
                  <c:v>0.3690697048567127</c:v>
                </c:pt>
                <c:pt idx="58">
                  <c:v>0.364410617119035</c:v>
                </c:pt>
                <c:pt idx="59">
                  <c:v>0.35939713111596328</c:v>
                </c:pt>
                <c:pt idx="60">
                  <c:v>0.35402430031887727</c:v>
                </c:pt>
                <c:pt idx="61">
                  <c:v>0.34828666794352831</c:v>
                </c:pt>
                <c:pt idx="62">
                  <c:v>0.34217822057678743</c:v>
                </c:pt>
                <c:pt idx="63">
                  <c:v>0.33569233423717959</c:v>
                </c:pt>
                <c:pt idx="64">
                  <c:v>0.32882171141093958</c:v>
                </c:pt>
                <c:pt idx="65">
                  <c:v>0.32155830723698986</c:v>
                </c:pt>
                <c:pt idx="66">
                  <c:v>0.31389324253382478</c:v>
                </c:pt>
                <c:pt idx="67">
                  <c:v>0.30581670072765121</c:v>
                </c:pt>
                <c:pt idx="68">
                  <c:v>0.29731780489531284</c:v>
                </c:pt>
                <c:pt idx="69">
                  <c:v>0.2883844699916796</c:v>
                </c:pt>
                <c:pt idx="70">
                  <c:v>0.27900322376220865</c:v>
                </c:pt>
                <c:pt idx="71">
                  <c:v>0.26915898765556917</c:v>
                </c:pt>
                <c:pt idx="72">
                  <c:v>0.25883480595346048</c:v>
                </c:pt>
                <c:pt idx="73">
                  <c:v>0.24801150686036688</c:v>
                </c:pt>
                <c:pt idx="74">
                  <c:v>0.23666727269480528</c:v>
                </c:pt>
                <c:pt idx="75">
                  <c:v>0.22477708634983942</c:v>
                </c:pt>
                <c:pt idx="76">
                  <c:v>0.21231200570913222</c:v>
                </c:pt>
                <c:pt idx="77">
                  <c:v>0.19923819292120454</c:v>
                </c:pt>
                <c:pt idx="78">
                  <c:v>0.18551558432118206</c:v>
                </c:pt>
                <c:pt idx="79">
                  <c:v>0.17109601568636904</c:v>
                </c:pt>
                <c:pt idx="80">
                  <c:v>0.15592048831733549</c:v>
                </c:pt>
                <c:pt idx="81">
                  <c:v>0.13991501225796982</c:v>
                </c:pt>
                <c:pt idx="82">
                  <c:v>0.12298394562446754</c:v>
                </c:pt>
                <c:pt idx="83">
                  <c:v>0.10499856933169746</c:v>
                </c:pt>
                <c:pt idx="84">
                  <c:v>8.5775590663534934E-2</c:v>
                </c:pt>
                <c:pt idx="85">
                  <c:v>6.5030901319021311E-2</c:v>
                </c:pt>
                <c:pt idx="86">
                  <c:v>4.2256041250634743E-2</c:v>
                </c:pt>
                <c:pt idx="87">
                  <c:v>1.6200526856213676E-2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A-40E1-B086-9A2C36FC498C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Facies_2_Porosity!$L$3:$L$103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Facies_2_Porosity!$K$3:$K$103</c:f>
              <c:numCache>
                <c:formatCode>General</c:formatCode>
                <c:ptCount val="101"/>
                <c:pt idx="0">
                  <c:v>7.7204780152764454E-2</c:v>
                </c:pt>
                <c:pt idx="1">
                  <c:v>9.3008700411367259E-2</c:v>
                </c:pt>
                <c:pt idx="2">
                  <c:v>0.11079939041280638</c:v>
                </c:pt>
                <c:pt idx="3">
                  <c:v>0.13052255763338613</c:v>
                </c:pt>
                <c:pt idx="4">
                  <c:v>0.15204361576716188</c:v>
                </c:pt>
                <c:pt idx="5">
                  <c:v>0.17513994628810878</c:v>
                </c:pt>
                <c:pt idx="6">
                  <c:v>0.19949712654255158</c:v>
                </c:pt>
                <c:pt idx="7">
                  <c:v>0.22471004496160443</c:v>
                </c:pt>
                <c:pt idx="8">
                  <c:v>0.250289561805981</c:v>
                </c:pt>
                <c:pt idx="9">
                  <c:v>0.27567500980819121</c:v>
                </c:pt>
                <c:pt idx="10">
                  <c:v>0.30025238707974106</c:v>
                </c:pt>
                <c:pt idx="11">
                  <c:v>0.32337761105851115</c:v>
                </c:pt>
                <c:pt idx="12">
                  <c:v>0.34440372283885268</c:v>
                </c:pt>
                <c:pt idx="13">
                  <c:v>0.36271050638399416</c:v>
                </c:pt>
                <c:pt idx="14">
                  <c:v>0.3777346660677684</c:v>
                </c:pt>
                <c:pt idx="15">
                  <c:v>0.38899853037513044</c:v>
                </c:pt>
                <c:pt idx="16">
                  <c:v>0.3961352476486158</c:v>
                </c:pt>
                <c:pt idx="17">
                  <c:v>0.39890862186964665</c:v>
                </c:pt>
                <c:pt idx="18">
                  <c:v>0.39722609277536269</c:v>
                </c:pt>
                <c:pt idx="19">
                  <c:v>0.39114386536521123</c:v>
                </c:pt>
                <c:pt idx="20">
                  <c:v>0.38086379229618866</c:v>
                </c:pt>
                <c:pt idx="21">
                  <c:v>0.36672225037034167</c:v>
                </c:pt>
                <c:pt idx="22">
                  <c:v>0.34917186611816631</c:v>
                </c:pt>
                <c:pt idx="23">
                  <c:v>0.32875747509698816</c:v>
                </c:pt>
                <c:pt idx="24">
                  <c:v>0.30608809476797783</c:v>
                </c:pt>
                <c:pt idx="25">
                  <c:v>0.2818069173801056</c:v>
                </c:pt>
                <c:pt idx="26">
                  <c:v>0.25656137231730136</c:v>
                </c:pt>
                <c:pt idx="27">
                  <c:v>0.23097517238743046</c:v>
                </c:pt>
                <c:pt idx="28">
                  <c:v>0.20562396974452227</c:v>
                </c:pt>
                <c:pt idx="29">
                  <c:v>0.18101584339658466</c:v>
                </c:pt>
                <c:pt idx="30">
                  <c:v>0.15757736948954637</c:v>
                </c:pt>
                <c:pt idx="31">
                  <c:v>0.13564553847885255</c:v>
                </c:pt>
                <c:pt idx="32">
                  <c:v>0.1154653272999749</c:v>
                </c:pt>
                <c:pt idx="33">
                  <c:v>9.7192348741742915E-2</c:v>
                </c:pt>
                <c:pt idx="34">
                  <c:v>8.0899711562997731E-2</c:v>
                </c:pt>
                <c:pt idx="35">
                  <c:v>6.6588047156597829E-2</c:v>
                </c:pt>
                <c:pt idx="36">
                  <c:v>5.4197592224164828E-2</c:v>
                </c:pt>
                <c:pt idx="37">
                  <c:v>4.3621251067246729E-2</c:v>
                </c:pt>
                <c:pt idx="38">
                  <c:v>3.4717676375742634E-2</c:v>
                </c:pt>
                <c:pt idx="39">
                  <c:v>2.73235795176772E-2</c:v>
                </c:pt>
                <c:pt idx="40">
                  <c:v>2.1264684600311824E-2</c:v>
                </c:pt>
                <c:pt idx="41">
                  <c:v>1.6364950923528142E-2</c:v>
                </c:pt>
                <c:pt idx="42">
                  <c:v>1.2453885780013215E-2</c:v>
                </c:pt>
                <c:pt idx="43">
                  <c:v>9.3719391198257476E-3</c:v>
                </c:pt>
                <c:pt idx="44">
                  <c:v>6.9741044687412672E-3</c:v>
                </c:pt>
                <c:pt idx="45">
                  <c:v>5.1319432813594903E-3</c:v>
                </c:pt>
                <c:pt idx="46">
                  <c:v>3.734303885620694E-3</c:v>
                </c:pt>
                <c:pt idx="47">
                  <c:v>2.6870260362791116E-3</c:v>
                </c:pt>
                <c:pt idx="48">
                  <c:v>1.9119146548120611E-3</c:v>
                </c:pt>
                <c:pt idx="49">
                  <c:v>1.3452392770366519E-3</c:v>
                </c:pt>
                <c:pt idx="50">
                  <c:v>9.359765870461885E-4</c:v>
                </c:pt>
                <c:pt idx="51">
                  <c:v>6.4396882137502764E-4</c:v>
                </c:pt>
                <c:pt idx="52">
                  <c:v>4.3812608013136568E-4</c:v>
                </c:pt>
                <c:pt idx="53">
                  <c:v>2.947594791824915E-4</c:v>
                </c:pt>
                <c:pt idx="54">
                  <c:v>1.9609696150098196E-4</c:v>
                </c:pt>
                <c:pt idx="55">
                  <c:v>1.2900553901370757E-4</c:v>
                </c:pt>
                <c:pt idx="56">
                  <c:v>8.3922857034157225E-5</c:v>
                </c:pt>
                <c:pt idx="57">
                  <c:v>5.3986674013412243E-5</c:v>
                </c:pt>
                <c:pt idx="58">
                  <c:v>3.4342135227022062E-5</c:v>
                </c:pt>
                <c:pt idx="59">
                  <c:v>2.1602420965070742E-5</c:v>
                </c:pt>
                <c:pt idx="60">
                  <c:v>1.3437298512196251E-5</c:v>
                </c:pt>
                <c:pt idx="61">
                  <c:v>8.2652484900824955E-6</c:v>
                </c:pt>
                <c:pt idx="62">
                  <c:v>5.0272938865717263E-6</c:v>
                </c:pt>
                <c:pt idx="63">
                  <c:v>3.0237580847971009E-6</c:v>
                </c:pt>
                <c:pt idx="64">
                  <c:v>1.7984328241400163E-6</c:v>
                </c:pt>
                <c:pt idx="65">
                  <c:v>1.0577324003690661E-6</c:v>
                </c:pt>
                <c:pt idx="66">
                  <c:v>6.1516526400735071E-7</c:v>
                </c:pt>
                <c:pt idx="67">
                  <c:v>3.537872770574334E-7</c:v>
                </c:pt>
                <c:pt idx="68">
                  <c:v>2.0119955981933287E-7</c:v>
                </c:pt>
                <c:pt idx="69">
                  <c:v>1.1314783570910121E-7</c:v>
                </c:pt>
                <c:pt idx="70">
                  <c:v>6.2921618545215391E-8</c:v>
                </c:pt>
                <c:pt idx="71">
                  <c:v>3.4600942541973252E-8</c:v>
                </c:pt>
                <c:pt idx="72">
                  <c:v>1.8815266863324884E-8</c:v>
                </c:pt>
                <c:pt idx="73">
                  <c:v>1.0117360966651181E-8</c:v>
                </c:pt>
                <c:pt idx="74">
                  <c:v>5.3797056874862691E-9</c:v>
                </c:pt>
                <c:pt idx="75">
                  <c:v>2.8286824653929161E-9</c:v>
                </c:pt>
                <c:pt idx="76">
                  <c:v>1.4707683958819727E-9</c:v>
                </c:pt>
                <c:pt idx="77">
                  <c:v>7.5620368485721706E-10</c:v>
                </c:pt>
                <c:pt idx="78">
                  <c:v>3.844746399081567E-10</c:v>
                </c:pt>
                <c:pt idx="79">
                  <c:v>1.9329962781935025E-10</c:v>
                </c:pt>
                <c:pt idx="80">
                  <c:v>9.6101185738996363E-11</c:v>
                </c:pt>
                <c:pt idx="81">
                  <c:v>4.7245547269019608E-11</c:v>
                </c:pt>
                <c:pt idx="82">
                  <c:v>2.2968224856044145E-11</c:v>
                </c:pt>
                <c:pt idx="83">
                  <c:v>1.1041507906993577E-11</c:v>
                </c:pt>
                <c:pt idx="84">
                  <c:v>5.2488450686719885E-12</c:v>
                </c:pt>
                <c:pt idx="85">
                  <c:v>2.4673657345530816E-12</c:v>
                </c:pt>
                <c:pt idx="86">
                  <c:v>1.1469321163247457E-12</c:v>
                </c:pt>
                <c:pt idx="87">
                  <c:v>5.2720110056767788E-13</c:v>
                </c:pt>
                <c:pt idx="88">
                  <c:v>2.3963448264498605E-13</c:v>
                </c:pt>
                <c:pt idx="89">
                  <c:v>1.0771017334603152E-13</c:v>
                </c:pt>
                <c:pt idx="90">
                  <c:v>4.7873871224425051E-14</c:v>
                </c:pt>
                <c:pt idx="91">
                  <c:v>2.1041407104330102E-14</c:v>
                </c:pt>
                <c:pt idx="92">
                  <c:v>9.1450360180833756E-15</c:v>
                </c:pt>
                <c:pt idx="93">
                  <c:v>3.9303431641376773E-15</c:v>
                </c:pt>
                <c:pt idx="94">
                  <c:v>1.670359421305443E-15</c:v>
                </c:pt>
                <c:pt idx="95">
                  <c:v>7.0197848305585831E-16</c:v>
                </c:pt>
                <c:pt idx="96">
                  <c:v>2.9172394588755501E-16</c:v>
                </c:pt>
                <c:pt idx="97">
                  <c:v>1.1988221745932959E-16</c:v>
                </c:pt>
                <c:pt idx="98">
                  <c:v>4.8716027295362221E-17</c:v>
                </c:pt>
                <c:pt idx="99">
                  <c:v>1.9575973668766558E-17</c:v>
                </c:pt>
                <c:pt idx="100">
                  <c:v>7.7787405902587649E-18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A-40E1-B086-9A2C36FC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4624"/>
        <c:axId val="120493184"/>
      </c:scatterChart>
      <c:valAx>
        <c:axId val="12047462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0493184"/>
        <c:crossesAt val="0"/>
        <c:crossBetween val="midCat"/>
        <c:majorUnit val="1.0000000000000002E-2"/>
      </c:valAx>
      <c:valAx>
        <c:axId val="12049318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7715285890323444"/>
              <c:y val="0.378730536972352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474624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491610574208089"/>
          <c:h val="0.1518574980758984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3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{EEEEAE83-5B10-4731-A07B-F832C4F31A9A}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E79-4722-8977-0A7FC1F63C46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{5922250F-7BC9-438B-A29B-2911B95608F7}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79-4722-8977-0A7FC1F63C46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{01414978-D8F0-495B-BA0B-A08F32DA2EF1}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E79-4722-8977-0A7FC1F63C46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{1B3BDB62-1D4E-4EA9-BEE0-A0F4B12CF7BF}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E79-4722-8977-0A7FC1F63C46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{5E9EA912-4DA5-4F7C-8F20-0D2161CAD881}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E79-4722-8977-0A7FC1F63C46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{D3A8F561-AA19-4460-AD7A-768AFFE3CB71}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E79-4722-8977-0A7FC1F63C46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{02AEA1D7-A941-4601-A2B9-2952AFF11525}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E79-4722-8977-0A7FC1F63C46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{C4904BF9-137B-46E4-9619-D4D3834C6661}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E79-4722-8977-0A7FC1F63C46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{5688348A-A37C-44FD-9DA1-4E04C848FA7D}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E79-4722-8977-0A7FC1F63C46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{CB99D5EE-E848-4EC9-845C-EB3408FA4188}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E79-4722-8977-0A7FC1F63C46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{9CF84A82-F23F-4E35-98EB-A61F679D9D8A}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E79-4722-8977-0A7FC1F63C46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{9022D86D-73EB-468F-8FF4-330DCFAA46FC}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E79-4722-8977-0A7FC1F63C46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{35FAC960-1A8B-45CC-B692-D9BA1A5F2F55}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E79-4722-8977-0A7FC1F63C46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{214AA755-8FC8-49CA-9B4D-E2BAB426703E}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E79-4722-8977-0A7FC1F63C46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{38DAD904-CC7D-486F-90A2-F7990FB12DE9}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E79-4722-8977-0A7FC1F63C46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{AFB94D0A-F179-4F25-A708-10F2808A0904}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E79-4722-8977-0A7FC1F63C46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{E945EAC8-31AE-4568-9A66-7E99D8A4AB7D}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E79-4722-8977-0A7FC1F63C46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{668D1FDE-7B93-4401-A74F-EA534B479915}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E79-4722-8977-0A7FC1F63C46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{B679D7D8-8FC1-4AA4-8A97-64592085B17B}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E79-4722-8977-0A7FC1F63C46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{BC6AF7B0-7B48-4031-8CCD-5D8C1D12E082}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E79-4722-8977-0A7FC1F63C46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{B9356936-E32B-4955-B384-8539308F844C}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E79-4722-8977-0A7FC1F63C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Facies_3_Porosity!$AY$3:$AY$23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Facies_3_Porosity!$AZ$3:$AZ$23</c:f>
              <c:numCache>
                <c:formatCode>General</c:formatCode>
                <c:ptCount val="21"/>
                <c:pt idx="0">
                  <c:v>6.7000000000000004E-2</c:v>
                </c:pt>
                <c:pt idx="1">
                  <c:v>5.061996988654037E-2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5.061996988654037E-2</c:v>
                </c:pt>
                <c:pt idx="5">
                  <c:v>6.7000000000000004E-2</c:v>
                </c:pt>
                <c:pt idx="6">
                  <c:v>6.7000000000000004E-2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3.7380030113459625E-2</c:v>
                </c:pt>
                <c:pt idx="11">
                  <c:v>0.03</c:v>
                </c:pt>
                <c:pt idx="12">
                  <c:v>0.03</c:v>
                </c:pt>
                <c:pt idx="13">
                  <c:v>3.7380030113459625E-2</c:v>
                </c:pt>
                <c:pt idx="14">
                  <c:v>4.3999999999999997E-2</c:v>
                </c:pt>
                <c:pt idx="16">
                  <c:v>6.7000000000000004E-2</c:v>
                </c:pt>
                <c:pt idx="17">
                  <c:v>0.122</c:v>
                </c:pt>
                <c:pt idx="19">
                  <c:v>0.03</c:v>
                </c:pt>
                <c:pt idx="20" formatCode="0.0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E79-4722-8977-0A7FC1F63C46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79-4722-8977-0A7FC1F6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3952"/>
        <c:axId val="120575872"/>
      </c:scatterChart>
      <c:valAx>
        <c:axId val="1205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75872"/>
        <c:crosses val="autoZero"/>
        <c:crossBetween val="midCat"/>
      </c:valAx>
      <c:valAx>
        <c:axId val="1205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0573952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3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Facies_3_Porosity!$AO$91</c:f>
                  <c:strCache>
                    <c:ptCount val="1"/>
                    <c:pt idx="0">
                      <c:v>1.2%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{63CEDC81-BBAB-4192-8804-3E29B7FB50FD}</c15:txfldGUID>
                      <c15:f>Facies_3_Porosity!$AO$91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EC0-4683-8089-EDE1408C14CF}"/>
                </c:ext>
              </c:extLst>
            </c:dLbl>
            <c:dLbl>
              <c:idx val="1"/>
              <c:tx>
                <c:strRef>
                  <c:f>Facies_3_Porosity!$AO$92</c:f>
                  <c:strCache>
                    <c:ptCount val="1"/>
                    <c:pt idx="0">
                      <c:v>2.9%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{2B1269B9-5124-4FB8-B88D-2E74BC896426}</c15:txfldGUID>
                      <c15:f>Facies_3_Porosity!$AO$92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EC0-4683-8089-EDE1408C14CF}"/>
                </c:ext>
              </c:extLst>
            </c:dLbl>
            <c:dLbl>
              <c:idx val="2"/>
              <c:tx>
                <c:strRef>
                  <c:f>Facies_3_Porosity!$AO$93</c:f>
                  <c:strCache>
                    <c:ptCount val="1"/>
                    <c:pt idx="0">
                      <c:v>4.8%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{810101E8-55A2-421D-B9B1-457F50C3FDC0}</c15:txfldGUID>
                      <c15:f>Facies_3_Porosity!$AO$93</c15:f>
                      <c15:dlblFieldTableCache>
                        <c:ptCount val="1"/>
                        <c:pt idx="0">
                          <c:v>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EC0-4683-8089-EDE1408C14CF}"/>
                </c:ext>
              </c:extLst>
            </c:dLbl>
            <c:dLbl>
              <c:idx val="3"/>
              <c:tx>
                <c:strRef>
                  <c:f>Facies_3_Porosity!$AO$94</c:f>
                  <c:strCache>
                    <c:ptCount val="1"/>
                    <c:pt idx="0">
                      <c:v>6.6%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{B248F928-6EBC-4FC7-938A-15106D40DEE5}</c15:txfldGUID>
                      <c15:f>Facies_3_Porosity!$AO$94</c15:f>
                      <c15:dlblFieldTableCache>
                        <c:ptCount val="1"/>
                        <c:pt idx="0">
                          <c:v>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EC0-4683-8089-EDE1408C14CF}"/>
                </c:ext>
              </c:extLst>
            </c:dLbl>
            <c:dLbl>
              <c:idx val="4"/>
              <c:tx>
                <c:strRef>
                  <c:f>Facies_3_Porosity!$AO$95</c:f>
                  <c:strCache>
                    <c:ptCount val="1"/>
                    <c:pt idx="0">
                      <c:v>8.3%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{3C32F5BE-A74B-44CA-B73C-3F8CCD438532}</c15:txfldGUID>
                      <c15:f>Facies_3_Porosity!$AO$95</c15:f>
                      <c15:dlblFieldTableCache>
                        <c:ptCount val="1"/>
                        <c:pt idx="0">
                          <c:v>8.3%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EC0-4683-8089-EDE1408C1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Facies_3_Porosity!$AL$91:$AL$95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Facies_3_Porosity!$AM$91:$AM$95</c:f>
              <c:numCache>
                <c:formatCode>General</c:formatCode>
                <c:ptCount val="5"/>
                <c:pt idx="0">
                  <c:v>1.2272338246954839E-2</c:v>
                </c:pt>
                <c:pt idx="1">
                  <c:v>2.9054783548081012E-2</c:v>
                </c:pt>
                <c:pt idx="2">
                  <c:v>4.7701298701298717E-2</c:v>
                </c:pt>
                <c:pt idx="3">
                  <c:v>6.6347813854516421E-2</c:v>
                </c:pt>
                <c:pt idx="4">
                  <c:v>8.3130259155642594E-2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C0-4683-8089-EDE1408C14C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{748BEA70-BFC0-4A67-8A61-5013F63D8CF1}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EC0-4683-8089-EDE1408C14CF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{7C7A0BFF-7BB7-4347-BC94-FEFF1D18233C}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EC0-4683-8089-EDE1408C14CF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{EEEF4E50-39F1-409B-9CDF-A740592CAC0E}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EC0-4683-8089-EDE1408C14CF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{1187282E-E27C-4E59-947B-CF7F382AD894}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EC0-4683-8089-EDE1408C14CF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{65CC15E2-5F5E-42F1-A5E3-51424EE4541D}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EC0-4683-8089-EDE1408C14CF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{95EB4EEA-0691-421B-B1ED-1A26E42452C4}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EC0-4683-8089-EDE1408C14CF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{84B2C8F7-5AD8-499A-A642-6339CCD72363}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EC0-4683-8089-EDE1408C14CF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{C5315784-F588-4A15-AC81-76C789B39A6B}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EC0-4683-8089-EDE1408C14CF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{99C7B5D3-35AC-4BAB-A2D8-E824892BE18E}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EC0-4683-8089-EDE1408C14CF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{26DFDFB0-10FA-47F9-8F38-75625EB173AE}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EC0-4683-8089-EDE1408C14CF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{C624D237-B168-489A-84C0-FEAE1C322C87}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EC0-4683-8089-EDE1408C14CF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{663D4F2E-A6AE-4A9F-8A73-B0929B1C2049}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EC0-4683-8089-EDE1408C14CF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{B84DD2BF-CDA9-4240-B3FF-604D3A8BCE19}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EC0-4683-8089-EDE1408C14CF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{A4ED6FA1-51FF-4797-93D0-01B2122C9DF6}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EC0-4683-8089-EDE1408C14CF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{1AF23B58-64B1-4A8C-8D28-3C530EEE0302}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EC0-4683-8089-EDE1408C14CF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{599E3E8F-6EBC-4B2C-935E-66ABAB0C91BA}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EC0-4683-8089-EDE1408C14CF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{BB7F47E4-7560-4270-A520-44550F2C2469}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EC0-4683-8089-EDE1408C1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C0-4683-8089-EDE1408C14CF}"/>
            </c:ext>
          </c:extLst>
        </c:ser>
        <c:ser>
          <c:idx val="8"/>
          <c:order val="2"/>
          <c:tx>
            <c:v>Porosity %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792406346933906"/>
                  <c:y val="-0.51000352249235903"/>
                </c:manualLayout>
              </c:layout>
              <c:numFmt formatCode="#,##0.000000" sourceLinked="0"/>
            </c:trendlineLbl>
          </c:trendline>
          <c:xVal>
            <c:numRef>
              <c:f>Facies_3_Porosity!$D$3:$D$79</c:f>
              <c:numCache>
                <c:formatCode>0.00</c:formatCode>
                <c:ptCount val="77"/>
                <c:pt idx="0">
                  <c:v>-2.4841252247073111</c:v>
                </c:pt>
                <c:pt idx="1">
                  <c:v>-2.0645981446801449</c:v>
                </c:pt>
                <c:pt idx="2">
                  <c:v>-1.8457049029212593</c:v>
                </c:pt>
                <c:pt idx="3">
                  <c:v>-1.6906216295848977</c:v>
                </c:pt>
                <c:pt idx="4">
                  <c:v>-1.5679914964717903</c:v>
                </c:pt>
                <c:pt idx="5">
                  <c:v>-1.4652337926855223</c:v>
                </c:pt>
                <c:pt idx="6">
                  <c:v>-1.3759692008680076</c:v>
                </c:pt>
                <c:pt idx="7">
                  <c:v>-1.2964944386804562</c:v>
                </c:pt>
                <c:pt idx="8">
                  <c:v>-1.2244587432783256</c:v>
                </c:pt>
                <c:pt idx="9">
                  <c:v>-1.1582715276653737</c:v>
                </c:pt>
                <c:pt idx="10">
                  <c:v>-1.096803562093513</c:v>
                </c:pt>
                <c:pt idx="11">
                  <c:v>-1.0392224351527373</c:v>
                </c:pt>
                <c:pt idx="12">
                  <c:v>-0.98489566149151608</c:v>
                </c:pt>
                <c:pt idx="13">
                  <c:v>-0.933330502902325</c:v>
                </c:pt>
                <c:pt idx="14">
                  <c:v>-0.88413493487502537</c:v>
                </c:pt>
                <c:pt idx="15">
                  <c:v>-0.83699139914078924</c:v>
                </c:pt>
                <c:pt idx="16">
                  <c:v>-0.79163860774337469</c:v>
                </c:pt>
                <c:pt idx="17">
                  <c:v>-0.74785859476330196</c:v>
                </c:pt>
                <c:pt idx="18">
                  <c:v>-0.70546729082077075</c:v>
                </c:pt>
                <c:pt idx="19">
                  <c:v>-0.66430752389300596</c:v>
                </c:pt>
                <c:pt idx="20">
                  <c:v>-0.62424372923628102</c:v>
                </c:pt>
                <c:pt idx="21">
                  <c:v>-0.58515788732187091</c:v>
                </c:pt>
                <c:pt idx="22">
                  <c:v>-0.5469463597873272</c:v>
                </c:pt>
                <c:pt idx="23">
                  <c:v>-0.50951739247204975</c:v>
                </c:pt>
                <c:pt idx="24">
                  <c:v>-0.47278912099226744</c:v>
                </c:pt>
                <c:pt idx="25">
                  <c:v>-0.4366879596755644</c:v>
                </c:pt>
                <c:pt idx="26">
                  <c:v>-0.40114728622739432</c:v>
                </c:pt>
                <c:pt idx="27">
                  <c:v>-0.36610635680056969</c:v>
                </c:pt>
                <c:pt idx="28">
                  <c:v>-0.33150940212681523</c:v>
                </c:pt>
                <c:pt idx="29">
                  <c:v>-0.29730486698344893</c:v>
                </c:pt>
                <c:pt idx="30">
                  <c:v>-0.26344476380393428</c:v>
                </c:pt>
                <c:pt idx="31">
                  <c:v>-0.22988411757923208</c:v>
                </c:pt>
                <c:pt idx="32">
                  <c:v>-0.1965804839448127</c:v>
                </c:pt>
                <c:pt idx="33">
                  <c:v>-0.1634935259298646</c:v>
                </c:pt>
                <c:pt idx="34">
                  <c:v>-0.13058463755995259</c:v>
                </c:pt>
                <c:pt idx="35">
                  <c:v>-9.7816604565374943E-2</c:v>
                </c:pt>
                <c:pt idx="36">
                  <c:v>-6.5153294007631993E-2</c:v>
                </c:pt>
                <c:pt idx="37">
                  <c:v>-3.2559365805613305E-2</c:v>
                </c:pt>
                <c:pt idx="38">
                  <c:v>0</c:v>
                </c:pt>
                <c:pt idx="39">
                  <c:v>3.2559365805613305E-2</c:v>
                </c:pt>
                <c:pt idx="40">
                  <c:v>6.5153294007631993E-2</c:v>
                </c:pt>
                <c:pt idx="41">
                  <c:v>9.7816604565374943E-2</c:v>
                </c:pt>
                <c:pt idx="42">
                  <c:v>0.13058463755995259</c:v>
                </c:pt>
                <c:pt idx="43">
                  <c:v>0.1634935259298646</c:v>
                </c:pt>
                <c:pt idx="44">
                  <c:v>0.1965804839448127</c:v>
                </c:pt>
                <c:pt idx="45">
                  <c:v>0.22988411757923222</c:v>
                </c:pt>
                <c:pt idx="46">
                  <c:v>0.2634447638039345</c:v>
                </c:pt>
                <c:pt idx="47">
                  <c:v>0.29730486698344905</c:v>
                </c:pt>
                <c:pt idx="48">
                  <c:v>0.33150940212681546</c:v>
                </c:pt>
                <c:pt idx="49">
                  <c:v>0.3661063568005698</c:v>
                </c:pt>
                <c:pt idx="50">
                  <c:v>0.40114728622739448</c:v>
                </c:pt>
                <c:pt idx="51">
                  <c:v>0.43668795967556429</c:v>
                </c:pt>
                <c:pt idx="52">
                  <c:v>0.47278912099226728</c:v>
                </c:pt>
                <c:pt idx="53">
                  <c:v>0.50951739247204952</c:v>
                </c:pt>
                <c:pt idx="54">
                  <c:v>0.54694635978732709</c:v>
                </c:pt>
                <c:pt idx="55">
                  <c:v>0.58515788732187057</c:v>
                </c:pt>
                <c:pt idx="56">
                  <c:v>0.62424372923628069</c:v>
                </c:pt>
                <c:pt idx="57">
                  <c:v>0.66430752389300607</c:v>
                </c:pt>
                <c:pt idx="58">
                  <c:v>0.70546729082077075</c:v>
                </c:pt>
                <c:pt idx="59">
                  <c:v>0.74785859476330196</c:v>
                </c:pt>
                <c:pt idx="60">
                  <c:v>0.79163860774337469</c:v>
                </c:pt>
                <c:pt idx="61">
                  <c:v>0.83699139914078924</c:v>
                </c:pt>
                <c:pt idx="62">
                  <c:v>0.88413493487502537</c:v>
                </c:pt>
                <c:pt idx="63">
                  <c:v>0.933330502902325</c:v>
                </c:pt>
                <c:pt idx="64">
                  <c:v>0.98489566149151608</c:v>
                </c:pt>
                <c:pt idx="65">
                  <c:v>1.0392224351527373</c:v>
                </c:pt>
                <c:pt idx="66">
                  <c:v>1.096803562093513</c:v>
                </c:pt>
                <c:pt idx="67">
                  <c:v>1.1582715276653737</c:v>
                </c:pt>
                <c:pt idx="68">
                  <c:v>1.2244587432783256</c:v>
                </c:pt>
                <c:pt idx="69">
                  <c:v>1.2964944386804562</c:v>
                </c:pt>
                <c:pt idx="70">
                  <c:v>1.3759692008680076</c:v>
                </c:pt>
                <c:pt idx="71">
                  <c:v>1.4652337926855228</c:v>
                </c:pt>
                <c:pt idx="72">
                  <c:v>1.5679914964717907</c:v>
                </c:pt>
                <c:pt idx="73">
                  <c:v>1.6906216295848984</c:v>
                </c:pt>
                <c:pt idx="74">
                  <c:v>1.84570490292126</c:v>
                </c:pt>
                <c:pt idx="75">
                  <c:v>2.0645981446801462</c:v>
                </c:pt>
                <c:pt idx="76">
                  <c:v>2.4841252247073147</c:v>
                </c:pt>
              </c:numCache>
            </c:numRef>
          </c:xVal>
          <c:yVal>
            <c:numRef>
              <c:f>Facies_3_Porosity!$A$3:$A$79</c:f>
              <c:numCache>
                <c:formatCode>0.0%</c:formatCode>
                <c:ptCount val="77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3.1E-2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4.3999999999999997E-2</c:v>
                </c:pt>
                <c:pt idx="39">
                  <c:v>4.3999999999999997E-2</c:v>
                </c:pt>
                <c:pt idx="40">
                  <c:v>4.3999999999999997E-2</c:v>
                </c:pt>
                <c:pt idx="41">
                  <c:v>4.5999999999999999E-2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5.0999999999999997E-2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0.06</c:v>
                </c:pt>
                <c:pt idx="54">
                  <c:v>6.3E-2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7.1999999999999995E-2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7.6999999999999999E-2</c:v>
                </c:pt>
                <c:pt idx="67">
                  <c:v>8.5000000000000006E-2</c:v>
                </c:pt>
                <c:pt idx="68">
                  <c:v>8.6999999999999994E-2</c:v>
                </c:pt>
                <c:pt idx="69">
                  <c:v>8.6999999999999994E-2</c:v>
                </c:pt>
                <c:pt idx="70">
                  <c:v>8.7999999999999995E-2</c:v>
                </c:pt>
                <c:pt idx="71">
                  <c:v>0.09</c:v>
                </c:pt>
                <c:pt idx="72">
                  <c:v>9.0999999999999998E-2</c:v>
                </c:pt>
                <c:pt idx="73">
                  <c:v>9.9000000000000005E-2</c:v>
                </c:pt>
                <c:pt idx="74">
                  <c:v>0.11</c:v>
                </c:pt>
                <c:pt idx="75">
                  <c:v>0.11600000000000001</c:v>
                </c:pt>
                <c:pt idx="76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EC0-4683-8089-EDE1408C14CF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EC0-4683-8089-EDE1408C14CF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EC0-4683-8089-EDE1408C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0992"/>
        <c:axId val="122987264"/>
      </c:scatterChart>
      <c:valAx>
        <c:axId val="12298099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2987264"/>
        <c:crossesAt val="2000000"/>
        <c:crossBetween val="midCat"/>
      </c:valAx>
      <c:valAx>
        <c:axId val="122987264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98099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38335194288573E-2"/>
          <c:y val="5.198444194846074E-2"/>
          <c:w val="0.88723962061560491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{22E8C0A5-C95C-4100-865C-A6F5B5340417}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F7E-44DA-A43A-CACA62997FBB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{1581B5F9-4E5D-4789-AFC1-75DA179EBF07}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F7E-44DA-A43A-CACA62997FBB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{8D9D18F1-9B02-4263-A8A0-32C357DDC64B}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F7E-44DA-A43A-CACA62997FBB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{0092B564-95F3-4D66-9E42-BBCC8EE16841}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F7E-44DA-A43A-CACA62997FBB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{6982D7D4-58F2-4586-9678-CE20326C7180}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F7E-44DA-A43A-CACA62997FBB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{AF8A8252-9E82-4E13-BA4B-008165BD248A}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F7E-44DA-A43A-CACA62997FBB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{C63CB70B-8610-42E0-BA58-13C6A3AE8E46}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F7E-44DA-A43A-CACA62997FBB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{7BB6BAF0-6D60-4D3E-B5B9-85D3BFE8C5DF}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F7E-44DA-A43A-CACA62997FBB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{8422E9DB-D95B-42F2-A69E-2E59CAC68D3C}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F7E-44DA-A43A-CACA62997FBB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{9A330FBB-987B-418B-ABF7-F1F405411E4C}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F7E-44DA-A43A-CACA62997FBB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{09A49525-1F88-488F-8F43-C62BE6FF2BAB}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F7E-44DA-A43A-CACA62997FBB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{BA0AFB2F-F34B-443D-9037-4FD5BD08C88F}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F7E-44DA-A43A-CACA62997FBB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{A3075F92-A994-46C0-B57E-839B04760B75}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F7E-44DA-A43A-CACA62997FBB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{0A02B0B6-3A67-45D5-AE20-2A8F11C60A3D}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F7E-44DA-A43A-CACA62997FBB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{C99689BC-41E1-45F2-A941-303AC97BB1B1}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F7E-44DA-A43A-CACA62997FBB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{0E743CC1-7B39-42C6-AF37-F9E689ECAB7D}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F7E-44DA-A43A-CACA62997FBB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{92C6BF18-9667-4C10-8A29-67539C46C056}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F7E-44DA-A43A-CACA62997FBB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{D33C4CD6-4998-42B2-836D-7C0A23CB5302}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F7E-44DA-A43A-CACA62997FBB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{881D4967-F8E0-4A7F-848C-FD4F15A9A439}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F7E-44DA-A43A-CACA62997FBB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{502E9484-8D08-4E05-80CC-78ACC7081410}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F7E-44DA-A43A-CACA62997FBB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{98F25314-5934-492B-AB5A-34F7C8194B67}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F7E-44DA-A43A-CACA62997F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Facies_3_Porosity!$AZ$3:$AZ$23</c:f>
              <c:numCache>
                <c:formatCode>General</c:formatCode>
                <c:ptCount val="21"/>
                <c:pt idx="0">
                  <c:v>6.7000000000000004E-2</c:v>
                </c:pt>
                <c:pt idx="1">
                  <c:v>5.061996988654037E-2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5.061996988654037E-2</c:v>
                </c:pt>
                <c:pt idx="5">
                  <c:v>6.7000000000000004E-2</c:v>
                </c:pt>
                <c:pt idx="6">
                  <c:v>6.7000000000000004E-2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3.7380030113459625E-2</c:v>
                </c:pt>
                <c:pt idx="11">
                  <c:v>0.03</c:v>
                </c:pt>
                <c:pt idx="12">
                  <c:v>0.03</c:v>
                </c:pt>
                <c:pt idx="13">
                  <c:v>3.7380030113459625E-2</c:v>
                </c:pt>
                <c:pt idx="14">
                  <c:v>4.3999999999999997E-2</c:v>
                </c:pt>
                <c:pt idx="16">
                  <c:v>6.7000000000000004E-2</c:v>
                </c:pt>
                <c:pt idx="17">
                  <c:v>0.122</c:v>
                </c:pt>
                <c:pt idx="19">
                  <c:v>0.03</c:v>
                </c:pt>
                <c:pt idx="20" formatCode="0.000">
                  <c:v>1E-3</c:v>
                </c:pt>
              </c:numCache>
            </c:numRef>
          </c:xVal>
          <c:yVal>
            <c:numRef>
              <c:f>Facies_3_Porosity!$AY$3:$AY$23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7E-44DA-A43A-CACA62997FBB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7E-44DA-A43A-CACA6299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69408"/>
        <c:axId val="122771712"/>
      </c:scatterChart>
      <c:valAx>
        <c:axId val="122769408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2771712"/>
        <c:crosses val="autoZero"/>
        <c:crossBetween val="midCat"/>
        <c:majorUnit val="1.0000000000000002E-2"/>
      </c:valAx>
      <c:valAx>
        <c:axId val="122771712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276940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3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304553781606023E-2"/>
          <c:y val="0.11351827100948175"/>
          <c:w val="0.8838432553885309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Facies_3_Porosity!$AO$53</c:f>
                  <c:strCache>
                    <c:ptCount val="1"/>
                    <c:pt idx="0">
                      <c:v>1.1%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{E3C6B557-9409-47CB-8A35-97F07EA6B818}</c15:txfldGUID>
                      <c15:f>Facies_3_Porosity!$AO$53</c15:f>
                      <c15:dlblFieldTableCache>
                        <c:ptCount val="1"/>
                        <c:pt idx="0">
                          <c:v>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B36-4669-B9A9-EC209045C15E}"/>
                </c:ext>
              </c:extLst>
            </c:dLbl>
            <c:dLbl>
              <c:idx val="1"/>
              <c:tx>
                <c:strRef>
                  <c:f>Facies_3_Porosity!$AO$54</c:f>
                  <c:strCache>
                    <c:ptCount val="1"/>
                    <c:pt idx="0">
                      <c:v>2.9%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{7D8AEAC9-BB31-4008-BD7B-73FFD312FD79}</c15:txfldGUID>
                      <c15:f>Facies_3_Porosity!$AO$54</c15:f>
                      <c15:dlblFieldTableCache>
                        <c:ptCount val="1"/>
                        <c:pt idx="0">
                          <c:v>2.9%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B36-4669-B9A9-EC209045C15E}"/>
                </c:ext>
              </c:extLst>
            </c:dLbl>
            <c:dLbl>
              <c:idx val="2"/>
              <c:tx>
                <c:strRef>
                  <c:f>Facies_3_Porosity!$AO$55</c:f>
                  <c:strCache>
                    <c:ptCount val="1"/>
                    <c:pt idx="0">
                      <c:v>4.8%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{2624F566-F6B3-4EDB-8852-E34946E18949}</c15:txfldGUID>
                      <c15:f>Facies_3_Porosity!$AO$55</c15:f>
                      <c15:dlblFieldTableCache>
                        <c:ptCount val="1"/>
                        <c:pt idx="0">
                          <c:v>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B36-4669-B9A9-EC209045C15E}"/>
                </c:ext>
              </c:extLst>
            </c:dLbl>
            <c:dLbl>
              <c:idx val="3"/>
              <c:tx>
                <c:strRef>
                  <c:f>Facies_3_Porosity!$AO$56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{AAE3334F-C3A0-4E33-8683-69BABFCB0D1A}</c15:txfldGUID>
                      <c15:f>Facies_3_Porosity!$AO$56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B36-4669-B9A9-EC209045C15E}"/>
                </c:ext>
              </c:extLst>
            </c:dLbl>
            <c:dLbl>
              <c:idx val="4"/>
              <c:tx>
                <c:strRef>
                  <c:f>Facies_3_Porosity!$AO$57</c:f>
                  <c:strCache>
                    <c:ptCount val="1"/>
                    <c:pt idx="0">
                      <c:v>8.4%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{98A35160-2754-4D52-A4F3-204B3B736634}</c15:txfldGUID>
                      <c15:f>Facies_3_Porosity!$AO$57</c15:f>
                      <c15:dlblFieldTableCache>
                        <c:ptCount val="1"/>
                        <c:pt idx="0">
                          <c:v>8.4%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B36-4669-B9A9-EC209045C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Facies_3_Porosity!$AM$53:$AM$57</c:f>
              <c:numCache>
                <c:formatCode>General</c:formatCode>
                <c:ptCount val="5"/>
                <c:pt idx="0">
                  <c:v>1.1320172200987562E-2</c:v>
                </c:pt>
                <c:pt idx="1">
                  <c:v>2.8553651751471055E-2</c:v>
                </c:pt>
                <c:pt idx="2">
                  <c:v>4.770129870129871E-2</c:v>
                </c:pt>
                <c:pt idx="3">
                  <c:v>6.6848945651126368E-2</c:v>
                </c:pt>
                <c:pt idx="4">
                  <c:v>8.408242520160987E-2</c:v>
                </c:pt>
              </c:numCache>
            </c:numRef>
          </c:xVal>
          <c:yVal>
            <c:numRef>
              <c:f>Facies_3_Porosity!$AL$53:$AL$57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6-4669-B9A9-EC209045C15E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{1533A0DF-F2BB-4FF2-9CF8-5B530A5858E4}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B36-4669-B9A9-EC209045C15E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{35EAA762-7E6F-4501-8DBE-811259D216F6}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B36-4669-B9A9-EC209045C15E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{CFA8523E-F69E-4632-B924-AABD672CBB99}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B36-4669-B9A9-EC209045C15E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{84C1A75E-DFE9-4E39-AE0A-CD2E70F84429}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B36-4669-B9A9-EC209045C15E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{493A6971-1C0D-4DD3-A201-3F2C80665DA5}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B36-4669-B9A9-EC209045C15E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{48EF516A-2C3F-4016-8C5F-709D7F66180E}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B36-4669-B9A9-EC209045C15E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{86A60912-DBE2-4A8B-BB8D-E3BF2105607B}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B36-4669-B9A9-EC209045C15E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{79DCDFCB-CDD0-44FB-A887-8CA8813328C6}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B36-4669-B9A9-EC209045C15E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{A39BE5A0-9DEC-489A-B6A0-87D83AB0A903}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B36-4669-B9A9-EC209045C15E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{039A1234-5C6B-4167-9C11-A85A472E8D64}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B36-4669-B9A9-EC209045C15E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{BC7F7760-BD33-4990-B08F-A2FFC990A5B5}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B36-4669-B9A9-EC209045C15E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{C1A99C2F-BE29-48D0-8458-DE171165706B}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B36-4669-B9A9-EC209045C15E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{F90E5941-97CE-4605-9249-DED0411A4D38}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B36-4669-B9A9-EC209045C15E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{DC725564-4E1A-4FBD-87CC-C9C877C630D8}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B36-4669-B9A9-EC209045C15E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{D9F865B1-7750-4509-BBD0-A30C22D6B259}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B36-4669-B9A9-EC209045C15E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{1150029B-D387-4168-AD83-68F97867B50F}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B36-4669-B9A9-EC209045C15E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{7858CAAD-BEAF-4FB0-A664-B1F9C6E77C98}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B36-4669-B9A9-EC209045C1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B36-4669-B9A9-EC209045C15E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50646524847377505"/>
                  <c:y val="-0.12745699799517679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Facies_3_Porosity!$A$3:$A$79</c:f>
              <c:numCache>
                <c:formatCode>0.0%</c:formatCode>
                <c:ptCount val="77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3.1E-2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4.3999999999999997E-2</c:v>
                </c:pt>
                <c:pt idx="39">
                  <c:v>4.3999999999999997E-2</c:v>
                </c:pt>
                <c:pt idx="40">
                  <c:v>4.3999999999999997E-2</c:v>
                </c:pt>
                <c:pt idx="41">
                  <c:v>4.5999999999999999E-2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5.0999999999999997E-2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0.06</c:v>
                </c:pt>
                <c:pt idx="54">
                  <c:v>6.3E-2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7.1999999999999995E-2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7.6999999999999999E-2</c:v>
                </c:pt>
                <c:pt idx="67">
                  <c:v>8.5000000000000006E-2</c:v>
                </c:pt>
                <c:pt idx="68">
                  <c:v>8.6999999999999994E-2</c:v>
                </c:pt>
                <c:pt idx="69">
                  <c:v>8.6999999999999994E-2</c:v>
                </c:pt>
                <c:pt idx="70">
                  <c:v>8.7999999999999995E-2</c:v>
                </c:pt>
                <c:pt idx="71">
                  <c:v>0.09</c:v>
                </c:pt>
                <c:pt idx="72">
                  <c:v>9.0999999999999998E-2</c:v>
                </c:pt>
                <c:pt idx="73">
                  <c:v>9.9000000000000005E-2</c:v>
                </c:pt>
                <c:pt idx="74">
                  <c:v>0.11</c:v>
                </c:pt>
                <c:pt idx="75">
                  <c:v>0.11600000000000001</c:v>
                </c:pt>
                <c:pt idx="76">
                  <c:v>0.122</c:v>
                </c:pt>
              </c:numCache>
            </c:numRef>
          </c:xVal>
          <c:yVal>
            <c:numRef>
              <c:f>Facies_3_Porosity!$D$3:$D$79</c:f>
              <c:numCache>
                <c:formatCode>0.00</c:formatCode>
                <c:ptCount val="77"/>
                <c:pt idx="0">
                  <c:v>-2.4841252247073111</c:v>
                </c:pt>
                <c:pt idx="1">
                  <c:v>-2.0645981446801449</c:v>
                </c:pt>
                <c:pt idx="2">
                  <c:v>-1.8457049029212593</c:v>
                </c:pt>
                <c:pt idx="3">
                  <c:v>-1.6906216295848977</c:v>
                </c:pt>
                <c:pt idx="4">
                  <c:v>-1.5679914964717903</c:v>
                </c:pt>
                <c:pt idx="5">
                  <c:v>-1.4652337926855223</c:v>
                </c:pt>
                <c:pt idx="6">
                  <c:v>-1.3759692008680076</c:v>
                </c:pt>
                <c:pt idx="7">
                  <c:v>-1.2964944386804562</c:v>
                </c:pt>
                <c:pt idx="8">
                  <c:v>-1.2244587432783256</c:v>
                </c:pt>
                <c:pt idx="9">
                  <c:v>-1.1582715276653737</c:v>
                </c:pt>
                <c:pt idx="10">
                  <c:v>-1.096803562093513</c:v>
                </c:pt>
                <c:pt idx="11">
                  <c:v>-1.0392224351527373</c:v>
                </c:pt>
                <c:pt idx="12">
                  <c:v>-0.98489566149151608</c:v>
                </c:pt>
                <c:pt idx="13">
                  <c:v>-0.933330502902325</c:v>
                </c:pt>
                <c:pt idx="14">
                  <c:v>-0.88413493487502537</c:v>
                </c:pt>
                <c:pt idx="15">
                  <c:v>-0.83699139914078924</c:v>
                </c:pt>
                <c:pt idx="16">
                  <c:v>-0.79163860774337469</c:v>
                </c:pt>
                <c:pt idx="17">
                  <c:v>-0.74785859476330196</c:v>
                </c:pt>
                <c:pt idx="18">
                  <c:v>-0.70546729082077075</c:v>
                </c:pt>
                <c:pt idx="19">
                  <c:v>-0.66430752389300596</c:v>
                </c:pt>
                <c:pt idx="20">
                  <c:v>-0.62424372923628102</c:v>
                </c:pt>
                <c:pt idx="21">
                  <c:v>-0.58515788732187091</c:v>
                </c:pt>
                <c:pt idx="22">
                  <c:v>-0.5469463597873272</c:v>
                </c:pt>
                <c:pt idx="23">
                  <c:v>-0.50951739247204975</c:v>
                </c:pt>
                <c:pt idx="24">
                  <c:v>-0.47278912099226744</c:v>
                </c:pt>
                <c:pt idx="25">
                  <c:v>-0.4366879596755644</c:v>
                </c:pt>
                <c:pt idx="26">
                  <c:v>-0.40114728622739432</c:v>
                </c:pt>
                <c:pt idx="27">
                  <c:v>-0.36610635680056969</c:v>
                </c:pt>
                <c:pt idx="28">
                  <c:v>-0.33150940212681523</c:v>
                </c:pt>
                <c:pt idx="29">
                  <c:v>-0.29730486698344893</c:v>
                </c:pt>
                <c:pt idx="30">
                  <c:v>-0.26344476380393428</c:v>
                </c:pt>
                <c:pt idx="31">
                  <c:v>-0.22988411757923208</c:v>
                </c:pt>
                <c:pt idx="32">
                  <c:v>-0.1965804839448127</c:v>
                </c:pt>
                <c:pt idx="33">
                  <c:v>-0.1634935259298646</c:v>
                </c:pt>
                <c:pt idx="34">
                  <c:v>-0.13058463755995259</c:v>
                </c:pt>
                <c:pt idx="35">
                  <c:v>-9.7816604565374943E-2</c:v>
                </c:pt>
                <c:pt idx="36">
                  <c:v>-6.5153294007631993E-2</c:v>
                </c:pt>
                <c:pt idx="37">
                  <c:v>-3.2559365805613305E-2</c:v>
                </c:pt>
                <c:pt idx="38">
                  <c:v>0</c:v>
                </c:pt>
                <c:pt idx="39">
                  <c:v>3.2559365805613305E-2</c:v>
                </c:pt>
                <c:pt idx="40">
                  <c:v>6.5153294007631993E-2</c:v>
                </c:pt>
                <c:pt idx="41">
                  <c:v>9.7816604565374943E-2</c:v>
                </c:pt>
                <c:pt idx="42">
                  <c:v>0.13058463755995259</c:v>
                </c:pt>
                <c:pt idx="43">
                  <c:v>0.1634935259298646</c:v>
                </c:pt>
                <c:pt idx="44">
                  <c:v>0.1965804839448127</c:v>
                </c:pt>
                <c:pt idx="45">
                  <c:v>0.22988411757923222</c:v>
                </c:pt>
                <c:pt idx="46">
                  <c:v>0.2634447638039345</c:v>
                </c:pt>
                <c:pt idx="47">
                  <c:v>0.29730486698344905</c:v>
                </c:pt>
                <c:pt idx="48">
                  <c:v>0.33150940212681546</c:v>
                </c:pt>
                <c:pt idx="49">
                  <c:v>0.3661063568005698</c:v>
                </c:pt>
                <c:pt idx="50">
                  <c:v>0.40114728622739448</c:v>
                </c:pt>
                <c:pt idx="51">
                  <c:v>0.43668795967556429</c:v>
                </c:pt>
                <c:pt idx="52">
                  <c:v>0.47278912099226728</c:v>
                </c:pt>
                <c:pt idx="53">
                  <c:v>0.50951739247204952</c:v>
                </c:pt>
                <c:pt idx="54">
                  <c:v>0.54694635978732709</c:v>
                </c:pt>
                <c:pt idx="55">
                  <c:v>0.58515788732187057</c:v>
                </c:pt>
                <c:pt idx="56">
                  <c:v>0.62424372923628069</c:v>
                </c:pt>
                <c:pt idx="57">
                  <c:v>0.66430752389300607</c:v>
                </c:pt>
                <c:pt idx="58">
                  <c:v>0.70546729082077075</c:v>
                </c:pt>
                <c:pt idx="59">
                  <c:v>0.74785859476330196</c:v>
                </c:pt>
                <c:pt idx="60">
                  <c:v>0.79163860774337469</c:v>
                </c:pt>
                <c:pt idx="61">
                  <c:v>0.83699139914078924</c:v>
                </c:pt>
                <c:pt idx="62">
                  <c:v>0.88413493487502537</c:v>
                </c:pt>
                <c:pt idx="63">
                  <c:v>0.933330502902325</c:v>
                </c:pt>
                <c:pt idx="64">
                  <c:v>0.98489566149151608</c:v>
                </c:pt>
                <c:pt idx="65">
                  <c:v>1.0392224351527373</c:v>
                </c:pt>
                <c:pt idx="66">
                  <c:v>1.096803562093513</c:v>
                </c:pt>
                <c:pt idx="67">
                  <c:v>1.1582715276653737</c:v>
                </c:pt>
                <c:pt idx="68">
                  <c:v>1.2244587432783256</c:v>
                </c:pt>
                <c:pt idx="69">
                  <c:v>1.2964944386804562</c:v>
                </c:pt>
                <c:pt idx="70">
                  <c:v>1.3759692008680076</c:v>
                </c:pt>
                <c:pt idx="71">
                  <c:v>1.4652337926855228</c:v>
                </c:pt>
                <c:pt idx="72">
                  <c:v>1.5679914964717907</c:v>
                </c:pt>
                <c:pt idx="73">
                  <c:v>1.6906216295848984</c:v>
                </c:pt>
                <c:pt idx="74">
                  <c:v>1.84570490292126</c:v>
                </c:pt>
                <c:pt idx="75">
                  <c:v>2.0645981446801462</c:v>
                </c:pt>
                <c:pt idx="76">
                  <c:v>2.4841252247073147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B36-4669-B9A9-EC209045C15E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Facies_3_Porosity!$BM$26:$BM$33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Facies_3_Porosity!$BL$26:$BL$33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36-4669-B9A9-EC209045C15E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Facies_3_Porosity!$BM$36:$BM$40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Facies_3_Porosity!$BL$36:$BL$40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B36-4669-B9A9-EC209045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3376"/>
        <c:axId val="123036032"/>
      </c:scatterChart>
      <c:valAx>
        <c:axId val="123013376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3036032"/>
        <c:crossesAt val="-3.3"/>
        <c:crossBetween val="midCat"/>
        <c:majorUnit val="1.0000000000000002E-2"/>
        <c:minorUnit val="1.0000000000000002E-2"/>
      </c:valAx>
      <c:valAx>
        <c:axId val="123036032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070197107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0133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5261618886037035"/>
          <c:y val="0.15022049826797482"/>
          <c:w val="0.27433766911732721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'5yr_Ht_cm'!$W$2</c:f>
          <c:strCache>
            <c:ptCount val="1"/>
            <c:pt idx="0">
              <c:v>5 Year Old Height Cm</c:v>
            </c:pt>
          </c:strCache>
        </c:strRef>
      </c:tx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258062912590474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'5yr_Ht_cm'!$AO$53</c:f>
                  <c:strCache>
                    <c:ptCount val="1"/>
                    <c:pt idx="0">
                      <c:v>101.6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{41822A8D-9A57-4057-A731-09976AA21CDE}</c15:txfldGUID>
                      <c15:f>'5yr_Ht_cm'!$AO$53</c15:f>
                      <c15:dlblFieldTableCache>
                        <c:ptCount val="1"/>
                        <c:pt idx="0">
                          <c:v>101.6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C4D-482E-8790-A384FB886B84}"/>
                </c:ext>
              </c:extLst>
            </c:dLbl>
            <c:dLbl>
              <c:idx val="1"/>
              <c:tx>
                <c:strRef>
                  <c:f>'5yr_Ht_cm'!$AO$54</c:f>
                  <c:strCache>
                    <c:ptCount val="1"/>
                    <c:pt idx="0">
                      <c:v>104.8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{3823D45A-0A8D-4B2B-BB2E-65D00541778E}</c15:txfldGUID>
                      <c15:f>'5yr_Ht_cm'!$AO$54</c15:f>
                      <c15:dlblFieldTableCache>
                        <c:ptCount val="1"/>
                        <c:pt idx="0">
                          <c:v>104.8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C4D-482E-8790-A384FB886B84}"/>
                </c:ext>
              </c:extLst>
            </c:dLbl>
            <c:dLbl>
              <c:idx val="2"/>
              <c:tx>
                <c:strRef>
                  <c:f>'5yr_Ht_cm'!$AO$55</c:f>
                  <c:strCache>
                    <c:ptCount val="1"/>
                    <c:pt idx="0">
                      <c:v>108.3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{188FA8AC-A533-45D6-8735-270CC5C3D9B8}</c15:txfldGUID>
                      <c15:f>'5yr_Ht_cm'!$AO$55</c15:f>
                      <c15:dlblFieldTableCache>
                        <c:ptCount val="1"/>
                        <c:pt idx="0">
                          <c:v>108.3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C4D-482E-8790-A384FB886B84}"/>
                </c:ext>
              </c:extLst>
            </c:dLbl>
            <c:dLbl>
              <c:idx val="3"/>
              <c:tx>
                <c:strRef>
                  <c:f>'5yr_Ht_cm'!$AO$56</c:f>
                  <c:strCache>
                    <c:ptCount val="1"/>
                    <c:pt idx="0">
                      <c:v>111.9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{E06E00B7-A338-4032-AEF2-95E8962EFCDA}</c15:txfldGUID>
                      <c15:f>'5yr_Ht_cm'!$AO$56</c15:f>
                      <c15:dlblFieldTableCache>
                        <c:ptCount val="1"/>
                        <c:pt idx="0">
                          <c:v>111.9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C4D-482E-8790-A384FB886B84}"/>
                </c:ext>
              </c:extLst>
            </c:dLbl>
            <c:dLbl>
              <c:idx val="4"/>
              <c:tx>
                <c:strRef>
                  <c:f>'5yr_Ht_cm'!$AO$57</c:f>
                  <c:strCache>
                    <c:ptCount val="1"/>
                    <c:pt idx="0">
                      <c:v>115.1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{5B289C6F-D1D2-4A4E-BC55-D2265C79A30B}</c15:txfldGUID>
                      <c15:f>'5yr_Ht_cm'!$AO$57</c15:f>
                      <c15:dlblFieldTableCache>
                        <c:ptCount val="1"/>
                        <c:pt idx="0">
                          <c:v>115.1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C4D-482E-8790-A384FB886B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'5yr_Ht_cm'!$AM$53:$AM$57</c:f>
              <c:numCache>
                <c:formatCode>General</c:formatCode>
                <c:ptCount val="5"/>
                <c:pt idx="0">
                  <c:v>101.61767373607729</c:v>
                </c:pt>
                <c:pt idx="1">
                  <c:v>104.80122606813158</c:v>
                </c:pt>
                <c:pt idx="2">
                  <c:v>108.33838383838383</c:v>
                </c:pt>
                <c:pt idx="3">
                  <c:v>111.87554160863607</c:v>
                </c:pt>
                <c:pt idx="4">
                  <c:v>115.05909394069037</c:v>
                </c:pt>
              </c:numCache>
            </c:numRef>
          </c:xVal>
          <c:yVal>
            <c:numRef>
              <c:f>'5yr_Ht_cm'!$AL$53:$AL$57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D-482E-8790-A384FB886B84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{42C4C9E8-E469-4CB6-B69A-1190522154FB}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C4D-482E-8790-A384FB886B84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{869A6A9D-7C86-47DE-A21B-F33F8D3106C0}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C4D-482E-8790-A384FB886B84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{9E78B282-F00A-426F-A9D0-5AC1F63F1930}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C4D-482E-8790-A384FB886B84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{FF7CC3B1-316C-408E-BF4E-294F8061E985}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C4D-482E-8790-A384FB886B84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{A9DB07FC-6F32-4ECA-BC6E-C86B29A4E417}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C4D-482E-8790-A384FB886B84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{6B62F9CE-F6C5-4CD0-96DE-4FB57BD6495C}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C4D-482E-8790-A384FB886B84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{E38FB578-FD15-4F23-9A0E-ECAF015F0DA0}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C4D-482E-8790-A384FB886B84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{C3969FF9-4F3C-4C12-916F-1AB20B08FEE2}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C4D-482E-8790-A384FB886B84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{0E401F5B-E530-4FDD-BCA1-E5C08D09E8D9}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C4D-482E-8790-A384FB886B84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{616E9D10-1DF8-4113-A14D-7D1B170FDA06}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C4D-482E-8790-A384FB886B84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{4212899A-218A-4DB0-8A92-C08561709D07}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C4D-482E-8790-A384FB886B84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{AFD2154F-B596-46DF-BA4C-CE55F83FE1C1}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C4D-482E-8790-A384FB886B84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{6E3D2012-8468-4C41-807E-AE39EAC0359B}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C4D-482E-8790-A384FB886B84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{C3781ADF-A075-4C1E-832F-D8E3D151586E}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C4D-482E-8790-A384FB886B84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{9789B9EB-FCD5-4D7B-8E26-FA789170DF64}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C4D-482E-8790-A384FB886B84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{CEC49D01-E028-4A0B-8B93-788AE4065DA4}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C4D-482E-8790-A384FB886B84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{8AAD8549-5C1F-4FF2-89A6-85A5B91D9AC4}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CC4D-482E-8790-A384FB886B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'5yr_Ht_cm'!$BM$2:$BM$18</c:f>
              <c:numCache>
                <c:formatCode>0.00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</c:numCache>
            </c:numRef>
          </c:xVal>
          <c:yVal>
            <c:numRef>
              <c:f>'5yr_Ht_cm'!$BL$2:$BL$18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C4D-482E-8790-A384FB886B84}"/>
            </c:ext>
          </c:extLst>
        </c:ser>
        <c:ser>
          <c:idx val="8"/>
          <c:order val="2"/>
          <c:tx>
            <c:v>Height cm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5935963970412789"/>
                  <c:y val="-0.17172332870155937"/>
                </c:manualLayout>
              </c:layout>
              <c:numFmt formatCode="#,##0.000000" sourceLinked="0"/>
            </c:trendlineLbl>
          </c:trendline>
          <c:xVal>
            <c:numRef>
              <c:f>'5yr_Ht_cm'!$A$3:$A$101</c:f>
              <c:numCache>
                <c:formatCode>General</c:formatCode>
                <c:ptCount val="99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>
                  <c:v>99.2</c:v>
                </c:pt>
                <c:pt idx="5">
                  <c:v>99.4</c:v>
                </c:pt>
                <c:pt idx="6">
                  <c:v>99.4</c:v>
                </c:pt>
                <c:pt idx="7">
                  <c:v>99.9</c:v>
                </c:pt>
                <c:pt idx="8">
                  <c:v>100.4</c:v>
                </c:pt>
                <c:pt idx="9">
                  <c:v>101</c:v>
                </c:pt>
                <c:pt idx="10">
                  <c:v>101.1</c:v>
                </c:pt>
                <c:pt idx="11">
                  <c:v>101.5</c:v>
                </c:pt>
                <c:pt idx="12">
                  <c:v>102.4</c:v>
                </c:pt>
                <c:pt idx="13">
                  <c:v>102.9</c:v>
                </c:pt>
                <c:pt idx="14">
                  <c:v>103</c:v>
                </c:pt>
                <c:pt idx="15">
                  <c:v>103.3</c:v>
                </c:pt>
                <c:pt idx="16">
                  <c:v>103.3</c:v>
                </c:pt>
                <c:pt idx="17">
                  <c:v>103.5</c:v>
                </c:pt>
                <c:pt idx="18">
                  <c:v>104.1</c:v>
                </c:pt>
                <c:pt idx="19">
                  <c:v>104.6</c:v>
                </c:pt>
                <c:pt idx="20">
                  <c:v>104.6</c:v>
                </c:pt>
                <c:pt idx="21">
                  <c:v>104.8</c:v>
                </c:pt>
                <c:pt idx="22">
                  <c:v>105.4</c:v>
                </c:pt>
                <c:pt idx="23">
                  <c:v>105.4</c:v>
                </c:pt>
                <c:pt idx="24">
                  <c:v>105.6</c:v>
                </c:pt>
                <c:pt idx="25">
                  <c:v>105.7</c:v>
                </c:pt>
                <c:pt idx="26">
                  <c:v>105.8</c:v>
                </c:pt>
                <c:pt idx="27">
                  <c:v>105.9</c:v>
                </c:pt>
                <c:pt idx="28">
                  <c:v>105.9</c:v>
                </c:pt>
                <c:pt idx="29">
                  <c:v>105.9</c:v>
                </c:pt>
                <c:pt idx="30">
                  <c:v>105.9</c:v>
                </c:pt>
                <c:pt idx="31">
                  <c:v>106.2</c:v>
                </c:pt>
                <c:pt idx="32">
                  <c:v>106.2</c:v>
                </c:pt>
                <c:pt idx="33">
                  <c:v>106.3</c:v>
                </c:pt>
                <c:pt idx="34">
                  <c:v>106.3</c:v>
                </c:pt>
                <c:pt idx="35">
                  <c:v>106.7</c:v>
                </c:pt>
                <c:pt idx="36">
                  <c:v>106.8</c:v>
                </c:pt>
                <c:pt idx="37">
                  <c:v>106.9</c:v>
                </c:pt>
                <c:pt idx="38">
                  <c:v>106.9</c:v>
                </c:pt>
                <c:pt idx="39">
                  <c:v>107.1</c:v>
                </c:pt>
                <c:pt idx="40">
                  <c:v>107.4</c:v>
                </c:pt>
                <c:pt idx="41">
                  <c:v>107.6</c:v>
                </c:pt>
                <c:pt idx="42">
                  <c:v>107.7</c:v>
                </c:pt>
                <c:pt idx="43">
                  <c:v>108</c:v>
                </c:pt>
                <c:pt idx="44">
                  <c:v>108.1</c:v>
                </c:pt>
                <c:pt idx="45">
                  <c:v>108.2</c:v>
                </c:pt>
                <c:pt idx="46">
                  <c:v>108.2</c:v>
                </c:pt>
                <c:pt idx="47">
                  <c:v>108.5</c:v>
                </c:pt>
                <c:pt idx="48">
                  <c:v>108.6</c:v>
                </c:pt>
                <c:pt idx="49">
                  <c:v>108.7</c:v>
                </c:pt>
                <c:pt idx="50">
                  <c:v>108.8</c:v>
                </c:pt>
                <c:pt idx="51">
                  <c:v>109.1</c:v>
                </c:pt>
                <c:pt idx="52">
                  <c:v>109.2</c:v>
                </c:pt>
                <c:pt idx="53">
                  <c:v>109.2</c:v>
                </c:pt>
                <c:pt idx="54">
                  <c:v>109.3</c:v>
                </c:pt>
                <c:pt idx="55">
                  <c:v>109.3</c:v>
                </c:pt>
                <c:pt idx="56">
                  <c:v>109.4</c:v>
                </c:pt>
                <c:pt idx="57">
                  <c:v>109.4</c:v>
                </c:pt>
                <c:pt idx="58">
                  <c:v>109.4</c:v>
                </c:pt>
                <c:pt idx="59">
                  <c:v>109.6</c:v>
                </c:pt>
                <c:pt idx="60">
                  <c:v>109.6</c:v>
                </c:pt>
                <c:pt idx="61">
                  <c:v>110</c:v>
                </c:pt>
                <c:pt idx="62">
                  <c:v>110.1</c:v>
                </c:pt>
                <c:pt idx="63">
                  <c:v>110.1</c:v>
                </c:pt>
                <c:pt idx="64">
                  <c:v>110.1</c:v>
                </c:pt>
                <c:pt idx="65">
                  <c:v>110.2</c:v>
                </c:pt>
                <c:pt idx="66">
                  <c:v>110.3</c:v>
                </c:pt>
                <c:pt idx="67">
                  <c:v>110.4</c:v>
                </c:pt>
                <c:pt idx="68">
                  <c:v>110.5</c:v>
                </c:pt>
                <c:pt idx="69">
                  <c:v>110.7</c:v>
                </c:pt>
                <c:pt idx="70">
                  <c:v>110.8</c:v>
                </c:pt>
                <c:pt idx="71">
                  <c:v>110.8</c:v>
                </c:pt>
                <c:pt idx="72">
                  <c:v>110.8</c:v>
                </c:pt>
                <c:pt idx="73">
                  <c:v>111</c:v>
                </c:pt>
                <c:pt idx="74">
                  <c:v>111.1</c:v>
                </c:pt>
                <c:pt idx="75">
                  <c:v>111.2</c:v>
                </c:pt>
                <c:pt idx="76">
                  <c:v>111.4</c:v>
                </c:pt>
                <c:pt idx="77">
                  <c:v>111.8</c:v>
                </c:pt>
                <c:pt idx="78">
                  <c:v>112</c:v>
                </c:pt>
                <c:pt idx="79">
                  <c:v>112.1</c:v>
                </c:pt>
                <c:pt idx="80">
                  <c:v>112.7</c:v>
                </c:pt>
                <c:pt idx="81">
                  <c:v>112.8</c:v>
                </c:pt>
                <c:pt idx="82">
                  <c:v>112.9</c:v>
                </c:pt>
                <c:pt idx="83">
                  <c:v>113.3</c:v>
                </c:pt>
                <c:pt idx="84">
                  <c:v>113.7</c:v>
                </c:pt>
                <c:pt idx="85">
                  <c:v>114.3</c:v>
                </c:pt>
                <c:pt idx="86">
                  <c:v>114.9</c:v>
                </c:pt>
                <c:pt idx="87">
                  <c:v>114.9</c:v>
                </c:pt>
                <c:pt idx="88">
                  <c:v>115.3</c:v>
                </c:pt>
                <c:pt idx="89">
                  <c:v>115.5</c:v>
                </c:pt>
                <c:pt idx="90">
                  <c:v>115.9</c:v>
                </c:pt>
                <c:pt idx="91">
                  <c:v>116.3</c:v>
                </c:pt>
                <c:pt idx="92">
                  <c:v>116.7</c:v>
                </c:pt>
                <c:pt idx="93">
                  <c:v>117</c:v>
                </c:pt>
                <c:pt idx="94">
                  <c:v>117.9</c:v>
                </c:pt>
                <c:pt idx="95">
                  <c:v>117.9</c:v>
                </c:pt>
                <c:pt idx="96">
                  <c:v>119.2</c:v>
                </c:pt>
                <c:pt idx="97">
                  <c:v>119.3</c:v>
                </c:pt>
                <c:pt idx="98">
                  <c:v>119.5</c:v>
                </c:pt>
              </c:numCache>
            </c:numRef>
          </c:xVal>
          <c:yVal>
            <c:numRef>
              <c:f>'5yr_Ht_cm'!$D$3:$D$101</c:f>
              <c:numCache>
                <c:formatCode>0.00</c:formatCode>
                <c:ptCount val="99"/>
                <c:pt idx="0">
                  <c:v>-2.5723521109428895</c:v>
                </c:pt>
                <c:pt idx="1">
                  <c:v>-2.1661067528923286</c:v>
                </c:pt>
                <c:pt idx="2">
                  <c:v>-1.9556614355881679</c:v>
                </c:pt>
                <c:pt idx="3">
                  <c:v>-1.807354196799112</c:v>
                </c:pt>
                <c:pt idx="4">
                  <c:v>-1.6906216295848977</c:v>
                </c:pt>
                <c:pt idx="5">
                  <c:v>-1.5932188180230502</c:v>
                </c:pt>
                <c:pt idx="6">
                  <c:v>-1.5089438550380374</c:v>
                </c:pt>
                <c:pt idx="7">
                  <c:v>-1.4342001596863787</c:v>
                </c:pt>
                <c:pt idx="8">
                  <c:v>-1.3667069718079636</c:v>
                </c:pt>
                <c:pt idx="9">
                  <c:v>-1.304922637752725</c:v>
                </c:pt>
                <c:pt idx="10">
                  <c:v>-1.2477538553513243</c:v>
                </c:pt>
                <c:pt idx="11">
                  <c:v>-1.1943956635681565</c:v>
                </c:pt>
                <c:pt idx="12">
                  <c:v>-1.1442372651002066</c:v>
                </c:pt>
                <c:pt idx="13">
                  <c:v>-1.096803562093513</c:v>
                </c:pt>
                <c:pt idx="14">
                  <c:v>-1.0517172529984806</c:v>
                </c:pt>
                <c:pt idx="15">
                  <c:v>-1.0086733576467986</c:v>
                </c:pt>
                <c:pt idx="16">
                  <c:v>-0.96742156610170071</c:v>
                </c:pt>
                <c:pt idx="17">
                  <c:v>-0.92775368535742475</c:v>
                </c:pt>
                <c:pt idx="18">
                  <c:v>-0.88949450753063364</c:v>
                </c:pt>
                <c:pt idx="19">
                  <c:v>-0.85249503427469364</c:v>
                </c:pt>
                <c:pt idx="20">
                  <c:v>-0.81662736084860543</c:v>
                </c:pt>
                <c:pt idx="21">
                  <c:v>-0.78178075276507197</c:v>
                </c:pt>
                <c:pt idx="22">
                  <c:v>-0.74785859476330196</c:v>
                </c:pt>
                <c:pt idx="23">
                  <c:v>-0.71477598810315091</c:v>
                </c:pt>
                <c:pt idx="24">
                  <c:v>-0.68245783666933024</c:v>
                </c:pt>
                <c:pt idx="25">
                  <c:v>-0.65083730644447746</c:v>
                </c:pt>
                <c:pt idx="26">
                  <c:v>-0.61985457356549389</c:v>
                </c:pt>
                <c:pt idx="27">
                  <c:v>-0.58945579784977842</c:v>
                </c:pt>
                <c:pt idx="28">
                  <c:v>-0.5595922742274323</c:v>
                </c:pt>
                <c:pt idx="29">
                  <c:v>-0.53021972582422794</c:v>
                </c:pt>
                <c:pt idx="30">
                  <c:v>-0.50129771076772867</c:v>
                </c:pt>
                <c:pt idx="31">
                  <c:v>-0.47278912099226744</c:v>
                </c:pt>
                <c:pt idx="32">
                  <c:v>-0.4446597559886718</c:v>
                </c:pt>
                <c:pt idx="33">
                  <c:v>-0.41687795799540722</c:v>
                </c:pt>
                <c:pt idx="34">
                  <c:v>-0.38941429785214438</c:v>
                </c:pt>
                <c:pt idx="35">
                  <c:v>-0.3622413028447366</c:v>
                </c:pt>
                <c:pt idx="36">
                  <c:v>-0.33533321951439826</c:v>
                </c:pt>
                <c:pt idx="37">
                  <c:v>-0.30866580569493407</c:v>
                </c:pt>
                <c:pt idx="38">
                  <c:v>-0.28221614706250814</c:v>
                </c:pt>
                <c:pt idx="39">
                  <c:v>-0.25596249429406465</c:v>
                </c:pt>
                <c:pt idx="40">
                  <c:v>-0.22988411757923208</c:v>
                </c:pt>
                <c:pt idx="41">
                  <c:v>-0.20396117575131437</c:v>
                </c:pt>
                <c:pt idx="42">
                  <c:v>-0.17817459772241043</c:v>
                </c:pt>
                <c:pt idx="43">
                  <c:v>-0.15250597424624437</c:v>
                </c:pt>
                <c:pt idx="44">
                  <c:v>-0.12693745830564304</c:v>
                </c:pt>
                <c:pt idx="45">
                  <c:v>-0.1014516726419474</c:v>
                </c:pt>
                <c:pt idx="46">
                  <c:v>-7.60316231203884E-2</c:v>
                </c:pt>
                <c:pt idx="47">
                  <c:v>-5.0660616765876576E-2</c:v>
                </c:pt>
                <c:pt idx="48">
                  <c:v>-2.5322183413346296E-2</c:v>
                </c:pt>
                <c:pt idx="49">
                  <c:v>0</c:v>
                </c:pt>
                <c:pt idx="50">
                  <c:v>2.5322183413346164E-2</c:v>
                </c:pt>
                <c:pt idx="51">
                  <c:v>5.0660616765876576E-2</c:v>
                </c:pt>
                <c:pt idx="52">
                  <c:v>7.60316231203884E-2</c:v>
                </c:pt>
                <c:pt idx="53">
                  <c:v>0.10145167264194754</c:v>
                </c:pt>
                <c:pt idx="54">
                  <c:v>0.12693745830564304</c:v>
                </c:pt>
                <c:pt idx="55">
                  <c:v>0.15250597424624424</c:v>
                </c:pt>
                <c:pt idx="56">
                  <c:v>0.17817459772241043</c:v>
                </c:pt>
                <c:pt idx="57">
                  <c:v>0.2039611757513142</c:v>
                </c:pt>
                <c:pt idx="58">
                  <c:v>0.22988411757923222</c:v>
                </c:pt>
                <c:pt idx="59">
                  <c:v>0.25596249429406465</c:v>
                </c:pt>
                <c:pt idx="60">
                  <c:v>0.28221614706250825</c:v>
                </c:pt>
                <c:pt idx="61">
                  <c:v>0.30866580569493407</c:v>
                </c:pt>
                <c:pt idx="62">
                  <c:v>0.3353332195143981</c:v>
                </c:pt>
                <c:pt idx="63">
                  <c:v>0.3622413028447366</c:v>
                </c:pt>
                <c:pt idx="64">
                  <c:v>0.38941429785214438</c:v>
                </c:pt>
                <c:pt idx="65">
                  <c:v>0.41687795799540739</c:v>
                </c:pt>
                <c:pt idx="66">
                  <c:v>0.4446597559886718</c:v>
                </c:pt>
                <c:pt idx="67">
                  <c:v>0.47278912099226728</c:v>
                </c:pt>
                <c:pt idx="68">
                  <c:v>0.50129771076772867</c:v>
                </c:pt>
                <c:pt idx="69">
                  <c:v>0.53021972582422772</c:v>
                </c:pt>
                <c:pt idx="70">
                  <c:v>0.55959227422743252</c:v>
                </c:pt>
                <c:pt idx="71">
                  <c:v>0.58945579784977842</c:v>
                </c:pt>
                <c:pt idx="72">
                  <c:v>0.61985457356549423</c:v>
                </c:pt>
                <c:pt idx="73">
                  <c:v>0.65083730644447746</c:v>
                </c:pt>
                <c:pt idx="74">
                  <c:v>0.68245783666933024</c:v>
                </c:pt>
                <c:pt idx="75">
                  <c:v>0.71477598810315091</c:v>
                </c:pt>
                <c:pt idx="76">
                  <c:v>0.74785859476330196</c:v>
                </c:pt>
                <c:pt idx="77">
                  <c:v>0.78178075276507275</c:v>
                </c:pt>
                <c:pt idx="78">
                  <c:v>0.81662736084860543</c:v>
                </c:pt>
                <c:pt idx="79">
                  <c:v>0.85249503427469353</c:v>
                </c:pt>
                <c:pt idx="80">
                  <c:v>0.88949450753063364</c:v>
                </c:pt>
                <c:pt idx="81">
                  <c:v>0.92775368535742475</c:v>
                </c:pt>
                <c:pt idx="82">
                  <c:v>0.96742156610170071</c:v>
                </c:pt>
                <c:pt idx="83">
                  <c:v>1.0086733576467986</c:v>
                </c:pt>
                <c:pt idx="84">
                  <c:v>1.0517172529984837</c:v>
                </c:pt>
                <c:pt idx="85">
                  <c:v>1.096803562093513</c:v>
                </c:pt>
                <c:pt idx="86">
                  <c:v>1.1442372651002066</c:v>
                </c:pt>
                <c:pt idx="87">
                  <c:v>1.1943956635681565</c:v>
                </c:pt>
                <c:pt idx="88">
                  <c:v>1.2477538553513243</c:v>
                </c:pt>
                <c:pt idx="89">
                  <c:v>1.3049226377527239</c:v>
                </c:pt>
                <c:pt idx="90">
                  <c:v>1.3667069718079636</c:v>
                </c:pt>
                <c:pt idx="91">
                  <c:v>1.434200159686378</c:v>
                </c:pt>
                <c:pt idx="92">
                  <c:v>1.5089438550380383</c:v>
                </c:pt>
                <c:pt idx="93">
                  <c:v>1.59321881802305</c:v>
                </c:pt>
                <c:pt idx="94">
                  <c:v>1.6906216295848984</c:v>
                </c:pt>
                <c:pt idx="95">
                  <c:v>1.807354196799112</c:v>
                </c:pt>
                <c:pt idx="96">
                  <c:v>1.9556614355881674</c:v>
                </c:pt>
                <c:pt idx="97">
                  <c:v>2.166106752892329</c:v>
                </c:pt>
                <c:pt idx="98">
                  <c:v>2.5723521109428868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C4D-482E-8790-A384FB886B84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'5yr_Ht_cm'!$BM$22:$BM$29</c:f>
              <c:numCache>
                <c:formatCode>General</c:formatCode>
                <c:ptCount val="8"/>
                <c:pt idx="0">
                  <c:v>0</c:v>
                </c:pt>
                <c:pt idx="1">
                  <c:v>132</c:v>
                </c:pt>
                <c:pt idx="3">
                  <c:v>0</c:v>
                </c:pt>
                <c:pt idx="4">
                  <c:v>132</c:v>
                </c:pt>
                <c:pt idx="6">
                  <c:v>0</c:v>
                </c:pt>
                <c:pt idx="7">
                  <c:v>132</c:v>
                </c:pt>
              </c:numCache>
            </c:numRef>
          </c:xVal>
          <c:yVal>
            <c:numRef>
              <c:f>'5yr_Ht_cm'!$BL$22:$BL$29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4D-482E-8790-A384FB886B84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'5yr_Ht_cm'!$BM$32:$BM$39</c:f>
              <c:numCache>
                <c:formatCode>General</c:formatCode>
                <c:ptCount val="8"/>
                <c:pt idx="0">
                  <c:v>0</c:v>
                </c:pt>
                <c:pt idx="1">
                  <c:v>132</c:v>
                </c:pt>
                <c:pt idx="6">
                  <c:v>0</c:v>
                </c:pt>
                <c:pt idx="7">
                  <c:v>132</c:v>
                </c:pt>
              </c:numCache>
            </c:numRef>
          </c:xVal>
          <c:yVal>
            <c:numRef>
              <c:f>'5yr_Ht_cm'!$BL$32:$BL$39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C4D-482E-8790-A384FB88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5728"/>
        <c:axId val="101880192"/>
      </c:scatterChart>
      <c:valAx>
        <c:axId val="101865728"/>
        <c:scaling>
          <c:orientation val="minMax"/>
          <c:max val="130"/>
          <c:min val="9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strRef>
              <c:f>'5yr_Ht_cm'!$W$2</c:f>
              <c:strCache>
                <c:ptCount val="1"/>
                <c:pt idx="0">
                  <c:v>5 Year Old Height Cm</c:v>
                </c:pt>
              </c:strCache>
            </c:strRef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01880192"/>
        <c:crossesAt val="-3.3"/>
        <c:crossBetween val="midCat"/>
        <c:majorUnit val="2"/>
        <c:minorUnit val="1"/>
      </c:valAx>
      <c:valAx>
        <c:axId val="101880192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1.8110236220472433E-3"/>
              <c:y val="0.321556005499312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657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3635224520517517"/>
          <c:y val="5.7969634326682604E-2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55543625228662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Facies_3_Porosity!$N$3:$N$27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Facies_3_Porosity!$R$3:$R$27</c:f>
              <c:numCache>
                <c:formatCode>General</c:formatCode>
                <c:ptCount val="25"/>
                <c:pt idx="0">
                  <c:v>6.4935064935064929E-2</c:v>
                </c:pt>
                <c:pt idx="1">
                  <c:v>0.16883116883116883</c:v>
                </c:pt>
                <c:pt idx="2">
                  <c:v>0.23376623376623376</c:v>
                </c:pt>
                <c:pt idx="3">
                  <c:v>0.42857142857142855</c:v>
                </c:pt>
                <c:pt idx="4">
                  <c:v>0.58441558441558439</c:v>
                </c:pt>
                <c:pt idx="5">
                  <c:v>0.68831168831168832</c:v>
                </c:pt>
                <c:pt idx="6">
                  <c:v>0.79220779220779225</c:v>
                </c:pt>
                <c:pt idx="7">
                  <c:v>0.87012987012987009</c:v>
                </c:pt>
                <c:pt idx="8">
                  <c:v>0.92207792207792205</c:v>
                </c:pt>
                <c:pt idx="9">
                  <c:v>0.96103896103896103</c:v>
                </c:pt>
                <c:pt idx="10">
                  <c:v>0.96103896103896103</c:v>
                </c:pt>
                <c:pt idx="11">
                  <c:v>0.98701298701298701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CD6-B176-43F4EB3D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61760"/>
        <c:axId val="123063296"/>
      </c:barChart>
      <c:catAx>
        <c:axId val="123061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3063296"/>
        <c:crosses val="autoZero"/>
        <c:auto val="1"/>
        <c:lblAlgn val="ctr"/>
        <c:lblOffset val="100"/>
        <c:noMultiLvlLbl val="0"/>
      </c:catAx>
      <c:valAx>
        <c:axId val="123063296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3061760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3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832867056390678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Facies_3_Porosity!$A$3:$A$79</c:f>
              <c:numCache>
                <c:formatCode>0.0%</c:formatCode>
                <c:ptCount val="77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3.1E-2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4.3999999999999997E-2</c:v>
                </c:pt>
                <c:pt idx="39">
                  <c:v>4.3999999999999997E-2</c:v>
                </c:pt>
                <c:pt idx="40">
                  <c:v>4.3999999999999997E-2</c:v>
                </c:pt>
                <c:pt idx="41">
                  <c:v>4.5999999999999999E-2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5.0999999999999997E-2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0.06</c:v>
                </c:pt>
                <c:pt idx="54">
                  <c:v>6.3E-2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7.1999999999999995E-2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7.6999999999999999E-2</c:v>
                </c:pt>
                <c:pt idx="67">
                  <c:v>8.5000000000000006E-2</c:v>
                </c:pt>
                <c:pt idx="68">
                  <c:v>8.6999999999999994E-2</c:v>
                </c:pt>
                <c:pt idx="69">
                  <c:v>8.6999999999999994E-2</c:v>
                </c:pt>
                <c:pt idx="70">
                  <c:v>8.7999999999999995E-2</c:v>
                </c:pt>
                <c:pt idx="71">
                  <c:v>0.09</c:v>
                </c:pt>
                <c:pt idx="72">
                  <c:v>9.0999999999999998E-2</c:v>
                </c:pt>
                <c:pt idx="73">
                  <c:v>9.9000000000000005E-2</c:v>
                </c:pt>
                <c:pt idx="74">
                  <c:v>0.11</c:v>
                </c:pt>
                <c:pt idx="75">
                  <c:v>0.11600000000000001</c:v>
                </c:pt>
                <c:pt idx="76">
                  <c:v>0.122</c:v>
                </c:pt>
              </c:numCache>
            </c:numRef>
          </c:xVal>
          <c:yVal>
            <c:numRef>
              <c:f>Facies_3_Porosity!$E$3:$E$79</c:f>
              <c:numCache>
                <c:formatCode>0.0000</c:formatCode>
                <c:ptCount val="77"/>
                <c:pt idx="0">
                  <c:v>6.4935064935064931E-3</c:v>
                </c:pt>
                <c:pt idx="1">
                  <c:v>1.9480519480519501E-2</c:v>
                </c:pt>
                <c:pt idx="2">
                  <c:v>3.2467532467532471E-2</c:v>
                </c:pt>
                <c:pt idx="3">
                  <c:v>4.5454545454545497E-2</c:v>
                </c:pt>
                <c:pt idx="4">
                  <c:v>5.8441558441558454E-2</c:v>
                </c:pt>
                <c:pt idx="5">
                  <c:v>7.1428571428571452E-2</c:v>
                </c:pt>
                <c:pt idx="6">
                  <c:v>8.4415584415584416E-2</c:v>
                </c:pt>
                <c:pt idx="7">
                  <c:v>9.7402597402597366E-2</c:v>
                </c:pt>
                <c:pt idx="8">
                  <c:v>0.11038961038961022</c:v>
                </c:pt>
                <c:pt idx="9">
                  <c:v>0.12337662337662331</c:v>
                </c:pt>
                <c:pt idx="10">
                  <c:v>0.13636363636363638</c:v>
                </c:pt>
                <c:pt idx="11">
                  <c:v>0.14935064935064898</c:v>
                </c:pt>
                <c:pt idx="12">
                  <c:v>0.16233766233766239</c:v>
                </c:pt>
                <c:pt idx="13">
                  <c:v>0.1753246753246753</c:v>
                </c:pt>
                <c:pt idx="14">
                  <c:v>0.18831168831168849</c:v>
                </c:pt>
                <c:pt idx="15">
                  <c:v>0.20129870129870139</c:v>
                </c:pt>
                <c:pt idx="16">
                  <c:v>0.21428571428571425</c:v>
                </c:pt>
                <c:pt idx="17">
                  <c:v>0.22727272727272729</c:v>
                </c:pt>
                <c:pt idx="18">
                  <c:v>0.24025974025974017</c:v>
                </c:pt>
                <c:pt idx="19">
                  <c:v>0.25324675324675316</c:v>
                </c:pt>
                <c:pt idx="20">
                  <c:v>0.26623376623376616</c:v>
                </c:pt>
                <c:pt idx="21">
                  <c:v>0.27922077922077909</c:v>
                </c:pt>
                <c:pt idx="22">
                  <c:v>0.29220779220779214</c:v>
                </c:pt>
                <c:pt idx="23">
                  <c:v>0.30519480519480513</c:v>
                </c:pt>
                <c:pt idx="24">
                  <c:v>0.31818181818181812</c:v>
                </c:pt>
                <c:pt idx="25">
                  <c:v>0.33116883116883117</c:v>
                </c:pt>
                <c:pt idx="26">
                  <c:v>0.34415584415584405</c:v>
                </c:pt>
                <c:pt idx="27">
                  <c:v>0.3571428571428571</c:v>
                </c:pt>
                <c:pt idx="28">
                  <c:v>0.37012987012987014</c:v>
                </c:pt>
                <c:pt idx="29">
                  <c:v>0.38311688311688308</c:v>
                </c:pt>
                <c:pt idx="30">
                  <c:v>0.39610389610389607</c:v>
                </c:pt>
                <c:pt idx="31">
                  <c:v>0.40909090909090906</c:v>
                </c:pt>
                <c:pt idx="32">
                  <c:v>0.42207792207792205</c:v>
                </c:pt>
                <c:pt idx="33">
                  <c:v>0.43506493506493504</c:v>
                </c:pt>
                <c:pt idx="34">
                  <c:v>0.44805194805194803</c:v>
                </c:pt>
                <c:pt idx="35">
                  <c:v>0.46103896103896103</c:v>
                </c:pt>
                <c:pt idx="36">
                  <c:v>0.47402597402597402</c:v>
                </c:pt>
                <c:pt idx="37">
                  <c:v>0.48701298701298701</c:v>
                </c:pt>
                <c:pt idx="38">
                  <c:v>0.5</c:v>
                </c:pt>
                <c:pt idx="39">
                  <c:v>0.51298701298701299</c:v>
                </c:pt>
                <c:pt idx="40">
                  <c:v>0.52597402597402598</c:v>
                </c:pt>
                <c:pt idx="41">
                  <c:v>0.53896103896103897</c:v>
                </c:pt>
                <c:pt idx="42">
                  <c:v>0.55194805194805197</c:v>
                </c:pt>
                <c:pt idx="43">
                  <c:v>0.56493506493506496</c:v>
                </c:pt>
                <c:pt idx="44">
                  <c:v>0.57792207792207795</c:v>
                </c:pt>
                <c:pt idx="45">
                  <c:v>0.59090909090909105</c:v>
                </c:pt>
                <c:pt idx="46">
                  <c:v>0.60389610389610393</c:v>
                </c:pt>
                <c:pt idx="47">
                  <c:v>0.61688311688311692</c:v>
                </c:pt>
                <c:pt idx="48">
                  <c:v>0.62987012987012991</c:v>
                </c:pt>
                <c:pt idx="49">
                  <c:v>0.6428571428571429</c:v>
                </c:pt>
                <c:pt idx="50">
                  <c:v>0.65584415584415601</c:v>
                </c:pt>
                <c:pt idx="51">
                  <c:v>0.66883116883116878</c:v>
                </c:pt>
                <c:pt idx="52">
                  <c:v>0.68181818181818188</c:v>
                </c:pt>
                <c:pt idx="53">
                  <c:v>0.69480519480519476</c:v>
                </c:pt>
                <c:pt idx="54">
                  <c:v>0.70779220779220786</c:v>
                </c:pt>
                <c:pt idx="55">
                  <c:v>0.72077922077922074</c:v>
                </c:pt>
                <c:pt idx="56">
                  <c:v>0.73376623376623373</c:v>
                </c:pt>
                <c:pt idx="57">
                  <c:v>0.74675324675324684</c:v>
                </c:pt>
                <c:pt idx="58">
                  <c:v>0.75974025974025983</c:v>
                </c:pt>
                <c:pt idx="59">
                  <c:v>0.77272727272727271</c:v>
                </c:pt>
                <c:pt idx="60">
                  <c:v>0.78571428571428581</c:v>
                </c:pt>
                <c:pt idx="61">
                  <c:v>0.79870129870129858</c:v>
                </c:pt>
                <c:pt idx="62">
                  <c:v>0.81168831168831157</c:v>
                </c:pt>
                <c:pt idx="63">
                  <c:v>0.82467532467532467</c:v>
                </c:pt>
                <c:pt idx="64">
                  <c:v>0.83766233766233755</c:v>
                </c:pt>
                <c:pt idx="65">
                  <c:v>0.85064935064935099</c:v>
                </c:pt>
                <c:pt idx="66">
                  <c:v>0.86363636363636365</c:v>
                </c:pt>
                <c:pt idx="67">
                  <c:v>0.87662337662337664</c:v>
                </c:pt>
                <c:pt idx="68">
                  <c:v>0.88961038961038974</c:v>
                </c:pt>
                <c:pt idx="69">
                  <c:v>0.90259740259740262</c:v>
                </c:pt>
                <c:pt idx="70">
                  <c:v>0.91558441558441561</c:v>
                </c:pt>
                <c:pt idx="71">
                  <c:v>0.9285714285714286</c:v>
                </c:pt>
                <c:pt idx="72">
                  <c:v>0.94155844155844159</c:v>
                </c:pt>
                <c:pt idx="73">
                  <c:v>0.95454545454545459</c:v>
                </c:pt>
                <c:pt idx="74">
                  <c:v>0.96753246753246758</c:v>
                </c:pt>
                <c:pt idx="75">
                  <c:v>0.98051948051948057</c:v>
                </c:pt>
                <c:pt idx="76">
                  <c:v>0.99350649350649356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1-4B33-81A5-B15EE4B4487A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Facies_3_Porosity!$L$3:$L$103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Facies_3_Porosity!$I$3:$I$103</c:f>
              <c:numCache>
                <c:formatCode>General</c:formatCode>
                <c:ptCount val="101"/>
                <c:pt idx="0">
                  <c:v>4.4031323117001926E-2</c:v>
                </c:pt>
                <c:pt idx="1">
                  <c:v>6.3390877802854725E-2</c:v>
                </c:pt>
                <c:pt idx="2">
                  <c:v>8.8808903212152804E-2</c:v>
                </c:pt>
                <c:pt idx="3">
                  <c:v>0.12113419195305235</c:v>
                </c:pt>
                <c:pt idx="4">
                  <c:v>0.16095382023871266</c:v>
                </c:pt>
                <c:pt idx="5">
                  <c:v>0.20846613619295659</c:v>
                </c:pt>
                <c:pt idx="6">
                  <c:v>0.26337841031330345</c:v>
                </c:pt>
                <c:pt idx="7">
                  <c:v>0.32485176406202843</c:v>
                </c:pt>
                <c:pt idx="8">
                  <c:v>0.39151074127690982</c:v>
                </c:pt>
                <c:pt idx="9">
                  <c:v>0.46152470336689461</c:v>
                </c:pt>
                <c:pt idx="10">
                  <c:v>0.53275503083512032</c:v>
                </c:pt>
                <c:pt idx="11">
                  <c:v>0.60294895228977485</c:v>
                </c:pt>
                <c:pt idx="12">
                  <c:v>0.66995104179886411</c:v>
                </c:pt>
                <c:pt idx="13">
                  <c:v>0.73189963656887835</c:v>
                </c:pt>
                <c:pt idx="14">
                  <c:v>0.78737866336381135</c:v>
                </c:pt>
                <c:pt idx="15">
                  <c:v>0.83550473996474695</c:v>
                </c:pt>
                <c:pt idx="16">
                  <c:v>0.87594242768679975</c:v>
                </c:pt>
                <c:pt idx="17">
                  <c:v>0.90885382959272143</c:v>
                </c:pt>
                <c:pt idx="18">
                  <c:v>0.93479924553877369</c:v>
                </c:pt>
                <c:pt idx="19">
                  <c:v>0.9546112789875405</c:v>
                </c:pt>
                <c:pt idx="20">
                  <c:v>0.96926512405216436</c:v>
                </c:pt>
                <c:pt idx="21">
                  <c:v>0.97976364769982527</c:v>
                </c:pt>
                <c:pt idx="22">
                  <c:v>0.98704914026996793</c:v>
                </c:pt>
                <c:pt idx="23">
                  <c:v>0.99194629266596657</c:v>
                </c:pt>
                <c:pt idx="24">
                  <c:v>0.99513476228404074</c:v>
                </c:pt>
                <c:pt idx="25">
                  <c:v>0.99714558999430847</c:v>
                </c:pt>
                <c:pt idx="26">
                  <c:v>0.9983739376478743</c:v>
                </c:pt>
                <c:pt idx="27">
                  <c:v>0.99910074873469745</c:v>
                </c:pt>
                <c:pt idx="28">
                  <c:v>0.99951730678251771</c:v>
                </c:pt>
                <c:pt idx="29">
                  <c:v>0.9997485575560775</c:v>
                </c:pt>
                <c:pt idx="30">
                  <c:v>0.99987290717829791</c:v>
                </c:pt>
                <c:pt idx="31">
                  <c:v>0.99993767499931607</c:v>
                </c:pt>
                <c:pt idx="32">
                  <c:v>0.99997035090005237</c:v>
                </c:pt>
                <c:pt idx="33">
                  <c:v>0.99998631885275335</c:v>
                </c:pt>
                <c:pt idx="34">
                  <c:v>0.99999387715427934</c:v>
                </c:pt>
                <c:pt idx="35">
                  <c:v>0.99999734254662009</c:v>
                </c:pt>
                <c:pt idx="36">
                  <c:v>0.99999888152933836</c:v>
                </c:pt>
                <c:pt idx="37">
                  <c:v>0.99999954354477749</c:v>
                </c:pt>
                <c:pt idx="38">
                  <c:v>0.99999981938363269</c:v>
                </c:pt>
                <c:pt idx="39">
                  <c:v>0.99999993070937931</c:v>
                </c:pt>
                <c:pt idx="40">
                  <c:v>0.99999997422934495</c:v>
                </c:pt>
                <c:pt idx="41">
                  <c:v>0.99999999070846868</c:v>
                </c:pt>
                <c:pt idx="42">
                  <c:v>0.99999999675257689</c:v>
                </c:pt>
                <c:pt idx="43">
                  <c:v>0.99999999889982771</c:v>
                </c:pt>
                <c:pt idx="44">
                  <c:v>0.99999999963872765</c:v>
                </c:pt>
                <c:pt idx="45">
                  <c:v>0.9999999998850142</c:v>
                </c:pt>
                <c:pt idx="46">
                  <c:v>0.99999999996452904</c:v>
                </c:pt>
                <c:pt idx="47">
                  <c:v>0.99999999998939504</c:v>
                </c:pt>
                <c:pt idx="48">
                  <c:v>0.99999999999692724</c:v>
                </c:pt>
                <c:pt idx="49">
                  <c:v>0.99999999999913713</c:v>
                </c:pt>
                <c:pt idx="50">
                  <c:v>0.99999999999976519</c:v>
                </c:pt>
                <c:pt idx="51">
                  <c:v>0.99999999999993805</c:v>
                </c:pt>
                <c:pt idx="52">
                  <c:v>0.99999999999998412</c:v>
                </c:pt>
                <c:pt idx="53">
                  <c:v>0.99999999999999611</c:v>
                </c:pt>
                <c:pt idx="54">
                  <c:v>0.99999999999999911</c:v>
                </c:pt>
                <c:pt idx="55">
                  <c:v>0.99999999999999978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1-4B33-81A5-B15EE4B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3616"/>
        <c:axId val="123345536"/>
      </c:scatterChart>
      <c:valAx>
        <c:axId val="12334361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3345536"/>
        <c:crosses val="autoZero"/>
        <c:crossBetween val="midCat"/>
        <c:majorUnit val="1.0000000000000002E-2"/>
      </c:valAx>
      <c:valAx>
        <c:axId val="123345536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4130326676411E-3"/>
              <c:y val="0.2707722341705029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3343616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7.888819295315358E-2"/>
          <c:y val="0.2998620601398102"/>
          <c:w val="0.11299520798536547"/>
          <c:h val="0.142402663802045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Facies_3_Porosity!$N$3:$N$27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Facies_3_Porosity!$O$3:$O$27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0-4532-A363-892AF8F6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74592"/>
        <c:axId val="123396864"/>
      </c:barChart>
      <c:catAx>
        <c:axId val="123374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3396864"/>
        <c:crosses val="autoZero"/>
        <c:auto val="1"/>
        <c:lblAlgn val="ctr"/>
        <c:lblOffset val="100"/>
        <c:noMultiLvlLbl val="0"/>
      </c:catAx>
      <c:valAx>
        <c:axId val="12339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layout>
            <c:manualLayout>
              <c:xMode val="edge"/>
              <c:yMode val="edge"/>
              <c:x val="5.3817704605106176E-3"/>
              <c:y val="0.273153033909622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374592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3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Facies_3_Porosity!$A$3:$A$90</c:f>
              <c:numCache>
                <c:formatCode>0.0%</c:formatCode>
                <c:ptCount val="88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3.1E-2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3.3000000000000002E-2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3.5999999999999997E-2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4.3999999999999997E-2</c:v>
                </c:pt>
                <c:pt idx="39">
                  <c:v>4.3999999999999997E-2</c:v>
                </c:pt>
                <c:pt idx="40">
                  <c:v>4.3999999999999997E-2</c:v>
                </c:pt>
                <c:pt idx="41">
                  <c:v>4.5999999999999999E-2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5.0999999999999997E-2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0.06</c:v>
                </c:pt>
                <c:pt idx="54">
                  <c:v>6.3E-2</c:v>
                </c:pt>
                <c:pt idx="55">
                  <c:v>6.7000000000000004E-2</c:v>
                </c:pt>
                <c:pt idx="56">
                  <c:v>6.7000000000000004E-2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7.1999999999999995E-2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7.4999999999999997E-2</c:v>
                </c:pt>
                <c:pt idx="66">
                  <c:v>7.6999999999999999E-2</c:v>
                </c:pt>
                <c:pt idx="67">
                  <c:v>8.5000000000000006E-2</c:v>
                </c:pt>
                <c:pt idx="68">
                  <c:v>8.6999999999999994E-2</c:v>
                </c:pt>
                <c:pt idx="69">
                  <c:v>8.6999999999999994E-2</c:v>
                </c:pt>
                <c:pt idx="70">
                  <c:v>8.7999999999999995E-2</c:v>
                </c:pt>
                <c:pt idx="71">
                  <c:v>0.09</c:v>
                </c:pt>
                <c:pt idx="72">
                  <c:v>9.0999999999999998E-2</c:v>
                </c:pt>
                <c:pt idx="73">
                  <c:v>9.9000000000000005E-2</c:v>
                </c:pt>
                <c:pt idx="74">
                  <c:v>0.11</c:v>
                </c:pt>
                <c:pt idx="75">
                  <c:v>0.11600000000000001</c:v>
                </c:pt>
                <c:pt idx="76">
                  <c:v>0.122</c:v>
                </c:pt>
              </c:numCache>
            </c:numRef>
          </c:xVal>
          <c:yVal>
            <c:numRef>
              <c:f>Facies_3_Porosity!$F$3:$F$90</c:f>
              <c:numCache>
                <c:formatCode>0.0000</c:formatCode>
                <c:ptCount val="88"/>
                <c:pt idx="0">
                  <c:v>1.8235635601178732E-2</c:v>
                </c:pt>
                <c:pt idx="1">
                  <c:v>4.7348445839269844E-2</c:v>
                </c:pt>
                <c:pt idx="2">
                  <c:v>7.2639107779301923E-2</c:v>
                </c:pt>
                <c:pt idx="3">
                  <c:v>9.5556337839218269E-2</c:v>
                </c:pt>
                <c:pt idx="4">
                  <c:v>0.11668967717237193</c:v>
                </c:pt>
                <c:pt idx="5">
                  <c:v>0.13636862707383321</c:v>
                </c:pt>
                <c:pt idx="6">
                  <c:v>0.154805753055892</c:v>
                </c:pt>
                <c:pt idx="7">
                  <c:v>0.17215028253767611</c:v>
                </c:pt>
                <c:pt idx="8">
                  <c:v>0.18851303181247653</c:v>
                </c:pt>
                <c:pt idx="9">
                  <c:v>0.20397965936489376</c:v>
                </c:pt>
                <c:pt idx="10">
                  <c:v>0.21861839446089223</c:v>
                </c:pt>
                <c:pt idx="11">
                  <c:v>0.23248486146175271</c:v>
                </c:pt>
                <c:pt idx="12">
                  <c:v>0.24562525327426968</c:v>
                </c:pt>
                <c:pt idx="13">
                  <c:v>0.25807850767648671</c:v>
                </c:pt>
                <c:pt idx="14">
                  <c:v>0.26987785135488696</c:v>
                </c:pt>
                <c:pt idx="15">
                  <c:v>0.28105192666381063</c:v>
                </c:pt>
                <c:pt idx="16">
                  <c:v>0.29162563364376137</c:v>
                </c:pt>
                <c:pt idx="17">
                  <c:v>0.30162077213740696</c:v>
                </c:pt>
                <c:pt idx="18">
                  <c:v>0.31105654008394756</c:v>
                </c:pt>
                <c:pt idx="19">
                  <c:v>0.31994992610485784</c:v>
                </c:pt>
                <c:pt idx="20">
                  <c:v>0.32831602291638812</c:v>
                </c:pt>
                <c:pt idx="21">
                  <c:v>0.33616828043990421</c:v>
                </c:pt>
                <c:pt idx="22">
                  <c:v>0.3435187122849524</c:v>
                </c:pt>
                <c:pt idx="23">
                  <c:v>0.35037806568140439</c:v>
                </c:pt>
                <c:pt idx="24">
                  <c:v>0.35675596239694818</c:v>
                </c:pt>
                <c:pt idx="25">
                  <c:v>0.36266101635200554</c:v>
                </c:pt>
                <c:pt idx="26">
                  <c:v>0.36810093231333452</c:v>
                </c:pt>
                <c:pt idx="27">
                  <c:v>0.37308258906252545</c:v>
                </c:pt>
                <c:pt idx="28">
                  <c:v>0.37761210969661357</c:v>
                </c:pt>
                <c:pt idx="29">
                  <c:v>0.38169492115658965</c:v>
                </c:pt>
                <c:pt idx="30">
                  <c:v>0.385335804647844</c:v>
                </c:pt>
                <c:pt idx="31">
                  <c:v>0.38853893828063618</c:v>
                </c:pt>
                <c:pt idx="32">
                  <c:v>0.39130793299418126</c:v>
                </c:pt>
                <c:pt idx="33">
                  <c:v>0.3936458626171504</c:v>
                </c:pt>
                <c:pt idx="34">
                  <c:v>0.39555528874720342</c:v>
                </c:pt>
                <c:pt idx="35">
                  <c:v>0.39703828099280863</c:v>
                </c:pt>
                <c:pt idx="36">
                  <c:v>0.39809643300461728</c:v>
                </c:pt>
                <c:pt idx="37">
                  <c:v>0.39873087462529472</c:v>
                </c:pt>
                <c:pt idx="38">
                  <c:v>0.3989422804014327</c:v>
                </c:pt>
                <c:pt idx="39">
                  <c:v>0.39873087462529472</c:v>
                </c:pt>
                <c:pt idx="40">
                  <c:v>0.39809643300461728</c:v>
                </c:pt>
                <c:pt idx="41">
                  <c:v>0.39703828099280863</c:v>
                </c:pt>
                <c:pt idx="42">
                  <c:v>0.39555528874720342</c:v>
                </c:pt>
                <c:pt idx="43">
                  <c:v>0.3936458626171504</c:v>
                </c:pt>
                <c:pt idx="44">
                  <c:v>0.39130793299418126</c:v>
                </c:pt>
                <c:pt idx="45">
                  <c:v>0.38853893828063618</c:v>
                </c:pt>
                <c:pt idx="46">
                  <c:v>0.385335804647844</c:v>
                </c:pt>
                <c:pt idx="47">
                  <c:v>0.38169492115658959</c:v>
                </c:pt>
                <c:pt idx="48">
                  <c:v>0.37761210969661357</c:v>
                </c:pt>
                <c:pt idx="49">
                  <c:v>0.37308258906252539</c:v>
                </c:pt>
                <c:pt idx="50">
                  <c:v>0.36810093231333446</c:v>
                </c:pt>
                <c:pt idx="51">
                  <c:v>0.36266101635200554</c:v>
                </c:pt>
                <c:pt idx="52">
                  <c:v>0.35675596239694818</c:v>
                </c:pt>
                <c:pt idx="53">
                  <c:v>0.35037806568140445</c:v>
                </c:pt>
                <c:pt idx="54">
                  <c:v>0.34351871228495245</c:v>
                </c:pt>
                <c:pt idx="55">
                  <c:v>0.33616828043990427</c:v>
                </c:pt>
                <c:pt idx="56">
                  <c:v>0.32831602291638817</c:v>
                </c:pt>
                <c:pt idx="57">
                  <c:v>0.31994992610485784</c:v>
                </c:pt>
                <c:pt idx="58">
                  <c:v>0.31105654008394756</c:v>
                </c:pt>
                <c:pt idx="59">
                  <c:v>0.30162077213740696</c:v>
                </c:pt>
                <c:pt idx="60">
                  <c:v>0.29162563364376137</c:v>
                </c:pt>
                <c:pt idx="61">
                  <c:v>0.28105192666381063</c:v>
                </c:pt>
                <c:pt idx="62">
                  <c:v>0.26987785135488696</c:v>
                </c:pt>
                <c:pt idx="63">
                  <c:v>0.25807850767648671</c:v>
                </c:pt>
                <c:pt idx="64">
                  <c:v>0.24562525327426968</c:v>
                </c:pt>
                <c:pt idx="65">
                  <c:v>0.23248486146175271</c:v>
                </c:pt>
                <c:pt idx="66">
                  <c:v>0.21861839446089223</c:v>
                </c:pt>
                <c:pt idx="67">
                  <c:v>0.20397965936489376</c:v>
                </c:pt>
                <c:pt idx="68">
                  <c:v>0.18851303181247653</c:v>
                </c:pt>
                <c:pt idx="69">
                  <c:v>0.17215028253767611</c:v>
                </c:pt>
                <c:pt idx="70">
                  <c:v>0.154805753055892</c:v>
                </c:pt>
                <c:pt idx="71">
                  <c:v>0.13636862707383315</c:v>
                </c:pt>
                <c:pt idx="72">
                  <c:v>0.11668967717237184</c:v>
                </c:pt>
                <c:pt idx="73">
                  <c:v>9.5556337839218158E-2</c:v>
                </c:pt>
                <c:pt idx="74">
                  <c:v>7.2639107779301826E-2</c:v>
                </c:pt>
                <c:pt idx="75">
                  <c:v>4.7348445839269712E-2</c:v>
                </c:pt>
                <c:pt idx="76">
                  <c:v>1.8235635601178576E-2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E-455E-88BA-F62CFF77A878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Facies_3_Porosity!$L$3:$L$103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Facies_3_Porosity!$K$3:$K$103</c:f>
              <c:numCache>
                <c:formatCode>General</c:formatCode>
                <c:ptCount val="101"/>
                <c:pt idx="0">
                  <c:v>9.3139518288229098E-2</c:v>
                </c:pt>
                <c:pt idx="1">
                  <c:v>0.12434744474258848</c:v>
                </c:pt>
                <c:pt idx="2">
                  <c:v>0.16078927618990466</c:v>
                </c:pt>
                <c:pt idx="3">
                  <c:v>0.20136993613448034</c:v>
                </c:pt>
                <c:pt idx="4">
                  <c:v>0.24425840770067966</c:v>
                </c:pt>
                <c:pt idx="5">
                  <c:v>0.28696025404108039</c:v>
                </c:pt>
                <c:pt idx="6">
                  <c:v>0.32652114580030445</c:v>
                </c:pt>
                <c:pt idx="7">
                  <c:v>0.35984727036386971</c:v>
                </c:pt>
                <c:pt idx="8">
                  <c:v>0.38409835811728571</c:v>
                </c:pt>
                <c:pt idx="9">
                  <c:v>0.39708549753777</c:v>
                </c:pt>
                <c:pt idx="10">
                  <c:v>0.39759685305390252</c:v>
                </c:pt>
                <c:pt idx="11">
                  <c:v>0.38558416298499787</c:v>
                </c:pt>
                <c:pt idx="12">
                  <c:v>0.36217025148514109</c:v>
                </c:pt>
                <c:pt idx="13">
                  <c:v>0.32947593461839553</c:v>
                </c:pt>
                <c:pt idx="14">
                  <c:v>0.29030329135466343</c:v>
                </c:pt>
                <c:pt idx="15">
                  <c:v>0.24774081275488016</c:v>
                </c:pt>
                <c:pt idx="16">
                  <c:v>0.20476724797902748</c:v>
                </c:pt>
                <c:pt idx="17">
                  <c:v>0.16392332934907367</c:v>
                </c:pt>
                <c:pt idx="18">
                  <c:v>0.1270979003289224</c:v>
                </c:pt>
                <c:pt idx="19">
                  <c:v>9.5445030933123676E-2</c:v>
                </c:pt>
                <c:pt idx="20">
                  <c:v>6.942015951181349E-2</c:v>
                </c:pt>
                <c:pt idx="21">
                  <c:v>4.8902969201954208E-2</c:v>
                </c:pt>
                <c:pt idx="22">
                  <c:v>3.3365849550531963E-2</c:v>
                </c:pt>
                <c:pt idx="23">
                  <c:v>2.204887741567188E-2</c:v>
                </c:pt>
                <c:pt idx="24">
                  <c:v>1.4111985315114223E-2</c:v>
                </c:pt>
                <c:pt idx="25">
                  <c:v>8.747965990636826E-3</c:v>
                </c:pt>
                <c:pt idx="26">
                  <c:v>5.2522258550347064E-3</c:v>
                </c:pt>
                <c:pt idx="27">
                  <c:v>3.054196940151042E-3</c:v>
                </c:pt>
                <c:pt idx="28">
                  <c:v>1.7201567317321823E-3</c:v>
                </c:pt>
                <c:pt idx="29">
                  <c:v>9.3833159129853947E-4</c:v>
                </c:pt>
                <c:pt idx="30">
                  <c:v>4.9574916820750985E-4</c:v>
                </c:pt>
                <c:pt idx="31">
                  <c:v>2.5367927473759382E-4</c:v>
                </c:pt>
                <c:pt idx="32">
                  <c:v>1.2572606344329049E-4</c:v>
                </c:pt>
                <c:pt idx="33">
                  <c:v>6.035079359294892E-5</c:v>
                </c:pt>
                <c:pt idx="34">
                  <c:v>2.805808264025177E-5</c:v>
                </c:pt>
                <c:pt idx="35">
                  <c:v>1.2634275184436932E-5</c:v>
                </c:pt>
                <c:pt idx="36">
                  <c:v>5.5101067283296185E-6</c:v>
                </c:pt>
                <c:pt idx="37">
                  <c:v>2.3274857317524505E-6</c:v>
                </c:pt>
                <c:pt idx="38">
                  <c:v>9.5220702400047818E-7</c:v>
                </c:pt>
                <c:pt idx="39">
                  <c:v>3.7730544387356024E-7</c:v>
                </c:pt>
                <c:pt idx="40">
                  <c:v>1.4480117939915762E-7</c:v>
                </c:pt>
                <c:pt idx="41">
                  <c:v>5.3823069805681795E-8</c:v>
                </c:pt>
                <c:pt idx="42">
                  <c:v>1.9376804893749295E-8</c:v>
                </c:pt>
                <c:pt idx="43">
                  <c:v>6.7563665902059306E-9</c:v>
                </c:pt>
                <c:pt idx="44">
                  <c:v>2.2817159707384108E-9</c:v>
                </c:pt>
                <c:pt idx="45">
                  <c:v>7.4632380791367832E-10</c:v>
                </c:pt>
                <c:pt idx="46">
                  <c:v>2.3643422709287855E-10</c:v>
                </c:pt>
                <c:pt idx="47">
                  <c:v>7.254554286329114E-11</c:v>
                </c:pt>
                <c:pt idx="48">
                  <c:v>2.1558992436782086E-11</c:v>
                </c:pt>
                <c:pt idx="49">
                  <c:v>6.2053105726217413E-12</c:v>
                </c:pt>
                <c:pt idx="50">
                  <c:v>1.7298797793247488E-12</c:v>
                </c:pt>
                <c:pt idx="51">
                  <c:v>4.6707396380895073E-13</c:v>
                </c:pt>
                <c:pt idx="52">
                  <c:v>1.2214416726052921E-13</c:v>
                </c:pt>
                <c:pt idx="53">
                  <c:v>3.0936924976323656E-14</c:v>
                </c:pt>
                <c:pt idx="54">
                  <c:v>7.5892505796342209E-15</c:v>
                </c:pt>
                <c:pt idx="55">
                  <c:v>1.803175417228287E-15</c:v>
                </c:pt>
                <c:pt idx="56">
                  <c:v>4.1494869270585592E-16</c:v>
                </c:pt>
                <c:pt idx="57">
                  <c:v>9.248433125334017E-17</c:v>
                </c:pt>
                <c:pt idx="58">
                  <c:v>1.9964537677846535E-17</c:v>
                </c:pt>
                <c:pt idx="59">
                  <c:v>4.1741465425372547E-18</c:v>
                </c:pt>
                <c:pt idx="60">
                  <c:v>8.4526612264922061E-19</c:v>
                </c:pt>
                <c:pt idx="61">
                  <c:v>1.6578169354752335E-19</c:v>
                </c:pt>
                <c:pt idx="62">
                  <c:v>3.1491766137631344E-20</c:v>
                </c:pt>
                <c:pt idx="63">
                  <c:v>5.7939507677958935E-21</c:v>
                </c:pt>
                <c:pt idx="64">
                  <c:v>1.0324521208851877E-21</c:v>
                </c:pt>
                <c:pt idx="65">
                  <c:v>1.7818961031332332E-22</c:v>
                </c:pt>
                <c:pt idx="66">
                  <c:v>2.9785999135652976E-23</c:v>
                </c:pt>
                <c:pt idx="67">
                  <c:v>4.8223564016520496E-24</c:v>
                </c:pt>
                <c:pt idx="68">
                  <c:v>7.5617753880510164E-25</c:v>
                </c:pt>
                <c:pt idx="69">
                  <c:v>1.1484327772870749E-25</c:v>
                </c:pt>
                <c:pt idx="70">
                  <c:v>1.6892919883289723E-26</c:v>
                </c:pt>
                <c:pt idx="71">
                  <c:v>2.4066958149981355E-27</c:v>
                </c:pt>
                <c:pt idx="72">
                  <c:v>3.3208940522435333E-28</c:v>
                </c:pt>
                <c:pt idx="73">
                  <c:v>4.4381929081277866E-29</c:v>
                </c:pt>
                <c:pt idx="74">
                  <c:v>5.7447967372461465E-30</c:v>
                </c:pt>
                <c:pt idx="75">
                  <c:v>7.2021223710939126E-31</c:v>
                </c:pt>
                <c:pt idx="76">
                  <c:v>8.7450774976655271E-32</c:v>
                </c:pt>
                <c:pt idx="77">
                  <c:v>1.0284523289268852E-32</c:v>
                </c:pt>
                <c:pt idx="78">
                  <c:v>1.1714452794352764E-33</c:v>
                </c:pt>
                <c:pt idx="79">
                  <c:v>1.2923411838556486E-34</c:v>
                </c:pt>
                <c:pt idx="80">
                  <c:v>1.3808601593545414E-35</c:v>
                </c:pt>
                <c:pt idx="81">
                  <c:v>1.4290240955069291E-36</c:v>
                </c:pt>
                <c:pt idx="82">
                  <c:v>1.4323420473083949E-37</c:v>
                </c:pt>
                <c:pt idx="83">
                  <c:v>1.3905008787727922E-38</c:v>
                </c:pt>
                <c:pt idx="84">
                  <c:v>1.3074140007937278E-39</c:v>
                </c:pt>
                <c:pt idx="85">
                  <c:v>1.1906176938438239E-40</c:v>
                </c:pt>
                <c:pt idx="86">
                  <c:v>1.0501440364555117E-41</c:v>
                </c:pt>
                <c:pt idx="87">
                  <c:v>8.9710390214557629E-43</c:v>
                </c:pt>
                <c:pt idx="88">
                  <c:v>7.4225641243987331E-44</c:v>
                </c:pt>
                <c:pt idx="89">
                  <c:v>5.9481581609786811E-45</c:v>
                </c:pt>
                <c:pt idx="90">
                  <c:v>4.6166653485360921E-46</c:v>
                </c:pt>
                <c:pt idx="91">
                  <c:v>3.4704965634520488E-47</c:v>
                </c:pt>
                <c:pt idx="92">
                  <c:v>2.526807631474618E-48</c:v>
                </c:pt>
                <c:pt idx="93">
                  <c:v>1.7818456381094842E-49</c:v>
                </c:pt>
                <c:pt idx="94">
                  <c:v>1.2169852478697284E-50</c:v>
                </c:pt>
                <c:pt idx="95">
                  <c:v>8.0504079124506307E-52</c:v>
                </c:pt>
                <c:pt idx="96">
                  <c:v>5.1578391754197039E-53</c:v>
                </c:pt>
                <c:pt idx="97">
                  <c:v>3.200626845071949E-54</c:v>
                </c:pt>
                <c:pt idx="98">
                  <c:v>1.9236215236642094E-55</c:v>
                </c:pt>
                <c:pt idx="99">
                  <c:v>1.1197512328114144E-56</c:v>
                </c:pt>
                <c:pt idx="100">
                  <c:v>6.3130729514177347E-58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E-455E-88BA-F62CFF77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2592"/>
        <c:axId val="123432960"/>
      </c:scatterChart>
      <c:valAx>
        <c:axId val="123422592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3432960"/>
        <c:crossesAt val="0"/>
        <c:crossBetween val="midCat"/>
        <c:majorUnit val="1.0000000000000002E-2"/>
      </c:valAx>
      <c:valAx>
        <c:axId val="123432960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3422592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4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{F82A0074-D324-4B2B-800A-5104728407F6}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BC1-4A53-A865-A1889E5C9531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{3003D957-8095-4F50-BFF0-16EB370665D8}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BC1-4A53-A865-A1889E5C9531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{80AC4195-1790-44CA-9DB2-2DECC081397F}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BC1-4A53-A865-A1889E5C9531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{9B81B6E2-C0B8-4EFE-8713-ACD438231919}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BC1-4A53-A865-A1889E5C9531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{00C32336-357C-40CC-A9B6-4425D530D988}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BC1-4A53-A865-A1889E5C9531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{0D6AC71D-6934-4A0A-A283-8E711FC2A9D4}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BC1-4A53-A865-A1889E5C9531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{EBC96E23-FEBF-4059-994B-94115FAA14C8}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BC1-4A53-A865-A1889E5C9531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{1BE2CEC2-C809-4113-B5B2-83B2221F993F}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BC1-4A53-A865-A1889E5C9531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{B4D6844E-A2E8-47B4-9D2C-DD61BAB3A064}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BC1-4A53-A865-A1889E5C9531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{B0CC2136-7C8E-4791-8AF1-0FFB9BADD127}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BC1-4A53-A865-A1889E5C9531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{BAFD81BD-5D54-415B-9229-AC4FF22B57DB}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BC1-4A53-A865-A1889E5C9531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{8626EF37-DEDD-4FE9-BD84-4EC96495EE72}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BC1-4A53-A865-A1889E5C9531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{1764BF3C-0150-4CBF-B254-9AF6BE67E324}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BC1-4A53-A865-A1889E5C9531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{4C7F813D-DC50-41DB-90E6-D581FA382BB1}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BC1-4A53-A865-A1889E5C9531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{52C1B0BA-D8FB-4B6A-ADFC-DB4408B3AC64}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BC1-4A53-A865-A1889E5C9531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{8C630F41-D17C-45FA-9C12-6F218A702E57}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BC1-4A53-A865-A1889E5C9531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{2E825768-2672-4F40-B716-09E3EAF55EA9}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BC1-4A53-A865-A1889E5C9531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{F736ABC1-3BB1-46BF-BA39-AFCD581AFE8C}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BC1-4A53-A865-A1889E5C9531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{D9A4447A-024C-4111-9133-32B596BEBFC7}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BC1-4A53-A865-A1889E5C9531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{EB0977B2-DF5A-4D84-A4CB-F62E28A94CF1}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BC1-4A53-A865-A1889E5C9531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{A1A4E756-BED5-4982-BA96-7AED979910BF}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BC1-4A53-A865-A1889E5C95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Facies_4_Porosity!$AY$3:$AY$23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Facies_4_Porosity!$AZ$3:$AZ$23</c:f>
              <c:numCache>
                <c:formatCode>General</c:formatCode>
                <c:ptCount val="21"/>
                <c:pt idx="0">
                  <c:v>3.9750000000000001E-2</c:v>
                </c:pt>
                <c:pt idx="1">
                  <c:v>2.6891551889987295E-2</c:v>
                </c:pt>
                <c:pt idx="2">
                  <c:v>2.2499999999999999E-2</c:v>
                </c:pt>
                <c:pt idx="3">
                  <c:v>2.2499999999999999E-2</c:v>
                </c:pt>
                <c:pt idx="4">
                  <c:v>2.6891551889987295E-2</c:v>
                </c:pt>
                <c:pt idx="5">
                  <c:v>3.9750000000000001E-2</c:v>
                </c:pt>
                <c:pt idx="6">
                  <c:v>3.9750000000000001E-2</c:v>
                </c:pt>
                <c:pt idx="8">
                  <c:v>2.2499999999999999E-2</c:v>
                </c:pt>
                <c:pt idx="9">
                  <c:v>2.2499999999999999E-2</c:v>
                </c:pt>
                <c:pt idx="10">
                  <c:v>1.8108448110012703E-2</c:v>
                </c:pt>
                <c:pt idx="11">
                  <c:v>1.15E-2</c:v>
                </c:pt>
                <c:pt idx="12">
                  <c:v>1.15E-2</c:v>
                </c:pt>
                <c:pt idx="13">
                  <c:v>1.8108448110012703E-2</c:v>
                </c:pt>
                <c:pt idx="14">
                  <c:v>2.2499999999999999E-2</c:v>
                </c:pt>
                <c:pt idx="16">
                  <c:v>3.9750000000000001E-2</c:v>
                </c:pt>
                <c:pt idx="17">
                  <c:v>7.5999999999999998E-2</c:v>
                </c:pt>
                <c:pt idx="19">
                  <c:v>1.15E-2</c:v>
                </c:pt>
                <c:pt idx="20" formatCode="0.0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C1-4A53-A865-A1889E5C9531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C1-4A53-A865-A1889E5C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4048"/>
        <c:axId val="123560320"/>
      </c:scatterChart>
      <c:valAx>
        <c:axId val="1235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60320"/>
        <c:crosses val="autoZero"/>
        <c:crossBetween val="midCat"/>
      </c:valAx>
      <c:valAx>
        <c:axId val="12356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554048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4 Porosity Distribution</a:t>
            </a:r>
          </a:p>
        </c:rich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Facies_4_Porosity!$AO$91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{638BF157-EA8F-47E4-963B-059E4475C289}</c15:txfldGUID>
                      <c15:f>Facies_4_Porosity!$AO$91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C73-4DE6-BE2F-FE83714CF350}"/>
                </c:ext>
              </c:extLst>
            </c:dLbl>
            <c:dLbl>
              <c:idx val="1"/>
              <c:tx>
                <c:strRef>
                  <c:f>Facies_4_Porosity!$AO$92</c:f>
                  <c:strCache>
                    <c:ptCount val="1"/>
                    <c:pt idx="0">
                      <c:v>1.5%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{FD87234A-97B5-4CC2-A134-1DFDC5CCE541}</c15:txfldGUID>
                      <c15:f>Facies_4_Porosity!$AO$92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C73-4DE6-BE2F-FE83714CF350}"/>
                </c:ext>
              </c:extLst>
            </c:dLbl>
            <c:dLbl>
              <c:idx val="2"/>
              <c:tx>
                <c:strRef>
                  <c:f>Facies_4_Porosity!$AO$93</c:f>
                  <c:strCache>
                    <c:ptCount val="1"/>
                    <c:pt idx="0">
                      <c:v>2.7%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{34E39B6F-41B8-45AF-985F-694680CF8D5F}</c15:txfldGUID>
                      <c15:f>Facies_4_Porosity!$AO$93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C73-4DE6-BE2F-FE83714CF350}"/>
                </c:ext>
              </c:extLst>
            </c:dLbl>
            <c:dLbl>
              <c:idx val="3"/>
              <c:tx>
                <c:strRef>
                  <c:f>Facies_4_Porosity!$AO$94</c:f>
                  <c:strCache>
                    <c:ptCount val="1"/>
                    <c:pt idx="0">
                      <c:v>3.9%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{B5711CB1-6E6F-4020-B685-BA03A82848EF}</c15:txfldGUID>
                      <c15:f>Facies_4_Porosity!$AO$94</c15:f>
                      <c15:dlblFieldTableCache>
                        <c:ptCount val="1"/>
                        <c:pt idx="0">
                          <c:v>3.9%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C73-4DE6-BE2F-FE83714CF350}"/>
                </c:ext>
              </c:extLst>
            </c:dLbl>
            <c:dLbl>
              <c:idx val="4"/>
              <c:tx>
                <c:strRef>
                  <c:f>Facies_4_Porosity!$AO$95</c:f>
                  <c:strCache>
                    <c:ptCount val="1"/>
                    <c:pt idx="0">
                      <c:v>5.0%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{71489C24-8CD8-475E-B3BE-34591CCCC6F4}</c15:txfldGUID>
                      <c15:f>Facies_4_Porosity!$AO$95</c15:f>
                      <c15:dlblFieldTableCache>
                        <c:ptCount val="1"/>
                        <c:pt idx="0">
                          <c:v>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C73-4DE6-BE2F-FE83714CF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Facies_4_Porosity!$AL$91:$AL$95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Facies_4_Porosity!$AM$91:$AM$95</c:f>
              <c:numCache>
                <c:formatCode>General</c:formatCode>
                <c:ptCount val="5"/>
                <c:pt idx="0">
                  <c:v>4.2836504844407236E-3</c:v>
                </c:pt>
                <c:pt idx="1">
                  <c:v>1.5048866908306669E-2</c:v>
                </c:pt>
                <c:pt idx="2">
                  <c:v>2.7009803921568636E-2</c:v>
                </c:pt>
                <c:pt idx="3">
                  <c:v>3.8970740934830606E-2</c:v>
                </c:pt>
                <c:pt idx="4">
                  <c:v>4.9735957358696549E-2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73-4DE6-BE2F-FE83714CF35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{029A6D5F-313C-45F4-8F16-237001ECA02A}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C73-4DE6-BE2F-FE83714CF350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{C0106F1F-513B-4C4A-A696-A877E0CC5602}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C73-4DE6-BE2F-FE83714CF350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{DA525F59-42B2-4E5C-96B2-5F87FE6F644F}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C73-4DE6-BE2F-FE83714CF350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{B17F824A-72B6-4B44-92C4-E47B2476ADA6}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C73-4DE6-BE2F-FE83714CF350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{893D742F-4CE3-4298-B72E-43F31F99E088}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C73-4DE6-BE2F-FE83714CF350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{E91DC18A-9D37-4AC9-ADC2-74902BDE053C}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C73-4DE6-BE2F-FE83714CF350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{9D15BD11-8CC7-400A-8207-B194D179B57B}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C73-4DE6-BE2F-FE83714CF350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{76678978-F491-4BA4-AD2F-3EC82BE29731}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C73-4DE6-BE2F-FE83714CF350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{BD6942F1-C381-46AE-9083-C85C56721CF9}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C73-4DE6-BE2F-FE83714CF350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{EADBF569-1545-414A-B532-B65DFC2740FA}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C73-4DE6-BE2F-FE83714CF350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{2BD63E42-B2C5-4CC7-8091-49F86DD43E5F}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C73-4DE6-BE2F-FE83714CF350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{56953117-BED4-42EB-BD2E-C104C36D94D6}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C73-4DE6-BE2F-FE83714CF350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{CBA6EB92-5817-4FA2-BBD5-08750BA9AACA}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C73-4DE6-BE2F-FE83714CF350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{D5045FE0-0499-43BD-8FC2-C8CF0FE6E4DF}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C73-4DE6-BE2F-FE83714CF350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{A4EE12BA-D588-4EF2-9263-A6ABEDE689D9}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C73-4DE6-BE2F-FE83714CF350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{519E2154-AD98-425B-8D31-8BB7B141B131}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C73-4DE6-BE2F-FE83714CF350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{D77426B6-E79D-4595-A12B-B00EC0473801}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C73-4DE6-BE2F-FE83714CF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73-4DE6-BE2F-FE83714CF350}"/>
            </c:ext>
          </c:extLst>
        </c:ser>
        <c:ser>
          <c:idx val="8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Facies_4_Porosity!$D$3:$D$104</c:f>
              <c:numCache>
                <c:formatCode>0.00</c:formatCode>
                <c:ptCount val="102"/>
                <c:pt idx="0">
                  <c:v>-2.582669410836782</c:v>
                </c:pt>
                <c:pt idx="1">
                  <c:v>-2.1779230690821838</c:v>
                </c:pt>
                <c:pt idx="2">
                  <c:v>-1.9684210848744936</c:v>
                </c:pt>
                <c:pt idx="3">
                  <c:v>-1.8208645376396548</c:v>
                </c:pt>
                <c:pt idx="4">
                  <c:v>-1.7047809048894003</c:v>
                </c:pt>
                <c:pt idx="5">
                  <c:v>-1.6079636631803347</c:v>
                </c:pt>
                <c:pt idx="6">
                  <c:v>-1.5242311452517938</c:v>
                </c:pt>
                <c:pt idx="7">
                  <c:v>-1.4499989087404501</c:v>
                </c:pt>
                <c:pt idx="8">
                  <c:v>-1.3829941271006392</c:v>
                </c:pt>
                <c:pt idx="9">
                  <c:v>-1.3216806647837751</c:v>
                </c:pt>
                <c:pt idx="10">
                  <c:v>-1.2649692448841479</c:v>
                </c:pt>
                <c:pt idx="11">
                  <c:v>-1.2120579566224043</c:v>
                </c:pt>
                <c:pt idx="12">
                  <c:v>-1.1623383881128213</c:v>
                </c:pt>
                <c:pt idx="13">
                  <c:v>-1.1153373577337866</c:v>
                </c:pt>
                <c:pt idx="14">
                  <c:v>-1.0706791397339803</c:v>
                </c:pt>
                <c:pt idx="15">
                  <c:v>-1.0280600770829686</c:v>
                </c:pt>
                <c:pt idx="16">
                  <c:v>-0.98723099199017461</c:v>
                </c:pt>
                <c:pt idx="17">
                  <c:v>-0.94798467707999468</c:v>
                </c:pt>
                <c:pt idx="18">
                  <c:v>-0.91014679640886487</c:v>
                </c:pt>
                <c:pt idx="19">
                  <c:v>-0.87356913461508812</c:v>
                </c:pt>
                <c:pt idx="20">
                  <c:v>-0.83812449998486427</c:v>
                </c:pt>
                <c:pt idx="21">
                  <c:v>-0.80370281595144166</c:v>
                </c:pt>
                <c:pt idx="22">
                  <c:v>-0.77020808187547585</c:v>
                </c:pt>
                <c:pt idx="23">
                  <c:v>-0.73755597988205235</c:v>
                </c:pt>
                <c:pt idx="24">
                  <c:v>-0.7056719688033869</c:v>
                </c:pt>
                <c:pt idx="25">
                  <c:v>-0.67448975019608193</c:v>
                </c:pt>
                <c:pt idx="26">
                  <c:v>-0.6439500219523463</c:v>
                </c:pt>
                <c:pt idx="27">
                  <c:v>-0.61399945662219402</c:v>
                </c:pt>
                <c:pt idx="28">
                  <c:v>-0.58458985705947353</c:v>
                </c:pt>
                <c:pt idx="29">
                  <c:v>-0.55567745327425289</c:v>
                </c:pt>
                <c:pt idx="30">
                  <c:v>-0.52722231267309194</c:v>
                </c:pt>
                <c:pt idx="31">
                  <c:v>-0.49918784205087674</c:v>
                </c:pt>
                <c:pt idx="32">
                  <c:v>-0.47154036435244084</c:v>
                </c:pt>
                <c:pt idx="33">
                  <c:v>-0.4442487567613449</c:v>
                </c:pt>
                <c:pt idx="34">
                  <c:v>-0.41728413938902159</c:v>
                </c:pt>
                <c:pt idx="35">
                  <c:v>-0.39061960593929995</c:v>
                </c:pt>
                <c:pt idx="36">
                  <c:v>-0.36422998936283119</c:v>
                </c:pt>
                <c:pt idx="37">
                  <c:v>-0.33809165680420711</c:v>
                </c:pt>
                <c:pt idx="38">
                  <c:v>-0.31218232916364996</c:v>
                </c:pt>
                <c:pt idx="39">
                  <c:v>-0.28648092140631365</c:v>
                </c:pt>
                <c:pt idx="40">
                  <c:v>-0.260967400401453</c:v>
                </c:pt>
                <c:pt idx="41">
                  <c:v>-0.23562265759588827</c:v>
                </c:pt>
                <c:pt idx="42">
                  <c:v>-0.21042839424792467</c:v>
                </c:pt>
                <c:pt idx="43">
                  <c:v>-0.18536701728959676</c:v>
                </c:pt>
                <c:pt idx="44">
                  <c:v>-0.1604215441626026</c:v>
                </c:pt>
                <c:pt idx="45">
                  <c:v>-0.1355755151987969</c:v>
                </c:pt>
                <c:pt idx="46">
                  <c:v>-0.110812912299157</c:v>
                </c:pt>
                <c:pt idx="47">
                  <c:v>-8.6118082813171529E-2</c:v>
                </c:pt>
                <c:pt idx="48">
                  <c:v>-6.1475667639406824E-2</c:v>
                </c:pt>
                <c:pt idx="49">
                  <c:v>-3.6870532662080291E-2</c:v>
                </c:pt>
                <c:pt idx="50">
                  <c:v>-1.2287702711291379E-2</c:v>
                </c:pt>
                <c:pt idx="51">
                  <c:v>1.2287702711291379E-2</c:v>
                </c:pt>
                <c:pt idx="52">
                  <c:v>3.6870532662080152E-2</c:v>
                </c:pt>
                <c:pt idx="53">
                  <c:v>6.1475667639406824E-2</c:v>
                </c:pt>
                <c:pt idx="54">
                  <c:v>8.6118082813171529E-2</c:v>
                </c:pt>
                <c:pt idx="55">
                  <c:v>0.11081291229915685</c:v>
                </c:pt>
                <c:pt idx="56">
                  <c:v>0.13557551519879704</c:v>
                </c:pt>
                <c:pt idx="57">
                  <c:v>0.1604215441626026</c:v>
                </c:pt>
                <c:pt idx="58">
                  <c:v>0.18536701728959662</c:v>
                </c:pt>
                <c:pt idx="59">
                  <c:v>0.21042839424792484</c:v>
                </c:pt>
                <c:pt idx="60">
                  <c:v>0.23562265759588827</c:v>
                </c:pt>
                <c:pt idx="61">
                  <c:v>0.26096740040145278</c:v>
                </c:pt>
                <c:pt idx="62">
                  <c:v>0.28648092140631382</c:v>
                </c:pt>
                <c:pt idx="63">
                  <c:v>0.31218232916364996</c:v>
                </c:pt>
                <c:pt idx="64">
                  <c:v>0.33809165680420711</c:v>
                </c:pt>
                <c:pt idx="65">
                  <c:v>0.3642299893628313</c:v>
                </c:pt>
                <c:pt idx="66">
                  <c:v>0.39061960593929995</c:v>
                </c:pt>
                <c:pt idx="67">
                  <c:v>0.41728413938902159</c:v>
                </c:pt>
                <c:pt idx="68">
                  <c:v>0.44424875676134479</c:v>
                </c:pt>
                <c:pt idx="69">
                  <c:v>0.47154036435244084</c:v>
                </c:pt>
                <c:pt idx="70">
                  <c:v>0.49918784205087674</c:v>
                </c:pt>
                <c:pt idx="71">
                  <c:v>0.52722231267309172</c:v>
                </c:pt>
                <c:pt idx="72">
                  <c:v>0.55567745327425333</c:v>
                </c:pt>
                <c:pt idx="73">
                  <c:v>0.58458985705947353</c:v>
                </c:pt>
                <c:pt idx="74">
                  <c:v>0.6139994566221938</c:v>
                </c:pt>
                <c:pt idx="75">
                  <c:v>0.64395002195234652</c:v>
                </c:pt>
                <c:pt idx="76">
                  <c:v>0.67448975019608193</c:v>
                </c:pt>
                <c:pt idx="77">
                  <c:v>0.7056719688033869</c:v>
                </c:pt>
                <c:pt idx="78">
                  <c:v>0.73755597988205235</c:v>
                </c:pt>
                <c:pt idx="79">
                  <c:v>0.77020808187547585</c:v>
                </c:pt>
                <c:pt idx="80">
                  <c:v>0.80370281595144166</c:v>
                </c:pt>
                <c:pt idx="81">
                  <c:v>0.83812449998486438</c:v>
                </c:pt>
                <c:pt idx="82">
                  <c:v>0.87356913461508812</c:v>
                </c:pt>
                <c:pt idx="83">
                  <c:v>0.91014679640886487</c:v>
                </c:pt>
                <c:pt idx="84">
                  <c:v>0.94798467707999634</c:v>
                </c:pt>
                <c:pt idx="85">
                  <c:v>0.98723099199017461</c:v>
                </c:pt>
                <c:pt idx="86">
                  <c:v>1.0280600770829686</c:v>
                </c:pt>
                <c:pt idx="87">
                  <c:v>1.0706791397339797</c:v>
                </c:pt>
                <c:pt idx="88">
                  <c:v>1.1153373577337866</c:v>
                </c:pt>
                <c:pt idx="89">
                  <c:v>1.1623383881128213</c:v>
                </c:pt>
                <c:pt idx="90">
                  <c:v>1.2120579566224037</c:v>
                </c:pt>
                <c:pt idx="91">
                  <c:v>1.2649692448841479</c:v>
                </c:pt>
                <c:pt idx="92">
                  <c:v>1.3216806647837751</c:v>
                </c:pt>
                <c:pt idx="93">
                  <c:v>1.3829941271006372</c:v>
                </c:pt>
                <c:pt idx="94">
                  <c:v>1.4499989087404508</c:v>
                </c:pt>
                <c:pt idx="95">
                  <c:v>1.524231145251794</c:v>
                </c:pt>
                <c:pt idx="96">
                  <c:v>1.6079636631803347</c:v>
                </c:pt>
                <c:pt idx="97">
                  <c:v>1.7047809048894009</c:v>
                </c:pt>
                <c:pt idx="98">
                  <c:v>1.8208645376396548</c:v>
                </c:pt>
                <c:pt idx="99">
                  <c:v>1.9684210848744932</c:v>
                </c:pt>
                <c:pt idx="100">
                  <c:v>2.1779230690821856</c:v>
                </c:pt>
                <c:pt idx="101">
                  <c:v>2.5826694108367847</c:v>
                </c:pt>
              </c:numCache>
            </c:numRef>
          </c:xVal>
          <c:yVal>
            <c:numRef>
              <c:f>Facies_4_Porosity!$A$3:$A$104</c:f>
              <c:numCache>
                <c:formatCode>0.0%</c:formatCode>
                <c:ptCount val="1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1.7000000000000001E-2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2.9000000000000001E-2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3.5000000000000003E-2</c:v>
                </c:pt>
                <c:pt idx="70">
                  <c:v>3.6999999999999998E-2</c:v>
                </c:pt>
                <c:pt idx="71">
                  <c:v>3.6999999999999998E-2</c:v>
                </c:pt>
                <c:pt idx="72">
                  <c:v>3.7999999999999999E-2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4.2000000000000003E-2</c:v>
                </c:pt>
                <c:pt idx="83">
                  <c:v>4.2999999999999997E-2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4.4999999999999998E-2</c:v>
                </c:pt>
                <c:pt idx="87">
                  <c:v>4.7E-2</c:v>
                </c:pt>
                <c:pt idx="88">
                  <c:v>4.7E-2</c:v>
                </c:pt>
                <c:pt idx="89">
                  <c:v>0.05</c:v>
                </c:pt>
                <c:pt idx="90">
                  <c:v>0.05</c:v>
                </c:pt>
                <c:pt idx="91">
                  <c:v>5.0999999999999997E-2</c:v>
                </c:pt>
                <c:pt idx="92">
                  <c:v>5.1999999999999998E-2</c:v>
                </c:pt>
                <c:pt idx="93">
                  <c:v>5.2999999999999999E-2</c:v>
                </c:pt>
                <c:pt idx="94">
                  <c:v>5.5E-2</c:v>
                </c:pt>
                <c:pt idx="95">
                  <c:v>5.5E-2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6.7000000000000004E-2</c:v>
                </c:pt>
                <c:pt idx="99">
                  <c:v>7.4999999999999997E-2</c:v>
                </c:pt>
                <c:pt idx="100">
                  <c:v>7.4999999999999997E-2</c:v>
                </c:pt>
                <c:pt idx="101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C73-4DE6-BE2F-FE83714CF350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C73-4DE6-BE2F-FE83714CF350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C73-4DE6-BE2F-FE83714C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2768"/>
        <c:axId val="123992320"/>
      </c:scatterChart>
      <c:valAx>
        <c:axId val="123872768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3992320"/>
        <c:crossesAt val="2000000"/>
        <c:crossBetween val="midCat"/>
      </c:valAx>
      <c:valAx>
        <c:axId val="123992320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72768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55672207640721E-2"/>
          <c:y val="8.2218750699317181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{AAA88086-8C42-4BC5-8A01-2445874571C9}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9F9-41D2-B258-97122329319A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{D9FE6E9B-7EBF-47CF-8EA0-7145B0EF82B3}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9F9-41D2-B258-97122329319A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{1AB1B952-F0C6-4C1E-A2F9-D26AE6EE0D4B}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9F9-41D2-B258-97122329319A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{415A7C9F-03DB-4413-B52E-D268FCC3CBC4}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9F9-41D2-B258-97122329319A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{8C1D234B-86C3-4DEE-B884-C54979E8D43F}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9F9-41D2-B258-97122329319A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{D193345E-46E8-456C-A8EC-17B326863437}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9F9-41D2-B258-97122329319A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{E2011507-87A5-497B-80D2-B126A7BCA31F}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9F9-41D2-B258-97122329319A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{FB070D24-4225-4FF7-B66B-D13DEDD98082}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9F9-41D2-B258-97122329319A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{AEF45AFB-6B3F-4477-9455-ABFCAE0C0898}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9F9-41D2-B258-97122329319A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{8E954098-E33C-4F5E-927D-CCB9D3C17C4C}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9F9-41D2-B258-97122329319A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{8F6AE43E-C1E5-433B-B1B1-ABE10A74B534}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9F9-41D2-B258-97122329319A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{BAFBD44A-9DD4-49DA-951C-DA28AD018B42}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9F9-41D2-B258-97122329319A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{E2DAB95E-A547-4386-9DE8-FCCA60F2607F}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9F9-41D2-B258-97122329319A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{57162EFE-72A2-4C04-92E1-E374954490D1}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9F9-41D2-B258-97122329319A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{A3198D5E-B28F-41DC-AC20-F7B76487AA84}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9F9-41D2-B258-97122329319A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{8DC9BA06-2B7A-47FE-94AF-2DE3F871CD5B}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9F9-41D2-B258-97122329319A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{18AD6F6E-C549-410C-A0CE-1D5035262460}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9F9-41D2-B258-97122329319A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{C80FEB22-0263-48E2-B3EE-49899F0294C0}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9F9-41D2-B258-97122329319A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{57599987-03E5-4191-B1C8-E07EFBBED1EA}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9F9-41D2-B258-97122329319A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{0F97C69B-6D27-464D-BBCD-989956030F7E}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9F9-41D2-B258-97122329319A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{4FEB8DEB-E254-4DBB-A236-E92BA6EA2D24}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9F9-41D2-B258-9712232931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Facies_4_Porosity!$AZ$3:$AZ$23</c:f>
              <c:numCache>
                <c:formatCode>General</c:formatCode>
                <c:ptCount val="21"/>
                <c:pt idx="0">
                  <c:v>3.9750000000000001E-2</c:v>
                </c:pt>
                <c:pt idx="1">
                  <c:v>2.6891551889987295E-2</c:v>
                </c:pt>
                <c:pt idx="2">
                  <c:v>2.2499999999999999E-2</c:v>
                </c:pt>
                <c:pt idx="3">
                  <c:v>2.2499999999999999E-2</c:v>
                </c:pt>
                <c:pt idx="4">
                  <c:v>2.6891551889987295E-2</c:v>
                </c:pt>
                <c:pt idx="5">
                  <c:v>3.9750000000000001E-2</c:v>
                </c:pt>
                <c:pt idx="6">
                  <c:v>3.9750000000000001E-2</c:v>
                </c:pt>
                <c:pt idx="8">
                  <c:v>2.2499999999999999E-2</c:v>
                </c:pt>
                <c:pt idx="9">
                  <c:v>2.2499999999999999E-2</c:v>
                </c:pt>
                <c:pt idx="10">
                  <c:v>1.8108448110012703E-2</c:v>
                </c:pt>
                <c:pt idx="11">
                  <c:v>1.15E-2</c:v>
                </c:pt>
                <c:pt idx="12">
                  <c:v>1.15E-2</c:v>
                </c:pt>
                <c:pt idx="13">
                  <c:v>1.8108448110012703E-2</c:v>
                </c:pt>
                <c:pt idx="14">
                  <c:v>2.2499999999999999E-2</c:v>
                </c:pt>
                <c:pt idx="16">
                  <c:v>3.9750000000000001E-2</c:v>
                </c:pt>
                <c:pt idx="17">
                  <c:v>7.5999999999999998E-2</c:v>
                </c:pt>
                <c:pt idx="19">
                  <c:v>1.15E-2</c:v>
                </c:pt>
                <c:pt idx="20" formatCode="0.000">
                  <c:v>1E-3</c:v>
                </c:pt>
              </c:numCache>
            </c:numRef>
          </c:xVal>
          <c:yVal>
            <c:numRef>
              <c:f>Facies_4_Porosity!$AY$3:$AY$23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F9-41D2-B258-97122329319A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F9-41D2-B258-97122329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5120"/>
        <c:axId val="123699968"/>
      </c:scatterChart>
      <c:valAx>
        <c:axId val="123685120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3699968"/>
        <c:crosses val="autoZero"/>
        <c:crossBetween val="midCat"/>
        <c:majorUnit val="1.0000000000000002E-2"/>
      </c:valAx>
      <c:valAx>
        <c:axId val="123699968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368512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4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381233595800522E-2"/>
          <c:y val="0.1135182687799384"/>
          <c:w val="0.88258062912590474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Facies_4_Porosity!$AO$53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{0822DB11-003B-4663-89FC-E6C6CBFF88B0}</c15:txfldGUID>
                      <c15:f>Facies_4_Porosity!$AO$53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38F-43C4-A89A-21E423E0852F}"/>
                </c:ext>
              </c:extLst>
            </c:dLbl>
            <c:dLbl>
              <c:idx val="1"/>
              <c:tx>
                <c:strRef>
                  <c:f>Facies_4_Porosity!$AO$54</c:f>
                  <c:strCache>
                    <c:ptCount val="1"/>
                    <c:pt idx="0">
                      <c:v>1.4%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{2457CA81-EFE1-41B0-9E3B-CB1623586793}</c15:txfldGUID>
                      <c15:f>Facies_4_Porosity!$AO$54</c15:f>
                      <c15:dlblFieldTableCache>
                        <c:ptCount val="1"/>
                        <c:pt idx="0">
                          <c:v>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8F-43C4-A89A-21E423E0852F}"/>
                </c:ext>
              </c:extLst>
            </c:dLbl>
            <c:dLbl>
              <c:idx val="2"/>
              <c:tx>
                <c:strRef>
                  <c:f>Facies_4_Porosity!$AO$55</c:f>
                  <c:strCache>
                    <c:ptCount val="1"/>
                    <c:pt idx="0">
                      <c:v>2.7%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{FF01E86D-AC80-4921-A52B-9EB9D1ED749C}</c15:txfldGUID>
                      <c15:f>Facies_4_Porosity!$AO$55</c15:f>
                      <c15:dlblFieldTableCache>
                        <c:ptCount val="1"/>
                        <c:pt idx="0">
                          <c:v>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38F-43C4-A89A-21E423E0852F}"/>
                </c:ext>
              </c:extLst>
            </c:dLbl>
            <c:dLbl>
              <c:idx val="3"/>
              <c:tx>
                <c:strRef>
                  <c:f>Facies_4_Porosity!$AO$56</c:f>
                  <c:strCache>
                    <c:ptCount val="1"/>
                    <c:pt idx="0">
                      <c:v>4.0%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{3D1C9DB6-1453-4215-81CE-3D650B0F6679}</c15:txfldGUID>
                      <c15:f>Facies_4_Porosity!$AO$56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8F-43C4-A89A-21E423E0852F}"/>
                </c:ext>
              </c:extLst>
            </c:dLbl>
            <c:dLbl>
              <c:idx val="4"/>
              <c:tx>
                <c:strRef>
                  <c:f>Facies_4_Porosity!$AO$57</c:f>
                  <c:strCache>
                    <c:ptCount val="1"/>
                    <c:pt idx="0">
                      <c:v>5.1%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{B2A7094F-B8CB-4B7A-8F40-DFFB0A3D6FBF}</c15:txfldGUID>
                      <c15:f>Facies_4_Porosity!$AO$57</c15:f>
                      <c15:dlblFieldTableCache>
                        <c:ptCount val="1"/>
                        <c:pt idx="0">
                          <c:v>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38F-43C4-A89A-21E423E08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Facies_4_Porosity!$AM$53:$AM$57</c:f>
              <c:numCache>
                <c:formatCode>General</c:formatCode>
                <c:ptCount val="5"/>
                <c:pt idx="0">
                  <c:v>2.9849387408503818E-3</c:v>
                </c:pt>
                <c:pt idx="1">
                  <c:v>1.4365345633734527E-2</c:v>
                </c:pt>
                <c:pt idx="2">
                  <c:v>2.7009803921568636E-2</c:v>
                </c:pt>
                <c:pt idx="3">
                  <c:v>3.9654262209402748E-2</c:v>
                </c:pt>
                <c:pt idx="4">
                  <c:v>5.1034669102286885E-2</c:v>
                </c:pt>
              </c:numCache>
            </c:numRef>
          </c:xVal>
          <c:yVal>
            <c:numRef>
              <c:f>Facies_4_Porosity!$AL$53:$AL$57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8F-43C4-A89A-21E423E0852F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{02BC6865-5B02-4A03-B89C-459D957EC0FB}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38F-43C4-A89A-21E423E0852F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{C8565897-973B-4FCF-8C0B-6BA4D36D5D41}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8F-43C4-A89A-21E423E0852F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{8FBC8939-B8A3-4CD6-ABA3-606D6A434DCA}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38F-43C4-A89A-21E423E0852F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{5F4ADE46-7E7F-4A47-80F3-EA6310A8CF33}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8F-43C4-A89A-21E423E0852F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{90960C46-8581-4213-9F03-A932D48C9B38}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38F-43C4-A89A-21E423E0852F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{A34720D7-5991-4570-9454-2511DD286C55}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38F-43C4-A89A-21E423E0852F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{A78EF33C-4D88-478C-BC7B-698C589380E8}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38F-43C4-A89A-21E423E0852F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{D73C8D16-F182-443D-B91B-32AF44DC4EDF}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38F-43C4-A89A-21E423E0852F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{2862C4FE-E40C-4E67-B3CE-147EF74B0ABE}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38F-43C4-A89A-21E423E0852F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{75C2A934-FBB4-4A6F-80FE-953018F2E334}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38F-43C4-A89A-21E423E0852F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{9CCE7045-6A73-42AF-8A97-26B1244A60F2}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38F-43C4-A89A-21E423E0852F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{1EF724FE-8B69-46C0-A590-6DFE3E437904}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38F-43C4-A89A-21E423E0852F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{40D42ECE-4F82-4576-8308-644E78F98084}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38F-43C4-A89A-21E423E0852F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{FC82DE22-8FEC-448C-9BC6-11942BA0F16B}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38F-43C4-A89A-21E423E0852F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{1B3F31A9-4438-4A43-A0F0-7E0125AE73D5}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38F-43C4-A89A-21E423E0852F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{B86CDFD3-C656-4A99-9175-D774578DFCB5}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38F-43C4-A89A-21E423E0852F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{138D56DD-6983-4717-9FC7-19C33D41923C}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38F-43C4-A89A-21E423E085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8F-43C4-A89A-21E423E0852F}"/>
            </c:ext>
          </c:extLst>
        </c:ser>
        <c:ser>
          <c:idx val="8"/>
          <c:order val="2"/>
          <c:tx>
            <c:v>Kmax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66728954019636433"/>
                  <c:y val="-0.13828951629665076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Facies_4_Porosity!$A$3:$A$104</c:f>
              <c:numCache>
                <c:formatCode>0.0%</c:formatCode>
                <c:ptCount val="1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1.7000000000000001E-2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2.9000000000000001E-2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3.5000000000000003E-2</c:v>
                </c:pt>
                <c:pt idx="70">
                  <c:v>3.6999999999999998E-2</c:v>
                </c:pt>
                <c:pt idx="71">
                  <c:v>3.6999999999999998E-2</c:v>
                </c:pt>
                <c:pt idx="72">
                  <c:v>3.7999999999999999E-2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4.2000000000000003E-2</c:v>
                </c:pt>
                <c:pt idx="83">
                  <c:v>4.2999999999999997E-2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4.4999999999999998E-2</c:v>
                </c:pt>
                <c:pt idx="87">
                  <c:v>4.7E-2</c:v>
                </c:pt>
                <c:pt idx="88">
                  <c:v>4.7E-2</c:v>
                </c:pt>
                <c:pt idx="89">
                  <c:v>0.05</c:v>
                </c:pt>
                <c:pt idx="90">
                  <c:v>0.05</c:v>
                </c:pt>
                <c:pt idx="91">
                  <c:v>5.0999999999999997E-2</c:v>
                </c:pt>
                <c:pt idx="92">
                  <c:v>5.1999999999999998E-2</c:v>
                </c:pt>
                <c:pt idx="93">
                  <c:v>5.2999999999999999E-2</c:v>
                </c:pt>
                <c:pt idx="94">
                  <c:v>5.5E-2</c:v>
                </c:pt>
                <c:pt idx="95">
                  <c:v>5.5E-2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6.7000000000000004E-2</c:v>
                </c:pt>
                <c:pt idx="99">
                  <c:v>7.4999999999999997E-2</c:v>
                </c:pt>
                <c:pt idx="100">
                  <c:v>7.4999999999999997E-2</c:v>
                </c:pt>
                <c:pt idx="101">
                  <c:v>7.5999999999999998E-2</c:v>
                </c:pt>
              </c:numCache>
            </c:numRef>
          </c:xVal>
          <c:yVal>
            <c:numRef>
              <c:f>Facies_4_Porosity!$D$3:$D$104</c:f>
              <c:numCache>
                <c:formatCode>0.00</c:formatCode>
                <c:ptCount val="102"/>
                <c:pt idx="0">
                  <c:v>-2.582669410836782</c:v>
                </c:pt>
                <c:pt idx="1">
                  <c:v>-2.1779230690821838</c:v>
                </c:pt>
                <c:pt idx="2">
                  <c:v>-1.9684210848744936</c:v>
                </c:pt>
                <c:pt idx="3">
                  <c:v>-1.8208645376396548</c:v>
                </c:pt>
                <c:pt idx="4">
                  <c:v>-1.7047809048894003</c:v>
                </c:pt>
                <c:pt idx="5">
                  <c:v>-1.6079636631803347</c:v>
                </c:pt>
                <c:pt idx="6">
                  <c:v>-1.5242311452517938</c:v>
                </c:pt>
                <c:pt idx="7">
                  <c:v>-1.4499989087404501</c:v>
                </c:pt>
                <c:pt idx="8">
                  <c:v>-1.3829941271006392</c:v>
                </c:pt>
                <c:pt idx="9">
                  <c:v>-1.3216806647837751</c:v>
                </c:pt>
                <c:pt idx="10">
                  <c:v>-1.2649692448841479</c:v>
                </c:pt>
                <c:pt idx="11">
                  <c:v>-1.2120579566224043</c:v>
                </c:pt>
                <c:pt idx="12">
                  <c:v>-1.1623383881128213</c:v>
                </c:pt>
                <c:pt idx="13">
                  <c:v>-1.1153373577337866</c:v>
                </c:pt>
                <c:pt idx="14">
                  <c:v>-1.0706791397339803</c:v>
                </c:pt>
                <c:pt idx="15">
                  <c:v>-1.0280600770829686</c:v>
                </c:pt>
                <c:pt idx="16">
                  <c:v>-0.98723099199017461</c:v>
                </c:pt>
                <c:pt idx="17">
                  <c:v>-0.94798467707999468</c:v>
                </c:pt>
                <c:pt idx="18">
                  <c:v>-0.91014679640886487</c:v>
                </c:pt>
                <c:pt idx="19">
                  <c:v>-0.87356913461508812</c:v>
                </c:pt>
                <c:pt idx="20">
                  <c:v>-0.83812449998486427</c:v>
                </c:pt>
                <c:pt idx="21">
                  <c:v>-0.80370281595144166</c:v>
                </c:pt>
                <c:pt idx="22">
                  <c:v>-0.77020808187547585</c:v>
                </c:pt>
                <c:pt idx="23">
                  <c:v>-0.73755597988205235</c:v>
                </c:pt>
                <c:pt idx="24">
                  <c:v>-0.7056719688033869</c:v>
                </c:pt>
                <c:pt idx="25">
                  <c:v>-0.67448975019608193</c:v>
                </c:pt>
                <c:pt idx="26">
                  <c:v>-0.6439500219523463</c:v>
                </c:pt>
                <c:pt idx="27">
                  <c:v>-0.61399945662219402</c:v>
                </c:pt>
                <c:pt idx="28">
                  <c:v>-0.58458985705947353</c:v>
                </c:pt>
                <c:pt idx="29">
                  <c:v>-0.55567745327425289</c:v>
                </c:pt>
                <c:pt idx="30">
                  <c:v>-0.52722231267309194</c:v>
                </c:pt>
                <c:pt idx="31">
                  <c:v>-0.49918784205087674</c:v>
                </c:pt>
                <c:pt idx="32">
                  <c:v>-0.47154036435244084</c:v>
                </c:pt>
                <c:pt idx="33">
                  <c:v>-0.4442487567613449</c:v>
                </c:pt>
                <c:pt idx="34">
                  <c:v>-0.41728413938902159</c:v>
                </c:pt>
                <c:pt idx="35">
                  <c:v>-0.39061960593929995</c:v>
                </c:pt>
                <c:pt idx="36">
                  <c:v>-0.36422998936283119</c:v>
                </c:pt>
                <c:pt idx="37">
                  <c:v>-0.33809165680420711</c:v>
                </c:pt>
                <c:pt idx="38">
                  <c:v>-0.31218232916364996</c:v>
                </c:pt>
                <c:pt idx="39">
                  <c:v>-0.28648092140631365</c:v>
                </c:pt>
                <c:pt idx="40">
                  <c:v>-0.260967400401453</c:v>
                </c:pt>
                <c:pt idx="41">
                  <c:v>-0.23562265759588827</c:v>
                </c:pt>
                <c:pt idx="42">
                  <c:v>-0.21042839424792467</c:v>
                </c:pt>
                <c:pt idx="43">
                  <c:v>-0.18536701728959676</c:v>
                </c:pt>
                <c:pt idx="44">
                  <c:v>-0.1604215441626026</c:v>
                </c:pt>
                <c:pt idx="45">
                  <c:v>-0.1355755151987969</c:v>
                </c:pt>
                <c:pt idx="46">
                  <c:v>-0.110812912299157</c:v>
                </c:pt>
                <c:pt idx="47">
                  <c:v>-8.6118082813171529E-2</c:v>
                </c:pt>
                <c:pt idx="48">
                  <c:v>-6.1475667639406824E-2</c:v>
                </c:pt>
                <c:pt idx="49">
                  <c:v>-3.6870532662080291E-2</c:v>
                </c:pt>
                <c:pt idx="50">
                  <c:v>-1.2287702711291379E-2</c:v>
                </c:pt>
                <c:pt idx="51">
                  <c:v>1.2287702711291379E-2</c:v>
                </c:pt>
                <c:pt idx="52">
                  <c:v>3.6870532662080152E-2</c:v>
                </c:pt>
                <c:pt idx="53">
                  <c:v>6.1475667639406824E-2</c:v>
                </c:pt>
                <c:pt idx="54">
                  <c:v>8.6118082813171529E-2</c:v>
                </c:pt>
                <c:pt idx="55">
                  <c:v>0.11081291229915685</c:v>
                </c:pt>
                <c:pt idx="56">
                  <c:v>0.13557551519879704</c:v>
                </c:pt>
                <c:pt idx="57">
                  <c:v>0.1604215441626026</c:v>
                </c:pt>
                <c:pt idx="58">
                  <c:v>0.18536701728959662</c:v>
                </c:pt>
                <c:pt idx="59">
                  <c:v>0.21042839424792484</c:v>
                </c:pt>
                <c:pt idx="60">
                  <c:v>0.23562265759588827</c:v>
                </c:pt>
                <c:pt idx="61">
                  <c:v>0.26096740040145278</c:v>
                </c:pt>
                <c:pt idx="62">
                  <c:v>0.28648092140631382</c:v>
                </c:pt>
                <c:pt idx="63">
                  <c:v>0.31218232916364996</c:v>
                </c:pt>
                <c:pt idx="64">
                  <c:v>0.33809165680420711</c:v>
                </c:pt>
                <c:pt idx="65">
                  <c:v>0.3642299893628313</c:v>
                </c:pt>
                <c:pt idx="66">
                  <c:v>0.39061960593929995</c:v>
                </c:pt>
                <c:pt idx="67">
                  <c:v>0.41728413938902159</c:v>
                </c:pt>
                <c:pt idx="68">
                  <c:v>0.44424875676134479</c:v>
                </c:pt>
                <c:pt idx="69">
                  <c:v>0.47154036435244084</c:v>
                </c:pt>
                <c:pt idx="70">
                  <c:v>0.49918784205087674</c:v>
                </c:pt>
                <c:pt idx="71">
                  <c:v>0.52722231267309172</c:v>
                </c:pt>
                <c:pt idx="72">
                  <c:v>0.55567745327425333</c:v>
                </c:pt>
                <c:pt idx="73">
                  <c:v>0.58458985705947353</c:v>
                </c:pt>
                <c:pt idx="74">
                  <c:v>0.6139994566221938</c:v>
                </c:pt>
                <c:pt idx="75">
                  <c:v>0.64395002195234652</c:v>
                </c:pt>
                <c:pt idx="76">
                  <c:v>0.67448975019608193</c:v>
                </c:pt>
                <c:pt idx="77">
                  <c:v>0.7056719688033869</c:v>
                </c:pt>
                <c:pt idx="78">
                  <c:v>0.73755597988205235</c:v>
                </c:pt>
                <c:pt idx="79">
                  <c:v>0.77020808187547585</c:v>
                </c:pt>
                <c:pt idx="80">
                  <c:v>0.80370281595144166</c:v>
                </c:pt>
                <c:pt idx="81">
                  <c:v>0.83812449998486438</c:v>
                </c:pt>
                <c:pt idx="82">
                  <c:v>0.87356913461508812</c:v>
                </c:pt>
                <c:pt idx="83">
                  <c:v>0.91014679640886487</c:v>
                </c:pt>
                <c:pt idx="84">
                  <c:v>0.94798467707999634</c:v>
                </c:pt>
                <c:pt idx="85">
                  <c:v>0.98723099199017461</c:v>
                </c:pt>
                <c:pt idx="86">
                  <c:v>1.0280600770829686</c:v>
                </c:pt>
                <c:pt idx="87">
                  <c:v>1.0706791397339797</c:v>
                </c:pt>
                <c:pt idx="88">
                  <c:v>1.1153373577337866</c:v>
                </c:pt>
                <c:pt idx="89">
                  <c:v>1.1623383881128213</c:v>
                </c:pt>
                <c:pt idx="90">
                  <c:v>1.2120579566224037</c:v>
                </c:pt>
                <c:pt idx="91">
                  <c:v>1.2649692448841479</c:v>
                </c:pt>
                <c:pt idx="92">
                  <c:v>1.3216806647837751</c:v>
                </c:pt>
                <c:pt idx="93">
                  <c:v>1.3829941271006372</c:v>
                </c:pt>
                <c:pt idx="94">
                  <c:v>1.4499989087404508</c:v>
                </c:pt>
                <c:pt idx="95">
                  <c:v>1.524231145251794</c:v>
                </c:pt>
                <c:pt idx="96">
                  <c:v>1.6079636631803347</c:v>
                </c:pt>
                <c:pt idx="97">
                  <c:v>1.7047809048894009</c:v>
                </c:pt>
                <c:pt idx="98">
                  <c:v>1.8208645376396548</c:v>
                </c:pt>
                <c:pt idx="99">
                  <c:v>1.9684210848744932</c:v>
                </c:pt>
                <c:pt idx="100">
                  <c:v>2.1779230690821856</c:v>
                </c:pt>
                <c:pt idx="101">
                  <c:v>2.5826694108367847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38F-43C4-A89A-21E423E0852F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Facies_4_Porosity!$BM$26:$BM$33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Facies_4_Porosity!$BL$26:$BL$33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38F-43C4-A89A-21E423E0852F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Facies_4_Porosity!$BM$36:$BM$40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Facies_4_Porosity!$BL$36:$BL$40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38F-43C4-A89A-21E423E0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9600"/>
        <c:axId val="123771520"/>
      </c:scatterChart>
      <c:valAx>
        <c:axId val="123769600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3771520"/>
        <c:crossesAt val="-3.3"/>
        <c:crossBetween val="midCat"/>
        <c:majorUnit val="1.0000000000000002E-2"/>
        <c:minorUnit val="1.0000000000000002E-2"/>
      </c:valAx>
      <c:valAx>
        <c:axId val="123771520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106856505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69600"/>
        <c:crosses val="autoZero"/>
        <c:crossBetween val="midCat"/>
      </c:valAx>
      <c:spPr>
        <a:noFill/>
        <a:ln w="3175">
          <a:noFill/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39791537664413207"/>
          <c:y val="0.12596738430799417"/>
          <c:w val="0.29407885319756816"/>
          <c:h val="0.191776797997452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55543625228662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Facies_4_Porosity!$N$3:$N$27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Facies_4_Porosity!$R$3:$R$27</c:f>
              <c:numCache>
                <c:formatCode>General</c:formatCode>
                <c:ptCount val="25"/>
                <c:pt idx="0">
                  <c:v>0.21568627450980393</c:v>
                </c:pt>
                <c:pt idx="1">
                  <c:v>0.40196078431372551</c:v>
                </c:pt>
                <c:pt idx="2">
                  <c:v>0.57843137254901966</c:v>
                </c:pt>
                <c:pt idx="3">
                  <c:v>0.74509803921568629</c:v>
                </c:pt>
                <c:pt idx="4">
                  <c:v>0.87254901960784315</c:v>
                </c:pt>
                <c:pt idx="5">
                  <c:v>0.94117647058823528</c:v>
                </c:pt>
                <c:pt idx="6">
                  <c:v>0.97058823529411764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5-4B31-88A4-3643CC16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29984"/>
        <c:axId val="124331520"/>
      </c:barChart>
      <c:catAx>
        <c:axId val="124329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4331520"/>
        <c:crosses val="autoZero"/>
        <c:auto val="1"/>
        <c:lblAlgn val="ctr"/>
        <c:lblOffset val="100"/>
        <c:noMultiLvlLbl val="0"/>
      </c:catAx>
      <c:valAx>
        <c:axId val="124331520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4329984"/>
        <c:crosses val="autoZero"/>
        <c:crossBetween val="between"/>
        <c:majorUnit val="0.2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4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832867056390678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Facies_4_Porosity!$A$3:$A$104</c:f>
              <c:numCache>
                <c:formatCode>0.0%</c:formatCode>
                <c:ptCount val="1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1.7000000000000001E-2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2.9000000000000001E-2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3.5000000000000003E-2</c:v>
                </c:pt>
                <c:pt idx="70">
                  <c:v>3.6999999999999998E-2</c:v>
                </c:pt>
                <c:pt idx="71">
                  <c:v>3.6999999999999998E-2</c:v>
                </c:pt>
                <c:pt idx="72">
                  <c:v>3.7999999999999999E-2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4.2000000000000003E-2</c:v>
                </c:pt>
                <c:pt idx="83">
                  <c:v>4.2999999999999997E-2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4.4999999999999998E-2</c:v>
                </c:pt>
                <c:pt idx="87">
                  <c:v>4.7E-2</c:v>
                </c:pt>
                <c:pt idx="88">
                  <c:v>4.7E-2</c:v>
                </c:pt>
                <c:pt idx="89">
                  <c:v>0.05</c:v>
                </c:pt>
                <c:pt idx="90">
                  <c:v>0.05</c:v>
                </c:pt>
                <c:pt idx="91">
                  <c:v>5.0999999999999997E-2</c:v>
                </c:pt>
                <c:pt idx="92">
                  <c:v>5.1999999999999998E-2</c:v>
                </c:pt>
                <c:pt idx="93">
                  <c:v>5.2999999999999999E-2</c:v>
                </c:pt>
                <c:pt idx="94">
                  <c:v>5.5E-2</c:v>
                </c:pt>
                <c:pt idx="95">
                  <c:v>5.5E-2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6.7000000000000004E-2</c:v>
                </c:pt>
                <c:pt idx="99">
                  <c:v>7.4999999999999997E-2</c:v>
                </c:pt>
                <c:pt idx="100">
                  <c:v>7.4999999999999997E-2</c:v>
                </c:pt>
                <c:pt idx="101">
                  <c:v>7.5999999999999998E-2</c:v>
                </c:pt>
              </c:numCache>
            </c:numRef>
          </c:xVal>
          <c:yVal>
            <c:numRef>
              <c:f>Facies_4_Porosity!$E$3:$E$104</c:f>
              <c:numCache>
                <c:formatCode>0.0000</c:formatCode>
                <c:ptCount val="102"/>
                <c:pt idx="0">
                  <c:v>4.901960784313735E-3</c:v>
                </c:pt>
                <c:pt idx="1">
                  <c:v>1.4705882352941183E-2</c:v>
                </c:pt>
                <c:pt idx="2">
                  <c:v>2.4509803921568624E-2</c:v>
                </c:pt>
                <c:pt idx="3">
                  <c:v>3.4313725490196074E-2</c:v>
                </c:pt>
                <c:pt idx="4">
                  <c:v>4.411764705882356E-2</c:v>
                </c:pt>
                <c:pt idx="5">
                  <c:v>5.3921568627450983E-2</c:v>
                </c:pt>
                <c:pt idx="6">
                  <c:v>6.3725490196078427E-2</c:v>
                </c:pt>
                <c:pt idx="7">
                  <c:v>7.3529411764705899E-2</c:v>
                </c:pt>
                <c:pt idx="8">
                  <c:v>8.333333333333319E-2</c:v>
                </c:pt>
                <c:pt idx="9">
                  <c:v>9.3137254901960675E-2</c:v>
                </c:pt>
                <c:pt idx="10">
                  <c:v>0.10294117647058819</c:v>
                </c:pt>
                <c:pt idx="11">
                  <c:v>0.1127450980392156</c:v>
                </c:pt>
                <c:pt idx="12">
                  <c:v>0.1225490196078431</c:v>
                </c:pt>
                <c:pt idx="13">
                  <c:v>0.13235294117647051</c:v>
                </c:pt>
                <c:pt idx="14">
                  <c:v>0.14215686274509795</c:v>
                </c:pt>
                <c:pt idx="15">
                  <c:v>0.15196078431372587</c:v>
                </c:pt>
                <c:pt idx="16">
                  <c:v>0.1617647058823532</c:v>
                </c:pt>
                <c:pt idx="17">
                  <c:v>0.17156862745098045</c:v>
                </c:pt>
                <c:pt idx="18">
                  <c:v>0.18137254901960764</c:v>
                </c:pt>
                <c:pt idx="19">
                  <c:v>0.19117647058823514</c:v>
                </c:pt>
                <c:pt idx="20">
                  <c:v>0.20098039215686281</c:v>
                </c:pt>
                <c:pt idx="21">
                  <c:v>0.21078431372549025</c:v>
                </c:pt>
                <c:pt idx="22">
                  <c:v>0.22058823529411761</c:v>
                </c:pt>
                <c:pt idx="23">
                  <c:v>0.23039215686274503</c:v>
                </c:pt>
                <c:pt idx="24">
                  <c:v>0.24019607843137242</c:v>
                </c:pt>
                <c:pt idx="25">
                  <c:v>0.24999999999999989</c:v>
                </c:pt>
                <c:pt idx="26">
                  <c:v>0.25980392156862736</c:v>
                </c:pt>
                <c:pt idx="27">
                  <c:v>0.26960784313725483</c:v>
                </c:pt>
                <c:pt idx="28">
                  <c:v>0.27941176470588236</c:v>
                </c:pt>
                <c:pt idx="29">
                  <c:v>0.28921568627450983</c:v>
                </c:pt>
                <c:pt idx="30">
                  <c:v>0.29901960784313714</c:v>
                </c:pt>
                <c:pt idx="31">
                  <c:v>0.30882352941176461</c:v>
                </c:pt>
                <c:pt idx="32">
                  <c:v>0.31862745098039214</c:v>
                </c:pt>
                <c:pt idx="33">
                  <c:v>0.32843137254901955</c:v>
                </c:pt>
                <c:pt idx="34">
                  <c:v>0.33823529411764708</c:v>
                </c:pt>
                <c:pt idx="35">
                  <c:v>0.34803921568627444</c:v>
                </c:pt>
                <c:pt idx="36">
                  <c:v>0.35784313725490191</c:v>
                </c:pt>
                <c:pt idx="37">
                  <c:v>0.36764705882352933</c:v>
                </c:pt>
                <c:pt idx="38">
                  <c:v>0.37745098039215685</c:v>
                </c:pt>
                <c:pt idx="39">
                  <c:v>0.38725490196078427</c:v>
                </c:pt>
                <c:pt idx="40">
                  <c:v>0.39705882352941169</c:v>
                </c:pt>
                <c:pt idx="41">
                  <c:v>0.40686274509803921</c:v>
                </c:pt>
                <c:pt idx="42">
                  <c:v>0.41666666666666669</c:v>
                </c:pt>
                <c:pt idx="43">
                  <c:v>0.4264705882352941</c:v>
                </c:pt>
                <c:pt idx="44">
                  <c:v>0.43627450980392157</c:v>
                </c:pt>
                <c:pt idx="45">
                  <c:v>0.44607843137254904</c:v>
                </c:pt>
                <c:pt idx="46">
                  <c:v>0.45588235294117646</c:v>
                </c:pt>
                <c:pt idx="47">
                  <c:v>0.46568627450980393</c:v>
                </c:pt>
                <c:pt idx="48">
                  <c:v>0.47549019607843135</c:v>
                </c:pt>
                <c:pt idx="49">
                  <c:v>0.48529411764705882</c:v>
                </c:pt>
                <c:pt idx="50">
                  <c:v>0.49509803921568629</c:v>
                </c:pt>
                <c:pt idx="51">
                  <c:v>0.50490196078431371</c:v>
                </c:pt>
                <c:pt idx="52">
                  <c:v>0.51470588235294112</c:v>
                </c:pt>
                <c:pt idx="53">
                  <c:v>0.52450980392156865</c:v>
                </c:pt>
                <c:pt idx="54">
                  <c:v>0.53431372549019607</c:v>
                </c:pt>
                <c:pt idx="55">
                  <c:v>0.54411764705882348</c:v>
                </c:pt>
                <c:pt idx="56">
                  <c:v>0.55392156862745101</c:v>
                </c:pt>
                <c:pt idx="57">
                  <c:v>0.56372549019607843</c:v>
                </c:pt>
                <c:pt idx="58">
                  <c:v>0.57352941176470584</c:v>
                </c:pt>
                <c:pt idx="59">
                  <c:v>0.58333333333333337</c:v>
                </c:pt>
                <c:pt idx="60">
                  <c:v>0.59313725490196079</c:v>
                </c:pt>
                <c:pt idx="61">
                  <c:v>0.6029411764705882</c:v>
                </c:pt>
                <c:pt idx="62">
                  <c:v>0.61274509803921573</c:v>
                </c:pt>
                <c:pt idx="63">
                  <c:v>0.62254901960784315</c:v>
                </c:pt>
                <c:pt idx="64">
                  <c:v>0.63235294117647067</c:v>
                </c:pt>
                <c:pt idx="65">
                  <c:v>0.64215686274509809</c:v>
                </c:pt>
                <c:pt idx="66">
                  <c:v>0.65196078431372562</c:v>
                </c:pt>
                <c:pt idx="67">
                  <c:v>0.66176470588235292</c:v>
                </c:pt>
                <c:pt idx="68">
                  <c:v>0.67156862745098045</c:v>
                </c:pt>
                <c:pt idx="69">
                  <c:v>0.68137254901960786</c:v>
                </c:pt>
                <c:pt idx="70">
                  <c:v>0.69117647058823539</c:v>
                </c:pt>
                <c:pt idx="71">
                  <c:v>0.7009803921568627</c:v>
                </c:pt>
                <c:pt idx="72">
                  <c:v>0.71078431372549034</c:v>
                </c:pt>
                <c:pt idx="73">
                  <c:v>0.72058823529411764</c:v>
                </c:pt>
                <c:pt idx="74">
                  <c:v>0.73039215686274517</c:v>
                </c:pt>
                <c:pt idx="75">
                  <c:v>0.74019607843137269</c:v>
                </c:pt>
                <c:pt idx="76">
                  <c:v>0.75000000000000011</c:v>
                </c:pt>
                <c:pt idx="77">
                  <c:v>0.75980392156862764</c:v>
                </c:pt>
                <c:pt idx="78">
                  <c:v>0.76960784313725494</c:v>
                </c:pt>
                <c:pt idx="79">
                  <c:v>0.77941176470588236</c:v>
                </c:pt>
                <c:pt idx="80">
                  <c:v>0.78921568627450978</c:v>
                </c:pt>
                <c:pt idx="81">
                  <c:v>0.79901960784313719</c:v>
                </c:pt>
                <c:pt idx="82">
                  <c:v>0.80882352941176483</c:v>
                </c:pt>
                <c:pt idx="83">
                  <c:v>0.81862745098039236</c:v>
                </c:pt>
                <c:pt idx="84">
                  <c:v>0.82843137254902</c:v>
                </c:pt>
                <c:pt idx="85">
                  <c:v>0.83823529411764675</c:v>
                </c:pt>
                <c:pt idx="86">
                  <c:v>0.84803921568627416</c:v>
                </c:pt>
                <c:pt idx="87">
                  <c:v>0.85784313725490191</c:v>
                </c:pt>
                <c:pt idx="88">
                  <c:v>0.86764705882352944</c:v>
                </c:pt>
                <c:pt idx="89">
                  <c:v>0.87745098039215685</c:v>
                </c:pt>
                <c:pt idx="90">
                  <c:v>0.88725490196078427</c:v>
                </c:pt>
                <c:pt idx="91">
                  <c:v>0.8970588235294118</c:v>
                </c:pt>
                <c:pt idx="92">
                  <c:v>0.90686274509803932</c:v>
                </c:pt>
                <c:pt idx="93">
                  <c:v>0.91666666666666652</c:v>
                </c:pt>
                <c:pt idx="94">
                  <c:v>0.92647058823529416</c:v>
                </c:pt>
                <c:pt idx="95">
                  <c:v>0.93627450980392157</c:v>
                </c:pt>
                <c:pt idx="96">
                  <c:v>0.94607843137254899</c:v>
                </c:pt>
                <c:pt idx="97">
                  <c:v>0.95588235294117652</c:v>
                </c:pt>
                <c:pt idx="98">
                  <c:v>0.96568627450980393</c:v>
                </c:pt>
                <c:pt idx="99">
                  <c:v>0.97549019607843135</c:v>
                </c:pt>
                <c:pt idx="100">
                  <c:v>0.98529411764705888</c:v>
                </c:pt>
                <c:pt idx="101">
                  <c:v>0.99509803921568629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9-40C7-A82D-EAD9C1D1E7C4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Facies_4_Porosity!$L$3:$L$103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Facies_4_Porosity!$I$3:$I$103</c:f>
              <c:numCache>
                <c:formatCode>General</c:formatCode>
                <c:ptCount val="101"/>
                <c:pt idx="0">
                  <c:v>6.8990529523828503E-2</c:v>
                </c:pt>
                <c:pt idx="1">
                  <c:v>0.11337821449654904</c:v>
                </c:pt>
                <c:pt idx="2">
                  <c:v>0.17511031142305364</c:v>
                </c:pt>
                <c:pt idx="3">
                  <c:v>0.25476604997417318</c:v>
                </c:pt>
                <c:pt idx="4">
                  <c:v>0.350129291706543</c:v>
                </c:pt>
                <c:pt idx="5">
                  <c:v>0.45605542498760615</c:v>
                </c:pt>
                <c:pt idx="6">
                  <c:v>0.56522046320140928</c:v>
                </c:pt>
                <c:pt idx="7">
                  <c:v>0.66960169281580739</c:v>
                </c:pt>
                <c:pt idx="8">
                  <c:v>0.76220352124706081</c:v>
                </c:pt>
                <c:pt idx="9">
                  <c:v>0.83842455699373653</c:v>
                </c:pt>
                <c:pt idx="10">
                  <c:v>0.89663326500885376</c:v>
                </c:pt>
                <c:pt idx="11">
                  <c:v>0.93787704755021772</c:v>
                </c:pt>
                <c:pt idx="12">
                  <c:v>0.96499056749958334</c:v>
                </c:pt>
                <c:pt idx="13">
                  <c:v>0.9815280562359896</c:v>
                </c:pt>
                <c:pt idx="14">
                  <c:v>0.99088660944079243</c:v>
                </c:pt>
                <c:pt idx="15">
                  <c:v>0.99580023999594758</c:v>
                </c:pt>
                <c:pt idx="16">
                  <c:v>0.99819383105295689</c:v>
                </c:pt>
                <c:pt idx="17">
                  <c:v>0.99927563859682567</c:v>
                </c:pt>
                <c:pt idx="18">
                  <c:v>0.99972926830154807</c:v>
                </c:pt>
                <c:pt idx="19">
                  <c:v>0.99990575140186932</c:v>
                </c:pt>
                <c:pt idx="20">
                  <c:v>0.99996945347402622</c:v>
                </c:pt>
                <c:pt idx="21">
                  <c:v>0.99999078644469563</c:v>
                </c:pt>
                <c:pt idx="22">
                  <c:v>0.99999741463412417</c:v>
                </c:pt>
                <c:pt idx="23">
                  <c:v>0.9999993252908147</c:v>
                </c:pt>
                <c:pt idx="24">
                  <c:v>0.99999983628136901</c:v>
                </c:pt>
                <c:pt idx="25">
                  <c:v>0.99999996307100858</c:v>
                </c:pt>
                <c:pt idx="26">
                  <c:v>0.99999999225827929</c:v>
                </c:pt>
                <c:pt idx="27">
                  <c:v>0.99999999849189625</c:v>
                </c:pt>
                <c:pt idx="28">
                  <c:v>0.99999999972705178</c:v>
                </c:pt>
                <c:pt idx="29">
                  <c:v>0.99999999995410938</c:v>
                </c:pt>
                <c:pt idx="30">
                  <c:v>0.99999999999283351</c:v>
                </c:pt>
                <c:pt idx="31">
                  <c:v>0.99999999999896061</c:v>
                </c:pt>
                <c:pt idx="32">
                  <c:v>0.99999999999986</c:v>
                </c:pt>
                <c:pt idx="33">
                  <c:v>0.99999999999998246</c:v>
                </c:pt>
                <c:pt idx="34">
                  <c:v>0.999999999999998</c:v>
                </c:pt>
                <c:pt idx="35">
                  <c:v>0.99999999999999978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9-40C7-A82D-EAD9C1D1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53536"/>
        <c:axId val="124368000"/>
      </c:scatterChart>
      <c:valAx>
        <c:axId val="12435353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368000"/>
        <c:crosses val="autoZero"/>
        <c:crossBetween val="midCat"/>
        <c:majorUnit val="1.0000000000000002E-2"/>
      </c:valAx>
      <c:valAx>
        <c:axId val="124368000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3890877276702E-3"/>
              <c:y val="0.3079870993622281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4353536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1413445478406135E-2"/>
          <c:y val="6.5450378485298041E-2"/>
          <c:w val="0.11299520798536547"/>
          <c:h val="0.142402663802045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00588562793287E-2"/>
          <c:y val="7.610833185325519E-2"/>
          <c:w val="0.88526922771017258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'5yr_Ht_cm'!$N$3:$N$22</c:f>
              <c:numCache>
                <c:formatCode>General</c:formatCode>
                <c:ptCount val="20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120</c:v>
                </c:pt>
                <c:pt idx="16">
                  <c:v>122</c:v>
                </c:pt>
                <c:pt idx="17">
                  <c:v>124</c:v>
                </c:pt>
                <c:pt idx="18">
                  <c:v>126</c:v>
                </c:pt>
                <c:pt idx="19">
                  <c:v>128</c:v>
                </c:pt>
              </c:numCache>
            </c:numRef>
          </c:cat>
          <c:val>
            <c:numRef>
              <c:f>'5yr_Ht_cm'!$R$3:$R$22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4.0404040404040407E-2</c:v>
                </c:pt>
                <c:pt idx="4">
                  <c:v>8.0808080808080815E-2</c:v>
                </c:pt>
                <c:pt idx="5">
                  <c:v>0.12121212121212122</c:v>
                </c:pt>
                <c:pt idx="6">
                  <c:v>0.18181818181818182</c:v>
                </c:pt>
                <c:pt idx="7">
                  <c:v>0.31313131313131315</c:v>
                </c:pt>
                <c:pt idx="8">
                  <c:v>0.43434343434343436</c:v>
                </c:pt>
                <c:pt idx="9">
                  <c:v>0.61616161616161613</c:v>
                </c:pt>
                <c:pt idx="10">
                  <c:v>0.78787878787878785</c:v>
                </c:pt>
                <c:pt idx="11">
                  <c:v>0.85858585858585856</c:v>
                </c:pt>
                <c:pt idx="12">
                  <c:v>0.91919191919191923</c:v>
                </c:pt>
                <c:pt idx="13">
                  <c:v>0.96969696969696972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E-442D-9F80-9F4A490E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6304"/>
        <c:axId val="101907840"/>
      </c:barChart>
      <c:catAx>
        <c:axId val="1019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07840"/>
        <c:crosses val="autoZero"/>
        <c:auto val="1"/>
        <c:lblAlgn val="ctr"/>
        <c:lblOffset val="100"/>
        <c:noMultiLvlLbl val="0"/>
      </c:catAx>
      <c:valAx>
        <c:axId val="101907840"/>
        <c:scaling>
          <c:orientation val="minMax"/>
          <c:max val="1.0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01906304"/>
        <c:crosses val="autoZero"/>
        <c:crossBetween val="between"/>
        <c:majorUnit val="0.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Facies_4_Porosity!$N$3:$N$27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Facies_4_Porosity!$O$3:$O$27</c:f>
              <c:numCache>
                <c:formatCode>General</c:formatCode>
                <c:ptCount val="25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E04-B246-E978E6ED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88864"/>
        <c:axId val="124390400"/>
      </c:barChart>
      <c:catAx>
        <c:axId val="124388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4390400"/>
        <c:crosses val="autoZero"/>
        <c:auto val="1"/>
        <c:lblAlgn val="ctr"/>
        <c:lblOffset val="100"/>
        <c:noMultiLvlLbl val="0"/>
      </c:catAx>
      <c:valAx>
        <c:axId val="12439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388864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4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Facies_4_Porosity!$A$3:$A$104</c:f>
              <c:numCache>
                <c:formatCode>0.0%</c:formatCode>
                <c:ptCount val="1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1.7000000000000001E-2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2.3E-2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2.9000000000000001E-2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3.1E-2</c:v>
                </c:pt>
                <c:pt idx="61">
                  <c:v>3.3000000000000002E-2</c:v>
                </c:pt>
                <c:pt idx="62">
                  <c:v>3.3000000000000002E-2</c:v>
                </c:pt>
                <c:pt idx="63">
                  <c:v>3.3000000000000002E-2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3.5000000000000003E-2</c:v>
                </c:pt>
                <c:pt idx="70">
                  <c:v>3.6999999999999998E-2</c:v>
                </c:pt>
                <c:pt idx="71">
                  <c:v>3.6999999999999998E-2</c:v>
                </c:pt>
                <c:pt idx="72">
                  <c:v>3.7999999999999999E-2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4.2000000000000003E-2</c:v>
                </c:pt>
                <c:pt idx="83">
                  <c:v>4.2999999999999997E-2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4.4999999999999998E-2</c:v>
                </c:pt>
                <c:pt idx="87">
                  <c:v>4.7E-2</c:v>
                </c:pt>
                <c:pt idx="88">
                  <c:v>4.7E-2</c:v>
                </c:pt>
                <c:pt idx="89">
                  <c:v>0.05</c:v>
                </c:pt>
                <c:pt idx="90">
                  <c:v>0.05</c:v>
                </c:pt>
                <c:pt idx="91">
                  <c:v>5.0999999999999997E-2</c:v>
                </c:pt>
                <c:pt idx="92">
                  <c:v>5.1999999999999998E-2</c:v>
                </c:pt>
                <c:pt idx="93">
                  <c:v>5.2999999999999999E-2</c:v>
                </c:pt>
                <c:pt idx="94">
                  <c:v>5.5E-2</c:v>
                </c:pt>
                <c:pt idx="95">
                  <c:v>5.5E-2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6.7000000000000004E-2</c:v>
                </c:pt>
                <c:pt idx="99">
                  <c:v>7.4999999999999997E-2</c:v>
                </c:pt>
                <c:pt idx="100">
                  <c:v>7.4999999999999997E-2</c:v>
                </c:pt>
                <c:pt idx="101">
                  <c:v>7.5999999999999998E-2</c:v>
                </c:pt>
              </c:numCache>
            </c:numRef>
          </c:xVal>
          <c:yVal>
            <c:numRef>
              <c:f>Facies_4_Porosity!$F$3:$F$104</c:f>
              <c:numCache>
                <c:formatCode>0.0000</c:formatCode>
                <c:ptCount val="102"/>
                <c:pt idx="0">
                  <c:v>1.4206876428783337E-2</c:v>
                </c:pt>
                <c:pt idx="1">
                  <c:v>3.7231020505883332E-2</c:v>
                </c:pt>
                <c:pt idx="2">
                  <c:v>5.7482236065925195E-2</c:v>
                </c:pt>
                <c:pt idx="3">
                  <c:v>7.6023531210975617E-2</c:v>
                </c:pt>
                <c:pt idx="4">
                  <c:v>9.3286721657330055E-2</c:v>
                </c:pt>
                <c:pt idx="5">
                  <c:v>0.10951299025908151</c:v>
                </c:pt>
                <c:pt idx="6">
                  <c:v>0.12485792035740859</c:v>
                </c:pt>
                <c:pt idx="7">
                  <c:v>0.1394307870701107</c:v>
                </c:pt>
                <c:pt idx="8">
                  <c:v>0.15331281367176683</c:v>
                </c:pt>
                <c:pt idx="9">
                  <c:v>0.16656687092146116</c:v>
                </c:pt>
                <c:pt idx="10">
                  <c:v>0.17924312966672523</c:v>
                </c:pt>
                <c:pt idx="11">
                  <c:v>0.19138258753643103</c:v>
                </c:pt>
                <c:pt idx="12">
                  <c:v>0.20301938793233343</c:v>
                </c:pt>
                <c:pt idx="13">
                  <c:v>0.21418240997258209</c:v>
                </c:pt>
                <c:pt idx="14">
                  <c:v>0.22489639638452827</c:v>
                </c:pt>
                <c:pt idx="15">
                  <c:v>0.23518277663055601</c:v>
                </c:pt>
                <c:pt idx="16">
                  <c:v>0.24506028218263834</c:v>
                </c:pt>
                <c:pt idx="17">
                  <c:v>0.25454541596229968</c:v>
                </c:pt>
                <c:pt idx="18">
                  <c:v>0.26365281692924736</c:v>
                </c:pt>
                <c:pt idx="19">
                  <c:v>0.27239554766547736</c:v>
                </c:pt>
                <c:pt idx="20">
                  <c:v>0.28078532434016984</c:v>
                </c:pt>
                <c:pt idx="21">
                  <c:v>0.28883270284140616</c:v>
                </c:pt>
                <c:pt idx="22">
                  <c:v>0.29654723106614217</c:v>
                </c:pt>
                <c:pt idx="23">
                  <c:v>0.30393757473324756</c:v>
                </c:pt>
                <c:pt idx="24">
                  <c:v>0.3110116222314297</c:v>
                </c:pt>
                <c:pt idx="25">
                  <c:v>0.31777657268410692</c:v>
                </c:pt>
                <c:pt idx="26">
                  <c:v>0.32423901044411513</c:v>
                </c:pt>
                <c:pt idx="27">
                  <c:v>0.33040496851473733</c:v>
                </c:pt>
                <c:pt idx="28">
                  <c:v>0.33627998285710531</c:v>
                </c:pt>
                <c:pt idx="29">
                  <c:v>0.34186913913755584</c:v>
                </c:pt>
                <c:pt idx="30">
                  <c:v>0.34717711315714195</c:v>
                </c:pt>
                <c:pt idx="31">
                  <c:v>0.3522082059645304</c:v>
                </c:pt>
                <c:pt idx="32">
                  <c:v>0.3569663744652703</c:v>
                </c:pt>
                <c:pt idx="33">
                  <c:v>0.36145525819205754</c:v>
                </c:pt>
                <c:pt idx="34">
                  <c:v>0.3656782027827164</c:v>
                </c:pt>
                <c:pt idx="35">
                  <c:v>0.36963828061819304</c:v>
                </c:pt>
                <c:pt idx="36">
                  <c:v>0.37333830899665899</c:v>
                </c:pt>
                <c:pt idx="37">
                  <c:v>0.37678086615790407</c:v>
                </c:pt>
                <c:pt idx="38">
                  <c:v>0.3799683054215296</c:v>
                </c:pt>
                <c:pt idx="39">
                  <c:v>0.3829027676607154</c:v>
                </c:pt>
                <c:pt idx="40">
                  <c:v>0.38558619229872154</c:v>
                </c:pt>
                <c:pt idx="41">
                  <c:v>0.38802032698638961</c:v>
                </c:pt>
                <c:pt idx="42">
                  <c:v>0.39020673609462336</c:v>
                </c:pt>
                <c:pt idx="43">
                  <c:v>0.3921468081352677</c:v>
                </c:pt>
                <c:pt idx="44">
                  <c:v>0.39384176220627087</c:v>
                </c:pt>
                <c:pt idx="45">
                  <c:v>0.39529265354193566</c:v>
                </c:pt>
                <c:pt idx="46">
                  <c:v>0.39650037823598339</c:v>
                </c:pt>
                <c:pt idx="47">
                  <c:v>0.39746567719368997</c:v>
                </c:pt>
                <c:pt idx="48">
                  <c:v>0.39818913935919159</c:v>
                </c:pt>
                <c:pt idx="49">
                  <c:v>0.39867120425493724</c:v>
                </c:pt>
                <c:pt idx="50">
                  <c:v>0.39891216386196099</c:v>
                </c:pt>
                <c:pt idx="51">
                  <c:v>0.39891216386196099</c:v>
                </c:pt>
                <c:pt idx="52">
                  <c:v>0.39867120425493724</c:v>
                </c:pt>
                <c:pt idx="53">
                  <c:v>0.39818913935919159</c:v>
                </c:pt>
                <c:pt idx="54">
                  <c:v>0.39746567719368997</c:v>
                </c:pt>
                <c:pt idx="55">
                  <c:v>0.39650037823598339</c:v>
                </c:pt>
                <c:pt idx="56">
                  <c:v>0.39529265354193566</c:v>
                </c:pt>
                <c:pt idx="57">
                  <c:v>0.39384176220627087</c:v>
                </c:pt>
                <c:pt idx="58">
                  <c:v>0.3921468081352677</c:v>
                </c:pt>
                <c:pt idx="59">
                  <c:v>0.39020673609462331</c:v>
                </c:pt>
                <c:pt idx="60">
                  <c:v>0.38802032698638961</c:v>
                </c:pt>
                <c:pt idx="61">
                  <c:v>0.38558619229872154</c:v>
                </c:pt>
                <c:pt idx="62">
                  <c:v>0.3829027676607154</c:v>
                </c:pt>
                <c:pt idx="63">
                  <c:v>0.3799683054215296</c:v>
                </c:pt>
                <c:pt idx="64">
                  <c:v>0.37678086615790407</c:v>
                </c:pt>
                <c:pt idx="65">
                  <c:v>0.37333830899665899</c:v>
                </c:pt>
                <c:pt idx="66">
                  <c:v>0.36963828061819304</c:v>
                </c:pt>
                <c:pt idx="67">
                  <c:v>0.3656782027827164</c:v>
                </c:pt>
                <c:pt idx="68">
                  <c:v>0.36145525819205754</c:v>
                </c:pt>
                <c:pt idx="69">
                  <c:v>0.3569663744652703</c:v>
                </c:pt>
                <c:pt idx="70">
                  <c:v>0.3522082059645304</c:v>
                </c:pt>
                <c:pt idx="71">
                  <c:v>0.347177113157142</c:v>
                </c:pt>
                <c:pt idx="72">
                  <c:v>0.34186913913755573</c:v>
                </c:pt>
                <c:pt idx="73">
                  <c:v>0.33627998285710531</c:v>
                </c:pt>
                <c:pt idx="74">
                  <c:v>0.33040496851473744</c:v>
                </c:pt>
                <c:pt idx="75">
                  <c:v>0.32423901044411513</c:v>
                </c:pt>
                <c:pt idx="76">
                  <c:v>0.31777657268410692</c:v>
                </c:pt>
                <c:pt idx="77">
                  <c:v>0.3110116222314297</c:v>
                </c:pt>
                <c:pt idx="78">
                  <c:v>0.30393757473324756</c:v>
                </c:pt>
                <c:pt idx="79">
                  <c:v>0.29654723106614217</c:v>
                </c:pt>
                <c:pt idx="80">
                  <c:v>0.28883270284140616</c:v>
                </c:pt>
                <c:pt idx="81">
                  <c:v>0.28078532434016978</c:v>
                </c:pt>
                <c:pt idx="82">
                  <c:v>0.27239554766547736</c:v>
                </c:pt>
                <c:pt idx="83">
                  <c:v>0.26365281692924736</c:v>
                </c:pt>
                <c:pt idx="84">
                  <c:v>0.25454541596229929</c:v>
                </c:pt>
                <c:pt idx="85">
                  <c:v>0.24506028218263834</c:v>
                </c:pt>
                <c:pt idx="86">
                  <c:v>0.23518277663055601</c:v>
                </c:pt>
                <c:pt idx="87">
                  <c:v>0.22489639638452844</c:v>
                </c:pt>
                <c:pt idx="88">
                  <c:v>0.21418240997258209</c:v>
                </c:pt>
                <c:pt idx="89">
                  <c:v>0.20301938793233343</c:v>
                </c:pt>
                <c:pt idx="90">
                  <c:v>0.19138258753643117</c:v>
                </c:pt>
                <c:pt idx="91">
                  <c:v>0.17924312966672523</c:v>
                </c:pt>
                <c:pt idx="92">
                  <c:v>0.16656687092146116</c:v>
                </c:pt>
                <c:pt idx="93">
                  <c:v>0.15331281367176722</c:v>
                </c:pt>
                <c:pt idx="94">
                  <c:v>0.13943078707011056</c:v>
                </c:pt>
                <c:pt idx="95">
                  <c:v>0.12485792035740857</c:v>
                </c:pt>
                <c:pt idx="96">
                  <c:v>0.10951299025908151</c:v>
                </c:pt>
                <c:pt idx="97">
                  <c:v>9.3286721657329943E-2</c:v>
                </c:pt>
                <c:pt idx="98">
                  <c:v>7.6023531210975617E-2</c:v>
                </c:pt>
                <c:pt idx="99">
                  <c:v>5.7482236065925237E-2</c:v>
                </c:pt>
                <c:pt idx="100">
                  <c:v>3.7231020505883179E-2</c:v>
                </c:pt>
                <c:pt idx="101">
                  <c:v>1.4206876428783244E-2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C-4F91-A69B-D43888296A4A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Facies_4_Porosity!$L$3:$L$103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Facies_4_Porosity!$K$3:$K$103</c:f>
              <c:numCache>
                <c:formatCode>General</c:formatCode>
                <c:ptCount val="101"/>
                <c:pt idx="0">
                  <c:v>0.13277433820080359</c:v>
                </c:pt>
                <c:pt idx="1">
                  <c:v>0.19214891555947872</c:v>
                </c:pt>
                <c:pt idx="2">
                  <c:v>0.25787834625841716</c:v>
                </c:pt>
                <c:pt idx="3">
                  <c:v>0.32095560290748953</c:v>
                </c:pt>
                <c:pt idx="4">
                  <c:v>0.37044880057552315</c:v>
                </c:pt>
                <c:pt idx="5">
                  <c:v>0.39651951908120053</c:v>
                </c:pt>
                <c:pt idx="6">
                  <c:v>0.39359909838550899</c:v>
                </c:pt>
                <c:pt idx="7">
                  <c:v>0.36232371900878263</c:v>
                </c:pt>
                <c:pt idx="8">
                  <c:v>0.30930901809445777</c:v>
                </c:pt>
                <c:pt idx="9">
                  <c:v>0.2448733629021955</c:v>
                </c:pt>
                <c:pt idx="10">
                  <c:v>0.17978094343196349</c:v>
                </c:pt>
                <c:pt idx="11">
                  <c:v>0.12240493034138351</c:v>
                </c:pt>
                <c:pt idx="12">
                  <c:v>7.7287153668866487E-2</c:v>
                </c:pt>
                <c:pt idx="13">
                  <c:v>4.5255238922157874E-2</c:v>
                </c:pt>
                <c:pt idx="14">
                  <c:v>2.4574435877326911E-2</c:v>
                </c:pt>
                <c:pt idx="15">
                  <c:v>1.2375176407276277E-2</c:v>
                </c:pt>
                <c:pt idx="16">
                  <c:v>5.7792620372285825E-3</c:v>
                </c:pt>
                <c:pt idx="17">
                  <c:v>2.5029174165178921E-3</c:v>
                </c:pt>
                <c:pt idx="18">
                  <c:v>1.005249349670864E-3</c:v>
                </c:pt>
                <c:pt idx="19">
                  <c:v>3.7441585204354847E-4</c:v>
                </c:pt>
                <c:pt idx="20">
                  <c:v>1.2932658234831161E-4</c:v>
                </c:pt>
                <c:pt idx="21">
                  <c:v>4.1426144944647226E-5</c:v>
                </c:pt>
                <c:pt idx="22">
                  <c:v>1.230592846799725E-5</c:v>
                </c:pt>
                <c:pt idx="23">
                  <c:v>3.3900601076687937E-6</c:v>
                </c:pt>
                <c:pt idx="24">
                  <c:v>8.6607112064149406E-7</c:v>
                </c:pt>
                <c:pt idx="25">
                  <c:v>2.0518842701773114E-7</c:v>
                </c:pt>
                <c:pt idx="26">
                  <c:v>4.5082222023867857E-8</c:v>
                </c:pt>
                <c:pt idx="27">
                  <c:v>9.1856715253424299E-9</c:v>
                </c:pt>
                <c:pt idx="28">
                  <c:v>1.7356799844544177E-9</c:v>
                </c:pt>
                <c:pt idx="29">
                  <c:v>3.0414560539417616E-10</c:v>
                </c:pt>
                <c:pt idx="30">
                  <c:v>4.9424989133233503E-11</c:v>
                </c:pt>
                <c:pt idx="31">
                  <c:v>7.4484304288184873E-12</c:v>
                </c:pt>
                <c:pt idx="32">
                  <c:v>1.0409649221586684E-12</c:v>
                </c:pt>
                <c:pt idx="33">
                  <c:v>1.3491510354495238E-13</c:v>
                </c:pt>
                <c:pt idx="34">
                  <c:v>1.621579305345058E-14</c:v>
                </c:pt>
                <c:pt idx="35">
                  <c:v>1.8074611108116087E-15</c:v>
                </c:pt>
                <c:pt idx="36">
                  <c:v>1.8683269429603414E-16</c:v>
                </c:pt>
                <c:pt idx="37">
                  <c:v>1.790976709099655E-17</c:v>
                </c:pt>
                <c:pt idx="38">
                  <c:v>1.5921359390720768E-18</c:v>
                </c:pt>
                <c:pt idx="39">
                  <c:v>1.312573100648321E-19</c:v>
                </c:pt>
                <c:pt idx="40">
                  <c:v>1.0035060615591494E-20</c:v>
                </c:pt>
                <c:pt idx="41">
                  <c:v>7.1149138667599101E-22</c:v>
                </c:pt>
                <c:pt idx="42">
                  <c:v>4.6781316564894033E-23</c:v>
                </c:pt>
                <c:pt idx="43">
                  <c:v>2.852517907060306E-24</c:v>
                </c:pt>
                <c:pt idx="44">
                  <c:v>1.6130115057538948E-25</c:v>
                </c:pt>
                <c:pt idx="45">
                  <c:v>8.4586235553418207E-27</c:v>
                </c:pt>
                <c:pt idx="46">
                  <c:v>4.1135338551533691E-28</c:v>
                </c:pt>
                <c:pt idx="47">
                  <c:v>1.855169522347731E-29</c:v>
                </c:pt>
                <c:pt idx="48">
                  <c:v>7.7589914293219467E-31</c:v>
                </c:pt>
                <c:pt idx="49">
                  <c:v>3.0094011996508265E-32</c:v>
                </c:pt>
                <c:pt idx="50">
                  <c:v>1.0824505208407185E-33</c:v>
                </c:pt>
                <c:pt idx="51">
                  <c:v>3.6106813610974632E-35</c:v>
                </c:pt>
                <c:pt idx="52">
                  <c:v>1.1169234799753605E-36</c:v>
                </c:pt>
                <c:pt idx="53">
                  <c:v>3.2041351319371481E-38</c:v>
                </c:pt>
                <c:pt idx="54">
                  <c:v>8.5241556887748731E-40</c:v>
                </c:pt>
                <c:pt idx="55">
                  <c:v>2.103028068031525E-41</c:v>
                </c:pt>
                <c:pt idx="56">
                  <c:v>4.8116265340500605E-43</c:v>
                </c:pt>
                <c:pt idx="57">
                  <c:v>1.0209204416136445E-44</c:v>
                </c:pt>
                <c:pt idx="58">
                  <c:v>2.008838552497453E-46</c:v>
                </c:pt>
                <c:pt idx="59">
                  <c:v>3.6656527010377433E-48</c:v>
                </c:pt>
                <c:pt idx="60">
                  <c:v>6.2031280070830421E-50</c:v>
                </c:pt>
                <c:pt idx="61">
                  <c:v>9.7347167012884375E-52</c:v>
                </c:pt>
                <c:pt idx="62">
                  <c:v>1.4167363518198963E-53</c:v>
                </c:pt>
                <c:pt idx="63">
                  <c:v>1.9120881244572256E-55</c:v>
                </c:pt>
                <c:pt idx="64">
                  <c:v>2.3932050864696992E-57</c:v>
                </c:pt>
                <c:pt idx="65">
                  <c:v>2.7778262434797358E-59</c:v>
                </c:pt>
                <c:pt idx="66">
                  <c:v>2.9900839535372346E-61</c:v>
                </c:pt>
                <c:pt idx="67">
                  <c:v>2.9847972397689575E-63</c:v>
                </c:pt>
                <c:pt idx="68">
                  <c:v>2.7631180053687194E-65</c:v>
                </c:pt>
                <c:pt idx="69">
                  <c:v>2.3721228538463686E-67</c:v>
                </c:pt>
                <c:pt idx="70">
                  <c:v>1.8885481798865062E-69</c:v>
                </c:pt>
                <c:pt idx="71">
                  <c:v>1.3943509804247954E-71</c:v>
                </c:pt>
                <c:pt idx="72">
                  <c:v>9.5470520490239137E-74</c:v>
                </c:pt>
                <c:pt idx="73">
                  <c:v>6.0620514852520445E-76</c:v>
                </c:pt>
                <c:pt idx="74">
                  <c:v>3.5696291309870308E-78</c:v>
                </c:pt>
                <c:pt idx="75">
                  <c:v>1.9493046559432485E-80</c:v>
                </c:pt>
                <c:pt idx="76">
                  <c:v>9.8716440996329919E-83</c:v>
                </c:pt>
                <c:pt idx="77">
                  <c:v>4.6360958374983662E-85</c:v>
                </c:pt>
                <c:pt idx="78">
                  <c:v>2.0191494600962004E-87</c:v>
                </c:pt>
                <c:pt idx="79">
                  <c:v>8.1552574487455149E-90</c:v>
                </c:pt>
                <c:pt idx="80">
                  <c:v>3.0546399710854621E-92</c:v>
                </c:pt>
                <c:pt idx="81">
                  <c:v>1.0610492225629782E-94</c:v>
                </c:pt>
                <c:pt idx="82">
                  <c:v>3.4179379877802089E-97</c:v>
                </c:pt>
                <c:pt idx="83">
                  <c:v>1.0210475623522333E-99</c:v>
                </c:pt>
                <c:pt idx="84">
                  <c:v>2.8286610673952224E-102</c:v>
                </c:pt>
                <c:pt idx="85">
                  <c:v>7.2672315769602461E-105</c:v>
                </c:pt>
                <c:pt idx="86">
                  <c:v>1.7314511076021917E-107</c:v>
                </c:pt>
                <c:pt idx="87">
                  <c:v>3.8256445113808361E-110</c:v>
                </c:pt>
                <c:pt idx="88">
                  <c:v>7.8388460897897902E-113</c:v>
                </c:pt>
                <c:pt idx="89">
                  <c:v>1.4895421925008406E-115</c:v>
                </c:pt>
                <c:pt idx="90">
                  <c:v>2.6248629197560072E-118</c:v>
                </c:pt>
                <c:pt idx="91">
                  <c:v>4.2895683529275948E-121</c:v>
                </c:pt>
                <c:pt idx="92">
                  <c:v>6.5009032645225689E-124</c:v>
                </c:pt>
                <c:pt idx="93">
                  <c:v>9.1366494213489867E-127</c:v>
                </c:pt>
                <c:pt idx="94">
                  <c:v>1.1908398652128514E-129</c:v>
                </c:pt>
                <c:pt idx="95">
                  <c:v>1.4393715523416965E-132</c:v>
                </c:pt>
                <c:pt idx="96">
                  <c:v>1.6134132216396966E-135</c:v>
                </c:pt>
                <c:pt idx="97">
                  <c:v>1.6771482542592605E-138</c:v>
                </c:pt>
                <c:pt idx="98">
                  <c:v>1.6167781963727722E-141</c:v>
                </c:pt>
                <c:pt idx="99">
                  <c:v>1.4453817915648652E-144</c:v>
                </c:pt>
                <c:pt idx="100">
                  <c:v>1.1983063515736711E-147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C-4F91-A69B-D4388829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9456"/>
        <c:axId val="124421632"/>
      </c:scatterChart>
      <c:valAx>
        <c:axId val="12441945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421632"/>
        <c:crossesAt val="0"/>
        <c:crossBetween val="midCat"/>
        <c:majorUnit val="1.0000000000000002E-2"/>
      </c:valAx>
      <c:valAx>
        <c:axId val="12442163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8143064503300725"/>
              <c:y val="0.3058957643881471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4419456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{42999916-620F-4331-938F-2F49C054EE3F}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892-4E2F-95D5-FD8F90F81B0B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{8074D169-0598-495F-994E-7B0B9086FF4A}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892-4E2F-95D5-FD8F90F81B0B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{BAEDEA36-6ECC-400F-81E6-3164957765B5}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892-4E2F-95D5-FD8F90F81B0B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{75595FE6-5FA6-4412-950D-CFD803268616}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892-4E2F-95D5-FD8F90F81B0B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{A1DFE2AF-8F4B-4C7F-A4AF-7E5EEE16E751}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892-4E2F-95D5-FD8F90F81B0B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{442DACC9-1762-44D5-A094-DEBF9152F971}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892-4E2F-95D5-FD8F90F81B0B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{D1457233-69F5-4E77-9A4C-866BD7C4263B}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892-4E2F-95D5-FD8F90F81B0B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{0420CD95-E073-4ACC-B559-621E466CD8D0}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892-4E2F-95D5-FD8F90F81B0B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{D1A38B4A-4E06-4344-8DB6-5D202F05D3A5}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892-4E2F-95D5-FD8F90F81B0B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{B68C4D36-66C9-4684-AB1C-6C338363E26C}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892-4E2F-95D5-FD8F90F81B0B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{B33D1487-5973-49FC-9CF6-09241BD8CD68}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892-4E2F-95D5-FD8F90F81B0B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{AE9A9A1D-78BE-470D-8FAB-1603F019966D}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892-4E2F-95D5-FD8F90F81B0B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{EC251426-9976-4C28-90C2-FC0E12B78DE9}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892-4E2F-95D5-FD8F90F81B0B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{31C108EB-5C62-44DC-8697-7D0B73F76AF4}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892-4E2F-95D5-FD8F90F81B0B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{CD435864-87D8-4348-A8C6-710D67EAA7EC}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892-4E2F-95D5-FD8F90F81B0B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{EC0E7F1B-C165-4E20-9988-E923970E53B3}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892-4E2F-95D5-FD8F90F81B0B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{9A4D2D91-2C97-4E89-8BBE-EF1B1C4809B0}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892-4E2F-95D5-FD8F90F81B0B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{1488BA4F-1CB6-419E-BDC6-3E4903B42B72}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892-4E2F-95D5-FD8F90F81B0B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{19DE08DC-C83F-412E-A382-D5892EA541D0}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892-4E2F-95D5-FD8F90F81B0B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{B42F6A1C-2C34-4BEE-A03A-271D3063043A}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892-4E2F-95D5-FD8F90F81B0B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{3C6D0283-47FA-46D0-BF8F-52B16D595257}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892-4E2F-95D5-FD8F90F81B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Facies_5_Porosity!$AZ$3:$AZ$23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92-4E2F-95D5-FD8F90F81B0B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92-4E2F-95D5-FD8F90F8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9120"/>
        <c:axId val="124791040"/>
      </c:scatterChart>
      <c:valAx>
        <c:axId val="124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crossBetween val="midCat"/>
      </c:valAx>
      <c:valAx>
        <c:axId val="124791040"/>
        <c:scaling>
          <c:orientation val="minMax"/>
          <c:max val="0.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"/>
              <c:y val="0.3846112111019925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7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Facies_5_Porosity!$AO$91</c:f>
                  <c:strCache>
                    <c:ptCount val="1"/>
                    <c:pt idx="0">
                      <c:v>2.2%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{20233AD1-8112-42B4-8D70-119CEB64DDB4}</c15:txfldGUID>
                      <c15:f>Facies_5_Porosity!$AO$91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F24-4E4A-BFF3-60D862C4DC97}"/>
                </c:ext>
              </c:extLst>
            </c:dLbl>
            <c:dLbl>
              <c:idx val="1"/>
              <c:tx>
                <c:strRef>
                  <c:f>Facies_5_Porosity!$AO$92</c:f>
                  <c:strCache>
                    <c:ptCount val="1"/>
                    <c:pt idx="0">
                      <c:v>4.4%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{DF97A1A2-7A50-4088-AF35-F938534998C7}</c15:txfldGUID>
                      <c15:f>Facies_5_Porosity!$AO$92</c15:f>
                      <c15:dlblFieldTableCache>
                        <c:ptCount val="1"/>
                        <c:pt idx="0">
                          <c:v>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F24-4E4A-BFF3-60D862C4DC97}"/>
                </c:ext>
              </c:extLst>
            </c:dLbl>
            <c:dLbl>
              <c:idx val="2"/>
              <c:tx>
                <c:strRef>
                  <c:f>Facies_5_Porosity!$AO$93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{66F072D6-19CC-4BD8-B2AA-4B3728FD4AF3}</c15:txfldGUID>
                      <c15:f>Facies_5_Porosity!$AO$93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F24-4E4A-BFF3-60D862C4DC97}"/>
                </c:ext>
              </c:extLst>
            </c:dLbl>
            <c:dLbl>
              <c:idx val="3"/>
              <c:tx>
                <c:strRef>
                  <c:f>Facies_5_Porosity!$AO$94</c:f>
                  <c:strCache>
                    <c:ptCount val="1"/>
                    <c:pt idx="0">
                      <c:v>9.1%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{8AA1A579-F02D-44D8-A025-241CAD4E8655}</c15:txfldGUID>
                      <c15:f>Facies_5_Porosity!$AO$94</c15:f>
                      <c15:dlblFieldTableCache>
                        <c:ptCount val="1"/>
                        <c:pt idx="0">
                          <c:v>9.1%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F24-4E4A-BFF3-60D862C4DC97}"/>
                </c:ext>
              </c:extLst>
            </c:dLbl>
            <c:dLbl>
              <c:idx val="4"/>
              <c:tx>
                <c:strRef>
                  <c:f>Facies_5_Porosity!$AO$95</c:f>
                  <c:strCache>
                    <c:ptCount val="1"/>
                    <c:pt idx="0">
                      <c:v>11.3%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{ABCFD6B3-77FB-489A-8FBA-0DE2A8A650A2}</c15:txfldGUID>
                      <c15:f>Facies_5_Porosity!$AO$95</c15:f>
                      <c15:dlblFieldTableCache>
                        <c:ptCount val="1"/>
                        <c:pt idx="0">
                          <c:v>11.3%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F24-4E4A-BFF3-60D862C4D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Facies_5_Porosity!$AM$91:$AM$95</c:f>
              <c:numCache>
                <c:formatCode>General</c:formatCode>
                <c:ptCount val="5"/>
                <c:pt idx="0">
                  <c:v>2.2292401828184802E-2</c:v>
                </c:pt>
                <c:pt idx="1">
                  <c:v>4.3681080120989091E-2</c:v>
                </c:pt>
                <c:pt idx="2">
                  <c:v>6.7445454545454586E-2</c:v>
                </c:pt>
                <c:pt idx="3">
                  <c:v>9.1209828969920081E-2</c:v>
                </c:pt>
                <c:pt idx="4">
                  <c:v>0.11259850726272437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4-4E4A-BFF3-60D862C4DC9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{E30EE8F1-BBA5-45B9-A4DB-EBB10049F738}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F24-4E4A-BFF3-60D862C4DC97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{166A7003-748E-48FD-9DFC-21E75914BE93}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F24-4E4A-BFF3-60D862C4DC97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{83A305E0-2D5D-4BAC-B5C0-42E199FE772F}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F24-4E4A-BFF3-60D862C4DC97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{B634DFBD-5928-483E-B0F7-2228D282CE8D}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F24-4E4A-BFF3-60D862C4DC97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{1AECC74E-CA77-40A7-BAA7-5BF52393035B}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F24-4E4A-BFF3-60D862C4DC97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{5AFAB0A9-6811-4936-A12A-EA0678B35B7B}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F24-4E4A-BFF3-60D862C4DC97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{02F8203E-020E-47AC-993F-CD2288CE7AFC}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F24-4E4A-BFF3-60D862C4DC97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{7E7641A3-602B-4EDA-8815-D3AB5F5FF7E3}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F24-4E4A-BFF3-60D862C4DC97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{4F2727D2-4334-444A-87B3-3F1CB3A72FD1}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F24-4E4A-BFF3-60D862C4DC97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{97581C64-0A24-4B02-802E-EB9C376B41D1}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F24-4E4A-BFF3-60D862C4DC97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{264CE9B7-46D4-4EFA-830C-B31B5FD17ACB}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F24-4E4A-BFF3-60D862C4DC97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{F7B2BD42-2408-445C-B5DE-B7AB8D13A549}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F24-4E4A-BFF3-60D862C4DC97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{2DA7D6B5-D6E1-4C8E-AABF-54019763D566}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F24-4E4A-BFF3-60D862C4DC97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{A7F594A5-5207-4968-8A8E-116073C71596}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F24-4E4A-BFF3-60D862C4DC97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{2683B777-2F92-4B42-9376-AF013C704A28}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F24-4E4A-BFF3-60D862C4DC97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{D65439EC-931A-45D8-B144-43C90498AC53}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F24-4E4A-BFF3-60D862C4DC97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{A132F27F-E764-4165-A145-A1B359ACCBC7}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F24-4E4A-BFF3-60D862C4D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24-4E4A-BFF3-60D862C4DC97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xVal>
          <c:y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24-4E4A-BFF3-60D862C4DC97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24-4E4A-BFF3-60D862C4DC97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24-4E4A-BFF3-60D862C4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592"/>
        <c:axId val="124544128"/>
      </c:scatterChart>
      <c:valAx>
        <c:axId val="12491059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4544128"/>
        <c:crossesAt val="2000000"/>
        <c:crossBetween val="midCat"/>
      </c:valAx>
      <c:valAx>
        <c:axId val="124544128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059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85301837270343E-2"/>
          <c:y val="5.198444194846074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{C7184F87-019C-4FD7-B12C-C90C45C12F96}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136-4DBF-82EB-F49B838CBA9E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{D61B6E61-69F7-4405-94B7-503BFD9D525A}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136-4DBF-82EB-F49B838CBA9E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{79E14F3E-022F-4FF6-862E-55550E3F758A}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136-4DBF-82EB-F49B838CBA9E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{2DEE8336-DBF0-4555-9530-F7C84DE80BF4}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136-4DBF-82EB-F49B838CBA9E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{A550A279-E42A-43CF-B729-A0E7384A8AE7}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136-4DBF-82EB-F49B838CBA9E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{29B6F528-0F6A-4977-B598-6A77B41E9A17}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136-4DBF-82EB-F49B838CBA9E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{5CD69BCB-417C-4FA9-8E03-D63A2883B3BD}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136-4DBF-82EB-F49B838CBA9E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{3EDC3798-0D62-4FB5-9F27-E8234C58D4F4}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136-4DBF-82EB-F49B838CBA9E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{A2621778-897D-4CDA-B7ED-5C5D686BA4FF}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136-4DBF-82EB-F49B838CBA9E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{994EDB1C-9D91-4B30-84B2-560D4432F1E0}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136-4DBF-82EB-F49B838CBA9E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{8863ACD8-5CEA-4CD9-8280-F05912728DBB}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136-4DBF-82EB-F49B838CBA9E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{CD528D75-85F1-46EE-8468-68F19F0091F4}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136-4DBF-82EB-F49B838CBA9E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{32AA67EF-9AE1-4521-A5FC-21FED05D4E2B}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136-4DBF-82EB-F49B838CBA9E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{47C7991D-3E6D-420D-B520-4B2AF06107C3}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136-4DBF-82EB-F49B838CBA9E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{62A003C5-737F-4959-84D9-BCEA5D73C2FE}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136-4DBF-82EB-F49B838CBA9E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{A3C824CB-2CAE-4E45-99C7-8087BEDE80EC}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136-4DBF-82EB-F49B838CBA9E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{593DFB92-41AF-445C-9E37-B7A4EA7A0BD9}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136-4DBF-82EB-F49B838CBA9E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{CEFD3FC2-8840-40B0-A3D7-F7750D26670C}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136-4DBF-82EB-F49B838CBA9E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{76681BAE-B904-429C-BDC8-0F85430EC0C3}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136-4DBF-82EB-F49B838CBA9E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{25FF738C-6BFA-4444-A609-7398F1399D25}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136-4DBF-82EB-F49B838CBA9E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{77542101-900F-4985-A914-178BEEE7A00B}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136-4DBF-82EB-F49B838CBA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Facies_5_Porosity!$AZ$3:$AZ$23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 formatCode="0.000">
                  <c:v>5.0000000000000001E-3</c:v>
                </c:pt>
              </c:numCache>
            </c:numRef>
          </c:xVal>
          <c:yVal>
            <c:numRef>
              <c:f>Facies_5_Porosity!$AY$3:$AY$23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36-4DBF-82EB-F49B838CBA9E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36-4DBF-82EB-F49B838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064"/>
        <c:axId val="124622720"/>
      </c:scatterChart>
      <c:valAx>
        <c:axId val="1246160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622720"/>
        <c:crosses val="autoZero"/>
        <c:crossBetween val="midCat"/>
        <c:majorUnit val="1.0000000000000002E-2"/>
      </c:valAx>
      <c:valAx>
        <c:axId val="124622720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461606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10863225430159E-2"/>
          <c:y val="0.11351827100948175"/>
          <c:w val="0.8838432553885309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Facies_5_Porosity!$AO$53</c:f>
                  <c:strCache>
                    <c:ptCount val="1"/>
                    <c:pt idx="0">
                      <c:v>2.1%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{361A0233-8B43-4F42-8971-4252448F5BE6}</c15:txfldGUID>
                      <c15:f>Facies_5_Porosity!$AO$53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C4B-4F6F-9B40-6A5E4F8F5C2A}"/>
                </c:ext>
              </c:extLst>
            </c:dLbl>
            <c:dLbl>
              <c:idx val="1"/>
              <c:tx>
                <c:strRef>
                  <c:f>Facies_5_Porosity!$AO$54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{FAE474EB-1A96-43B2-AD8C-6BD0549B60D5}</c15:txfldGUID>
                      <c15:f>Facies_5_Porosity!$AO$54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C4B-4F6F-9B40-6A5E4F8F5C2A}"/>
                </c:ext>
              </c:extLst>
            </c:dLbl>
            <c:dLbl>
              <c:idx val="2"/>
              <c:tx>
                <c:strRef>
                  <c:f>Facies_5_Porosity!$AO$55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{0A1A7AD3-6ED7-4E9A-B20F-F4CE28CD225E}</c15:txfldGUID>
                      <c15:f>Facies_5_Porosity!$AO$55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C4B-4F6F-9B40-6A5E4F8F5C2A}"/>
                </c:ext>
              </c:extLst>
            </c:dLbl>
            <c:dLbl>
              <c:idx val="3"/>
              <c:tx>
                <c:strRef>
                  <c:f>Facies_5_Porosity!$AO$56</c:f>
                  <c:strCache>
                    <c:ptCount val="1"/>
                    <c:pt idx="0">
                      <c:v>9.2%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{38B634AD-43FE-4EF5-83DC-5236B796392C}</c15:txfldGUID>
                      <c15:f>Facies_5_Porosity!$AO$56</c15:f>
                      <c15:dlblFieldTableCache>
                        <c:ptCount val="1"/>
                        <c:pt idx="0">
                          <c:v>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C4B-4F6F-9B40-6A5E4F8F5C2A}"/>
                </c:ext>
              </c:extLst>
            </c:dLbl>
            <c:dLbl>
              <c:idx val="4"/>
              <c:tx>
                <c:strRef>
                  <c:f>Facies_5_Porosity!$AO$57</c:f>
                  <c:strCache>
                    <c:ptCount val="1"/>
                    <c:pt idx="0">
                      <c:v>11.4%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{7A8D9AF3-FC35-4B70-A3F5-84893AD91435}</c15:txfldGUID>
                      <c15:f>Facies_5_Porosity!$AO$57</c15:f>
                      <c15:dlblFieldTableCache>
                        <c:ptCount val="1"/>
                        <c:pt idx="0">
                          <c:v>11.4%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C4B-4F6F-9B40-6A5E4F8F5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Facies_5_Porosity!$AM$53:$AM$57</c:f>
              <c:numCache>
                <c:formatCode>General</c:formatCode>
                <c:ptCount val="5"/>
                <c:pt idx="0">
                  <c:v>2.125142009060111E-2</c:v>
                </c:pt>
                <c:pt idx="1">
                  <c:v>4.3133203990977011E-2</c:v>
                </c:pt>
                <c:pt idx="2">
                  <c:v>6.7445454545454586E-2</c:v>
                </c:pt>
                <c:pt idx="3">
                  <c:v>9.1757705099932155E-2</c:v>
                </c:pt>
                <c:pt idx="4">
                  <c:v>0.11363948900030807</c:v>
                </c:pt>
              </c:numCache>
            </c:numRef>
          </c:xVal>
          <c:yVal>
            <c:numRef>
              <c:f>Facies_5_Porosity!$AL$53:$AL$57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B-4F6F-9B40-6A5E4F8F5C2A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{27FB6351-02A0-4F8A-A33C-19E80754A874}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C4B-4F6F-9B40-6A5E4F8F5C2A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{4842C622-17B7-430B-B876-0ABB33B451FE}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C4B-4F6F-9B40-6A5E4F8F5C2A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{000BB945-FF06-4398-9E17-11450CA7036A}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C4B-4F6F-9B40-6A5E4F8F5C2A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{FFFDD177-6940-4EC9-94EB-8638DB520CB7}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C4B-4F6F-9B40-6A5E4F8F5C2A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{C96797C8-44BD-4BA6-B128-CAFA07911FAE}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C4B-4F6F-9B40-6A5E4F8F5C2A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{798F8A45-E491-444B-A259-25E96461BE1E}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C4B-4F6F-9B40-6A5E4F8F5C2A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{7AE42F41-538E-4219-8A98-B49D054E20EB}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C4B-4F6F-9B40-6A5E4F8F5C2A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{D20CE0E9-EDE9-4E92-89D0-1DD19A37C0ED}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C4B-4F6F-9B40-6A5E4F8F5C2A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{052EB5C0-B618-420A-A068-4EE090238B95}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C4B-4F6F-9B40-6A5E4F8F5C2A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{35827B8B-4CC7-4530-86CA-33BC858C08C0}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C4B-4F6F-9B40-6A5E4F8F5C2A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{A184D8C7-C4B9-4E36-8113-F050DE3AABDD}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C4B-4F6F-9B40-6A5E4F8F5C2A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{11530CC0-2ECE-455F-89C6-C84AD72ABACF}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C4B-4F6F-9B40-6A5E4F8F5C2A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{F9D74976-4222-43CD-95B6-435D8E39FB1F}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C4B-4F6F-9B40-6A5E4F8F5C2A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{286A85DC-C8CF-45C8-A0A6-E0EE9F573472}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C4B-4F6F-9B40-6A5E4F8F5C2A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{B7EA1247-C98E-4EFA-A3E2-2C60C61FE271}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C4B-4F6F-9B40-6A5E4F8F5C2A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{3E14A3F2-04AE-4424-90B8-29E3390A4684}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C4B-4F6F-9B40-6A5E4F8F5C2A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{862999BC-7331-4E89-A2FD-2AB8A0D4A727}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C4B-4F6F-9B40-6A5E4F8F5C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C4B-4F6F-9B40-6A5E4F8F5C2A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35472126978828994"/>
                  <c:y val="-0.13108932762555972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xVal>
          <c:y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C4B-4F6F-9B40-6A5E4F8F5C2A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Facies_5_Porosity!$BM$26:$BM$33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Facies_5_Porosity!$BL$26:$BL$33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C4B-4F6F-9B40-6A5E4F8F5C2A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Facies_5_Porosity!$BM$37:$BM$42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Facies_5_Porosity!$BL$37:$BL$42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C4B-4F6F-9B40-6A5E4F8F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352"/>
        <c:axId val="124698624"/>
      </c:scatterChart>
      <c:valAx>
        <c:axId val="12469235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4698624"/>
        <c:crossesAt val="-3.3"/>
        <c:crossBetween val="midCat"/>
        <c:majorUnit val="1.0000000000000002E-2"/>
        <c:minorUnit val="1.0000000000000002E-2"/>
      </c:valAx>
      <c:valAx>
        <c:axId val="124698624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070197107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92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862493040642652"/>
          <c:y val="0.13886696515876693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8169887854926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Facies_5_Porosity!$N$3:$N$27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Facies_5_Porosity!$R$3:$R$27</c:f>
              <c:numCache>
                <c:formatCode>General</c:formatCode>
                <c:ptCount val="25"/>
                <c:pt idx="0">
                  <c:v>3.6363636363636362E-2</c:v>
                </c:pt>
                <c:pt idx="1">
                  <c:v>7.2727272727272724E-2</c:v>
                </c:pt>
                <c:pt idx="2">
                  <c:v>0.14545454545454545</c:v>
                </c:pt>
                <c:pt idx="3">
                  <c:v>0.23636363636363636</c:v>
                </c:pt>
                <c:pt idx="4">
                  <c:v>0.37272727272727274</c:v>
                </c:pt>
                <c:pt idx="5">
                  <c:v>0.50909090909090904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</c:v>
                </c:pt>
                <c:pt idx="9">
                  <c:v>0.79090909090909089</c:v>
                </c:pt>
                <c:pt idx="10">
                  <c:v>0.88181818181818183</c:v>
                </c:pt>
                <c:pt idx="11">
                  <c:v>0.90909090909090906</c:v>
                </c:pt>
                <c:pt idx="12">
                  <c:v>0.95454545454545459</c:v>
                </c:pt>
                <c:pt idx="13">
                  <c:v>0.97272727272727277</c:v>
                </c:pt>
                <c:pt idx="14">
                  <c:v>0.98181818181818181</c:v>
                </c:pt>
                <c:pt idx="15">
                  <c:v>0.99090909090909096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499D-9DF1-33419C4D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9152"/>
        <c:axId val="124930688"/>
      </c:barChart>
      <c:catAx>
        <c:axId val="124929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4930688"/>
        <c:crosses val="autoZero"/>
        <c:auto val="1"/>
        <c:lblAlgn val="ctr"/>
        <c:lblOffset val="100"/>
        <c:noMultiLvlLbl val="0"/>
      </c:catAx>
      <c:valAx>
        <c:axId val="124930688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4929152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680108168297142E-2"/>
          <c:y val="7.6404408661294276E-2"/>
          <c:w val="0.8820240793764415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xVal>
          <c:yVal>
            <c:numRef>
              <c:f>Facies_5_Porosity!$E$3:$E$112</c:f>
              <c:numCache>
                <c:formatCode>0.0000</c:formatCode>
                <c:ptCount val="110"/>
                <c:pt idx="0">
                  <c:v>4.5454545454545426E-3</c:v>
                </c:pt>
                <c:pt idx="1">
                  <c:v>1.3636363636363632E-2</c:v>
                </c:pt>
                <c:pt idx="2">
                  <c:v>2.2727272727272742E-2</c:v>
                </c:pt>
                <c:pt idx="3">
                  <c:v>3.181818181818185E-2</c:v>
                </c:pt>
                <c:pt idx="4">
                  <c:v>4.0909090909090923E-2</c:v>
                </c:pt>
                <c:pt idx="5">
                  <c:v>5.000000000000001E-2</c:v>
                </c:pt>
                <c:pt idx="6">
                  <c:v>5.9090909090909131E-2</c:v>
                </c:pt>
                <c:pt idx="7">
                  <c:v>6.8181818181818218E-2</c:v>
                </c:pt>
                <c:pt idx="8">
                  <c:v>7.7272727272727382E-2</c:v>
                </c:pt>
                <c:pt idx="9">
                  <c:v>8.6363636363636281E-2</c:v>
                </c:pt>
                <c:pt idx="10">
                  <c:v>9.545454545454525E-2</c:v>
                </c:pt>
                <c:pt idx="11">
                  <c:v>0.10454545454545448</c:v>
                </c:pt>
                <c:pt idx="12">
                  <c:v>0.11363636363636359</c:v>
                </c:pt>
                <c:pt idx="13">
                  <c:v>0.1227272727272728</c:v>
                </c:pt>
                <c:pt idx="14">
                  <c:v>0.1318181818181817</c:v>
                </c:pt>
                <c:pt idx="15">
                  <c:v>0.14090909090909085</c:v>
                </c:pt>
                <c:pt idx="16">
                  <c:v>0.14999999999999994</c:v>
                </c:pt>
                <c:pt idx="17">
                  <c:v>0.1590909090909095</c:v>
                </c:pt>
                <c:pt idx="18">
                  <c:v>0.16818181818181821</c:v>
                </c:pt>
                <c:pt idx="19">
                  <c:v>0.17727272727272739</c:v>
                </c:pt>
                <c:pt idx="20">
                  <c:v>0.18636363636363637</c:v>
                </c:pt>
                <c:pt idx="21">
                  <c:v>0.19545454545454535</c:v>
                </c:pt>
                <c:pt idx="22">
                  <c:v>0.20454545454545461</c:v>
                </c:pt>
                <c:pt idx="23">
                  <c:v>0.21363636363636362</c:v>
                </c:pt>
                <c:pt idx="24">
                  <c:v>0.2227272727272728</c:v>
                </c:pt>
                <c:pt idx="25">
                  <c:v>0.23181818181818178</c:v>
                </c:pt>
                <c:pt idx="26">
                  <c:v>0.24090909090909085</c:v>
                </c:pt>
                <c:pt idx="27">
                  <c:v>0.24999999999999989</c:v>
                </c:pt>
                <c:pt idx="28">
                  <c:v>0.25909090909090909</c:v>
                </c:pt>
                <c:pt idx="29">
                  <c:v>0.26818181818181808</c:v>
                </c:pt>
                <c:pt idx="30">
                  <c:v>0.27727272727272723</c:v>
                </c:pt>
                <c:pt idx="31">
                  <c:v>0.28636363636363626</c:v>
                </c:pt>
                <c:pt idx="32">
                  <c:v>0.29545454545454547</c:v>
                </c:pt>
                <c:pt idx="33">
                  <c:v>0.30454545454545456</c:v>
                </c:pt>
                <c:pt idx="34">
                  <c:v>0.3136363636363636</c:v>
                </c:pt>
                <c:pt idx="35">
                  <c:v>0.3227272727272727</c:v>
                </c:pt>
                <c:pt idx="36">
                  <c:v>0.33181818181818179</c:v>
                </c:pt>
                <c:pt idx="37">
                  <c:v>0.34090909090909083</c:v>
                </c:pt>
                <c:pt idx="38">
                  <c:v>0.34999999999999987</c:v>
                </c:pt>
                <c:pt idx="39">
                  <c:v>0.35909090909090902</c:v>
                </c:pt>
                <c:pt idx="40">
                  <c:v>0.36818181818181817</c:v>
                </c:pt>
                <c:pt idx="41">
                  <c:v>0.3772727272727272</c:v>
                </c:pt>
                <c:pt idx="42">
                  <c:v>0.38636363636363635</c:v>
                </c:pt>
                <c:pt idx="43">
                  <c:v>0.39545454545454545</c:v>
                </c:pt>
                <c:pt idx="44">
                  <c:v>0.40454545454545449</c:v>
                </c:pt>
                <c:pt idx="45">
                  <c:v>0.41363636363636358</c:v>
                </c:pt>
                <c:pt idx="46">
                  <c:v>0.42272727272727273</c:v>
                </c:pt>
                <c:pt idx="47">
                  <c:v>0.43181818181818182</c:v>
                </c:pt>
                <c:pt idx="48">
                  <c:v>0.44090909090909092</c:v>
                </c:pt>
                <c:pt idx="49">
                  <c:v>0.45</c:v>
                </c:pt>
                <c:pt idx="50">
                  <c:v>0.45909090909090911</c:v>
                </c:pt>
                <c:pt idx="51">
                  <c:v>0.4681818181818182</c:v>
                </c:pt>
                <c:pt idx="52">
                  <c:v>0.47727272727272729</c:v>
                </c:pt>
                <c:pt idx="53">
                  <c:v>0.48636363636363639</c:v>
                </c:pt>
                <c:pt idx="54">
                  <c:v>0.49545454545454548</c:v>
                </c:pt>
                <c:pt idx="55">
                  <c:v>0.50454545454545452</c:v>
                </c:pt>
                <c:pt idx="56">
                  <c:v>0.51363636363636367</c:v>
                </c:pt>
                <c:pt idx="57">
                  <c:v>0.52272727272727271</c:v>
                </c:pt>
                <c:pt idx="58">
                  <c:v>0.53181818181818186</c:v>
                </c:pt>
                <c:pt idx="59">
                  <c:v>0.54090909090909089</c:v>
                </c:pt>
                <c:pt idx="60">
                  <c:v>0.55000000000000004</c:v>
                </c:pt>
                <c:pt idx="61">
                  <c:v>0.55909090909090908</c:v>
                </c:pt>
                <c:pt idx="62">
                  <c:v>0.56818181818181823</c:v>
                </c:pt>
                <c:pt idx="63">
                  <c:v>0.57727272727272727</c:v>
                </c:pt>
                <c:pt idx="64">
                  <c:v>0.58636363636363631</c:v>
                </c:pt>
                <c:pt idx="65">
                  <c:v>0.59545454545454546</c:v>
                </c:pt>
                <c:pt idx="66">
                  <c:v>0.6045454545454545</c:v>
                </c:pt>
                <c:pt idx="67">
                  <c:v>0.61363636363636365</c:v>
                </c:pt>
                <c:pt idx="68">
                  <c:v>0.62272727272727268</c:v>
                </c:pt>
                <c:pt idx="69">
                  <c:v>0.63181818181818183</c:v>
                </c:pt>
                <c:pt idx="70">
                  <c:v>0.64090909090909087</c:v>
                </c:pt>
                <c:pt idx="71">
                  <c:v>0.65000000000000013</c:v>
                </c:pt>
                <c:pt idx="72">
                  <c:v>0.65909090909090917</c:v>
                </c:pt>
                <c:pt idx="73">
                  <c:v>0.66818181818181821</c:v>
                </c:pt>
                <c:pt idx="74">
                  <c:v>0.67727272727272725</c:v>
                </c:pt>
                <c:pt idx="75">
                  <c:v>0.68636363636363651</c:v>
                </c:pt>
                <c:pt idx="76">
                  <c:v>0.69545454545454544</c:v>
                </c:pt>
                <c:pt idx="77">
                  <c:v>0.70454545454545459</c:v>
                </c:pt>
                <c:pt idx="78">
                  <c:v>0.71363636363636374</c:v>
                </c:pt>
                <c:pt idx="79">
                  <c:v>0.72272727272727288</c:v>
                </c:pt>
                <c:pt idx="80">
                  <c:v>0.73181818181818192</c:v>
                </c:pt>
                <c:pt idx="81">
                  <c:v>0.74090909090909096</c:v>
                </c:pt>
                <c:pt idx="82">
                  <c:v>0.75000000000000011</c:v>
                </c:pt>
                <c:pt idx="83">
                  <c:v>0.75909090909090926</c:v>
                </c:pt>
                <c:pt idx="84">
                  <c:v>0.76818181818181819</c:v>
                </c:pt>
                <c:pt idx="85">
                  <c:v>0.77727272727272723</c:v>
                </c:pt>
                <c:pt idx="86">
                  <c:v>0.78636363636363638</c:v>
                </c:pt>
                <c:pt idx="87">
                  <c:v>0.79545454545454541</c:v>
                </c:pt>
                <c:pt idx="88">
                  <c:v>0.80454545454545467</c:v>
                </c:pt>
                <c:pt idx="89">
                  <c:v>0.8136363636363636</c:v>
                </c:pt>
                <c:pt idx="90">
                  <c:v>0.82272727272727264</c:v>
                </c:pt>
                <c:pt idx="91">
                  <c:v>0.83181818181818179</c:v>
                </c:pt>
                <c:pt idx="92">
                  <c:v>0.8409090909090905</c:v>
                </c:pt>
                <c:pt idx="93">
                  <c:v>0.85000000000000009</c:v>
                </c:pt>
                <c:pt idx="94">
                  <c:v>0.85909090909090913</c:v>
                </c:pt>
                <c:pt idx="95">
                  <c:v>0.86818181818181828</c:v>
                </c:pt>
                <c:pt idx="96">
                  <c:v>0.87727272727272732</c:v>
                </c:pt>
                <c:pt idx="97">
                  <c:v>0.88636363636363646</c:v>
                </c:pt>
                <c:pt idx="98">
                  <c:v>0.89545454545454561</c:v>
                </c:pt>
                <c:pt idx="99">
                  <c:v>0.90454545454545476</c:v>
                </c:pt>
                <c:pt idx="100">
                  <c:v>0.91363636363636369</c:v>
                </c:pt>
                <c:pt idx="101">
                  <c:v>0.92272727272727262</c:v>
                </c:pt>
                <c:pt idx="102">
                  <c:v>0.93181818181818177</c:v>
                </c:pt>
                <c:pt idx="103">
                  <c:v>0.94090909090909092</c:v>
                </c:pt>
                <c:pt idx="104">
                  <c:v>0.94999999999999984</c:v>
                </c:pt>
                <c:pt idx="105">
                  <c:v>0.95909090909090911</c:v>
                </c:pt>
                <c:pt idx="106">
                  <c:v>0.96818181818181814</c:v>
                </c:pt>
                <c:pt idx="107">
                  <c:v>0.97727272727272729</c:v>
                </c:pt>
                <c:pt idx="108">
                  <c:v>0.98636363636363633</c:v>
                </c:pt>
                <c:pt idx="109">
                  <c:v>0.99545454545454548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F-4A34-AAB8-BF7F1374AC87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Facies_5_Porosity!$L$3:$L$103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Facies_5_Porosity!$I$3:$I$103</c:f>
              <c:numCache>
                <c:formatCode>General</c:formatCode>
                <c:ptCount val="101"/>
                <c:pt idx="0">
                  <c:v>2.9051057821681426E-2</c:v>
                </c:pt>
                <c:pt idx="1">
                  <c:v>3.9676867070887405E-2</c:v>
                </c:pt>
                <c:pt idx="2">
                  <c:v>5.3266992013612693E-2</c:v>
                </c:pt>
                <c:pt idx="3">
                  <c:v>7.0309302624932152E-2</c:v>
                </c:pt>
                <c:pt idx="4">
                  <c:v>9.1263792973114308E-2</c:v>
                </c:pt>
                <c:pt idx="5">
                  <c:v>0.11652588618446785</c:v>
                </c:pt>
                <c:pt idx="6">
                  <c:v>0.14638694301396829</c:v>
                </c:pt>
                <c:pt idx="7">
                  <c:v>0.18099559066781903</c:v>
                </c:pt>
                <c:pt idx="8">
                  <c:v>0.22032411972570504</c:v>
                </c:pt>
                <c:pt idx="9">
                  <c:v>0.26414432420998002</c:v>
                </c:pt>
                <c:pt idx="10">
                  <c:v>0.31201667138945199</c:v>
                </c:pt>
                <c:pt idx="11">
                  <c:v>0.36329556788911943</c:v>
                </c:pt>
                <c:pt idx="12">
                  <c:v>0.41715183518176491</c:v>
                </c:pt>
                <c:pt idx="13">
                  <c:v>0.47261152799055761</c:v>
                </c:pt>
                <c:pt idx="14">
                  <c:v>0.52860821091384602</c:v>
                </c:pt>
                <c:pt idx="15">
                  <c:v>0.58404406912530482</c:v>
                </c:pt>
                <c:pt idx="16">
                  <c:v>0.63785405535907524</c:v>
                </c:pt>
                <c:pt idx="17">
                  <c:v>0.68906686674155149</c:v>
                </c:pt>
                <c:pt idx="18">
                  <c:v>0.73685697163654984</c:v>
                </c:pt>
                <c:pt idx="19">
                  <c:v>0.78058309519418168</c:v>
                </c:pt>
                <c:pt idx="20">
                  <c:v>0.81981032111802588</c:v>
                </c:pt>
                <c:pt idx="21">
                  <c:v>0.85431498792306082</c:v>
                </c:pt>
                <c:pt idx="22">
                  <c:v>0.88407353324340399</c:v>
                </c:pt>
                <c:pt idx="23">
                  <c:v>0.9092380834562197</c:v>
                </c:pt>
                <c:pt idx="24">
                  <c:v>0.93010269274747825</c:v>
                </c:pt>
                <c:pt idx="25">
                  <c:v>0.94706461020713928</c:v>
                </c:pt>
                <c:pt idx="26">
                  <c:v>0.96058481386032724</c:v>
                </c:pt>
                <c:pt idx="27">
                  <c:v>0.9711514101241423</c:v>
                </c:pt>
                <c:pt idx="28">
                  <c:v>0.97924853021077263</c:v>
                </c:pt>
                <c:pt idx="29">
                  <c:v>0.98533225591778062</c:v>
                </c:pt>
                <c:pt idx="30">
                  <c:v>0.98981405352551366</c:v>
                </c:pt>
                <c:pt idx="31">
                  <c:v>0.99305131976373029</c:v>
                </c:pt>
                <c:pt idx="32">
                  <c:v>0.9953440246083578</c:v>
                </c:pt>
                <c:pt idx="33">
                  <c:v>0.99693609191091337</c:v>
                </c:pt>
                <c:pt idx="34">
                  <c:v>0.99802006432743351</c:v>
                </c:pt>
                <c:pt idx="35">
                  <c:v>0.99874369765763249</c:v>
                </c:pt>
                <c:pt idx="36">
                  <c:v>0.99921735296179659</c:v>
                </c:pt>
                <c:pt idx="37">
                  <c:v>0.99952133627796236</c:v>
                </c:pt>
                <c:pt idx="38">
                  <c:v>0.99971262113028991</c:v>
                </c:pt>
                <c:pt idx="39">
                  <c:v>0.99983064093376905</c:v>
                </c:pt>
                <c:pt idx="40">
                  <c:v>0.99990203673251077</c:v>
                </c:pt>
                <c:pt idx="41">
                  <c:v>0.9999443848271341</c:v>
                </c:pt>
                <c:pt idx="42">
                  <c:v>0.99996901335920374</c:v>
                </c:pt>
                <c:pt idx="43">
                  <c:v>0.99998305722270753</c:v>
                </c:pt>
                <c:pt idx="44">
                  <c:v>0.99999090918267342</c:v>
                </c:pt>
                <c:pt idx="45">
                  <c:v>0.9999952135858402</c:v>
                </c:pt>
                <c:pt idx="46">
                  <c:v>0.99999752720131463</c:v>
                </c:pt>
                <c:pt idx="47">
                  <c:v>0.99999874650749254</c:v>
                </c:pt>
                <c:pt idx="48">
                  <c:v>0.99999937656139615</c:v>
                </c:pt>
                <c:pt idx="49">
                  <c:v>0.99999969577835801</c:v>
                </c:pt>
                <c:pt idx="50">
                  <c:v>0.99999985435437877</c:v>
                </c:pt>
                <c:pt idx="51">
                  <c:v>0.99999993159261635</c:v>
                </c:pt>
                <c:pt idx="52">
                  <c:v>0.999999968479372</c:v>
                </c:pt>
                <c:pt idx="53">
                  <c:v>0.9999999857517371</c:v>
                </c:pt>
                <c:pt idx="54">
                  <c:v>0.99999999368179548</c:v>
                </c:pt>
                <c:pt idx="55">
                  <c:v>0.99999999725159772</c:v>
                </c:pt>
                <c:pt idx="56">
                  <c:v>0.9999999988272309</c:v>
                </c:pt>
                <c:pt idx="57">
                  <c:v>0.999999999509113</c:v>
                </c:pt>
                <c:pt idx="58">
                  <c:v>0.99999999979845167</c:v>
                </c:pt>
                <c:pt idx="59">
                  <c:v>0.9999999999188296</c:v>
                </c:pt>
                <c:pt idx="60">
                  <c:v>0.99999999996793509</c:v>
                </c:pt>
                <c:pt idx="61">
                  <c:v>0.99999999998757583</c:v>
                </c:pt>
                <c:pt idx="62">
                  <c:v>0.99999999999527822</c:v>
                </c:pt>
                <c:pt idx="63">
                  <c:v>0.99999999999823985</c:v>
                </c:pt>
                <c:pt idx="64">
                  <c:v>0.99999999999935651</c:v>
                </c:pt>
                <c:pt idx="65">
                  <c:v>0.99999999999976918</c:v>
                </c:pt>
                <c:pt idx="66">
                  <c:v>0.99999999999991884</c:v>
                </c:pt>
                <c:pt idx="67">
                  <c:v>0.99999999999997202</c:v>
                </c:pt>
                <c:pt idx="68">
                  <c:v>0.99999999999999056</c:v>
                </c:pt>
                <c:pt idx="69">
                  <c:v>0.99999999999999689</c:v>
                </c:pt>
                <c:pt idx="70">
                  <c:v>0.999999999999999</c:v>
                </c:pt>
                <c:pt idx="71">
                  <c:v>0.99999999999999967</c:v>
                </c:pt>
                <c:pt idx="72">
                  <c:v>0.99999999999999989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F-4A34-AAB8-BF7F137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8864"/>
        <c:axId val="124950784"/>
      </c:scatterChart>
      <c:valAx>
        <c:axId val="1249488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950784"/>
        <c:crosses val="autoZero"/>
        <c:crossBetween val="midCat"/>
        <c:majorUnit val="1.0000000000000002E-2"/>
      </c:valAx>
      <c:valAx>
        <c:axId val="124950784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4130326676411E-3"/>
              <c:y val="0.258170278057348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4948864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1413445478406135E-2"/>
          <c:y val="6.5450378485298041E-2"/>
          <c:w val="0.11299520798536547"/>
          <c:h val="0.142402663802045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Facies_5_Porosity!$N$3:$N$27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Facies_5_Porosity!$O$3:$O$27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4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DD8-8A6F-69FE0669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11616"/>
        <c:axId val="125317504"/>
      </c:barChart>
      <c:catAx>
        <c:axId val="125311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5317504"/>
        <c:crosses val="autoZero"/>
        <c:auto val="1"/>
        <c:lblAlgn val="ctr"/>
        <c:lblOffset val="100"/>
        <c:noMultiLvlLbl val="0"/>
      </c:catAx>
      <c:valAx>
        <c:axId val="12531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1616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xVal>
          <c:yVal>
            <c:numRef>
              <c:f>Facies_5_Porosity!$F$3:$F$112</c:f>
              <c:numCache>
                <c:formatCode>0.0000</c:formatCode>
                <c:ptCount val="110"/>
                <c:pt idx="0">
                  <c:v>1.3281565452688555E-2</c:v>
                </c:pt>
                <c:pt idx="1">
                  <c:v>3.4885997293184513E-2</c:v>
                </c:pt>
                <c:pt idx="2">
                  <c:v>5.3945243230828839E-2</c:v>
                </c:pt>
                <c:pt idx="3">
                  <c:v>7.1437679581214247E-2</c:v>
                </c:pt>
                <c:pt idx="4">
                  <c:v>8.7760540795040462E-2</c:v>
                </c:pt>
                <c:pt idx="5">
                  <c:v>0.10313564037537132</c:v>
                </c:pt>
                <c:pt idx="6">
                  <c:v>0.11770605195434813</c:v>
                </c:pt>
                <c:pt idx="7">
                  <c:v>0.1315722647212072</c:v>
                </c:pt>
                <c:pt idx="8">
                  <c:v>0.144808978613685</c:v>
                </c:pt>
                <c:pt idx="9">
                  <c:v>0.15747402552319567</c:v>
                </c:pt>
                <c:pt idx="10">
                  <c:v>0.16961356752544368</c:v>
                </c:pt>
                <c:pt idx="11">
                  <c:v>0.18126533960936139</c:v>
                </c:pt>
                <c:pt idx="12">
                  <c:v>0.19246078168022898</c:v>
                </c:pt>
                <c:pt idx="13">
                  <c:v>0.20322650014840946</c:v>
                </c:pt>
                <c:pt idx="14">
                  <c:v>0.21358530468250192</c:v>
                </c:pt>
                <c:pt idx="15">
                  <c:v>0.2235569647766856</c:v>
                </c:pt>
                <c:pt idx="16">
                  <c:v>0.23315877525368223</c:v>
                </c:pt>
                <c:pt idx="17">
                  <c:v>0.24240598772691144</c:v>
                </c:pt>
                <c:pt idx="18">
                  <c:v>0.25131214570210131</c:v>
                </c:pt>
                <c:pt idx="19">
                  <c:v>0.2598893489188126</c:v>
                </c:pt>
                <c:pt idx="20">
                  <c:v>0.26814846475212356</c:v>
                </c:pt>
                <c:pt idx="21">
                  <c:v>0.27609929934672217</c:v>
                </c:pt>
                <c:pt idx="22">
                  <c:v>0.28375073766713715</c:v>
                </c:pt>
                <c:pt idx="23">
                  <c:v>0.29111085923330032</c:v>
                </c:pt>
                <c:pt idx="24">
                  <c:v>0.29818703460739543</c:v>
                </c:pt>
                <c:pt idx="25">
                  <c:v>0.30498600647574797</c:v>
                </c:pt>
                <c:pt idx="26">
                  <c:v>0.31151395827882855</c:v>
                </c:pt>
                <c:pt idx="27">
                  <c:v>0.31777657268410692</c:v>
                </c:pt>
                <c:pt idx="28">
                  <c:v>0.32377908170360914</c:v>
                </c:pt>
                <c:pt idx="29">
                  <c:v>0.32952630988459952</c:v>
                </c:pt>
                <c:pt idx="30">
                  <c:v>0.33502271171579456</c:v>
                </c:pt>
                <c:pt idx="31">
                  <c:v>0.3402724041702137</c:v>
                </c:pt>
                <c:pt idx="32">
                  <c:v>0.34527919513294891</c:v>
                </c:pt>
                <c:pt idx="33">
                  <c:v>0.35004660832596124</c:v>
                </c:pt>
                <c:pt idx="34">
                  <c:v>0.35457790523386246</c:v>
                </c:pt>
                <c:pt idx="35">
                  <c:v>0.35887610444806101</c:v>
                </c:pt>
                <c:pt idx="36">
                  <c:v>0.36294399877685574</c:v>
                </c:pt>
                <c:pt idx="37">
                  <c:v>0.36678417041240086</c:v>
                </c:pt>
                <c:pt idx="38">
                  <c:v>0.37039900439916557</c:v>
                </c:pt>
                <c:pt idx="39">
                  <c:v>0.373790700610452</c:v>
                </c:pt>
                <c:pt idx="40">
                  <c:v>0.37696128440804427</c:v>
                </c:pt>
                <c:pt idx="41">
                  <c:v>0.37991261613387151</c:v>
                </c:pt>
                <c:pt idx="42">
                  <c:v>0.38264639956064211</c:v>
                </c:pt>
                <c:pt idx="43">
                  <c:v>0.3851641894099635</c:v>
                </c:pt>
                <c:pt idx="44">
                  <c:v>0.38746739803084412</c:v>
                </c:pt>
                <c:pt idx="45">
                  <c:v>0.38955730131818284</c:v>
                </c:pt>
                <c:pt idx="46">
                  <c:v>0.39143504393946282</c:v>
                </c:pt>
                <c:pt idx="47">
                  <c:v>0.39310164392805003</c:v>
                </c:pt>
                <c:pt idx="48">
                  <c:v>0.3945579966929742</c:v>
                </c:pt>
                <c:pt idx="49">
                  <c:v>0.39580487848761675</c:v>
                </c:pt>
                <c:pt idx="50">
                  <c:v>0.39684294937315612</c:v>
                </c:pt>
                <c:pt idx="51">
                  <c:v>0.39767275570677019</c:v>
                </c:pt>
                <c:pt idx="52">
                  <c:v>0.39829473217933259</c:v>
                </c:pt>
                <c:pt idx="53">
                  <c:v>0.39870920342255289</c:v>
                </c:pt>
                <c:pt idx="54">
                  <c:v>0.39891638520109646</c:v>
                </c:pt>
                <c:pt idx="55">
                  <c:v>0.39891638520109646</c:v>
                </c:pt>
                <c:pt idx="56">
                  <c:v>0.39870920342255289</c:v>
                </c:pt>
                <c:pt idx="57">
                  <c:v>0.39829473217933259</c:v>
                </c:pt>
                <c:pt idx="58">
                  <c:v>0.39767275570677019</c:v>
                </c:pt>
                <c:pt idx="59">
                  <c:v>0.39684294937315612</c:v>
                </c:pt>
                <c:pt idx="60">
                  <c:v>0.39580487848761675</c:v>
                </c:pt>
                <c:pt idx="61">
                  <c:v>0.3945579966929742</c:v>
                </c:pt>
                <c:pt idx="62">
                  <c:v>0.39310164392805003</c:v>
                </c:pt>
                <c:pt idx="63">
                  <c:v>0.39143504393946282</c:v>
                </c:pt>
                <c:pt idx="64">
                  <c:v>0.38955730131818289</c:v>
                </c:pt>
                <c:pt idx="65">
                  <c:v>0.38746739803084412</c:v>
                </c:pt>
                <c:pt idx="66">
                  <c:v>0.38516418940996355</c:v>
                </c:pt>
                <c:pt idx="67">
                  <c:v>0.38264639956064211</c:v>
                </c:pt>
                <c:pt idx="68">
                  <c:v>0.37991261613387151</c:v>
                </c:pt>
                <c:pt idx="69">
                  <c:v>0.37696128440804427</c:v>
                </c:pt>
                <c:pt idx="70">
                  <c:v>0.373790700610452</c:v>
                </c:pt>
                <c:pt idx="71">
                  <c:v>0.37039900439916557</c:v>
                </c:pt>
                <c:pt idx="72">
                  <c:v>0.36678417041240086</c:v>
                </c:pt>
                <c:pt idx="73">
                  <c:v>0.36294399877685574</c:v>
                </c:pt>
                <c:pt idx="74">
                  <c:v>0.35887610444806101</c:v>
                </c:pt>
                <c:pt idx="75">
                  <c:v>0.35457790523386246</c:v>
                </c:pt>
                <c:pt idx="76">
                  <c:v>0.35004660832596124</c:v>
                </c:pt>
                <c:pt idx="77">
                  <c:v>0.34527919513294886</c:v>
                </c:pt>
                <c:pt idx="78">
                  <c:v>0.3402724041702137</c:v>
                </c:pt>
                <c:pt idx="79">
                  <c:v>0.33502271171579451</c:v>
                </c:pt>
                <c:pt idx="80">
                  <c:v>0.32952630988459952</c:v>
                </c:pt>
                <c:pt idx="81">
                  <c:v>0.32377908170360903</c:v>
                </c:pt>
                <c:pt idx="82">
                  <c:v>0.31777657268410692</c:v>
                </c:pt>
                <c:pt idx="83">
                  <c:v>0.3115139582788285</c:v>
                </c:pt>
                <c:pt idx="84">
                  <c:v>0.30498600647574797</c:v>
                </c:pt>
                <c:pt idx="85">
                  <c:v>0.29818703460739543</c:v>
                </c:pt>
                <c:pt idx="86">
                  <c:v>0.29111085923330032</c:v>
                </c:pt>
                <c:pt idx="87">
                  <c:v>0.28375073766713715</c:v>
                </c:pt>
                <c:pt idx="88">
                  <c:v>0.27609929934672217</c:v>
                </c:pt>
                <c:pt idx="89">
                  <c:v>0.26814846475212356</c:v>
                </c:pt>
                <c:pt idx="90">
                  <c:v>0.2598893489188126</c:v>
                </c:pt>
                <c:pt idx="91">
                  <c:v>0.25131214570210131</c:v>
                </c:pt>
                <c:pt idx="92">
                  <c:v>0.24240598772691144</c:v>
                </c:pt>
                <c:pt idx="93">
                  <c:v>0.23315877525368223</c:v>
                </c:pt>
                <c:pt idx="94">
                  <c:v>0.2235569647766856</c:v>
                </c:pt>
                <c:pt idx="95">
                  <c:v>0.21358530468250192</c:v>
                </c:pt>
                <c:pt idx="96">
                  <c:v>0.20322650014840926</c:v>
                </c:pt>
                <c:pt idx="97">
                  <c:v>0.19246078168022898</c:v>
                </c:pt>
                <c:pt idx="98">
                  <c:v>0.18126533960936123</c:v>
                </c:pt>
                <c:pt idx="99">
                  <c:v>0.16961356752544368</c:v>
                </c:pt>
                <c:pt idx="100">
                  <c:v>0.15747402552319573</c:v>
                </c:pt>
                <c:pt idx="101">
                  <c:v>0.144808978613685</c:v>
                </c:pt>
                <c:pt idx="102">
                  <c:v>0.13157226472120714</c:v>
                </c:pt>
                <c:pt idx="103">
                  <c:v>0.11770605195434813</c:v>
                </c:pt>
                <c:pt idx="104">
                  <c:v>0.10313564037537151</c:v>
                </c:pt>
                <c:pt idx="105">
                  <c:v>8.7760540795040462E-2</c:v>
                </c:pt>
                <c:pt idx="106">
                  <c:v>7.1437679581214247E-2</c:v>
                </c:pt>
                <c:pt idx="107">
                  <c:v>5.3945243230828784E-2</c:v>
                </c:pt>
                <c:pt idx="108">
                  <c:v>3.4885997293184624E-2</c:v>
                </c:pt>
                <c:pt idx="109">
                  <c:v>1.3281565452688517E-2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9-4F2E-9FB0-720EE657C2C6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Facies_5_Porosity!$L$3:$L$103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Facies_5_Porosity!$K$3:$K$103</c:f>
              <c:numCache>
                <c:formatCode>General</c:formatCode>
                <c:ptCount val="101"/>
                <c:pt idx="0">
                  <c:v>6.6250511116823396E-2</c:v>
                </c:pt>
                <c:pt idx="1">
                  <c:v>8.5607462537882373E-2</c:v>
                </c:pt>
                <c:pt idx="2">
                  <c:v>0.10845849229141909</c:v>
                </c:pt>
                <c:pt idx="3">
                  <c:v>0.13472402475370243</c:v>
                </c:pt>
                <c:pt idx="4">
                  <c:v>0.16408016391404101</c:v>
                </c:pt>
                <c:pt idx="5">
                  <c:v>0.19592807028134268</c:v>
                </c:pt>
                <c:pt idx="6">
                  <c:v>0.22938593651105726</c:v>
                </c:pt>
                <c:pt idx="7">
                  <c:v>0.26330945989734733</c:v>
                </c:pt>
                <c:pt idx="8">
                  <c:v>0.29634368947850598</c:v>
                </c:pt>
                <c:pt idx="9">
                  <c:v>0.32700504426258176</c:v>
                </c:pt>
                <c:pt idx="10">
                  <c:v>0.35378773069166136</c:v>
                </c:pt>
                <c:pt idx="11">
                  <c:v>0.37528450236236505</c:v>
                </c:pt>
                <c:pt idx="12">
                  <c:v>0.39030852773223179</c:v>
                </c:pt>
                <c:pt idx="13">
                  <c:v>0.39800176420955452</c:v>
                </c:pt>
                <c:pt idx="14">
                  <c:v>0.39791609075677042</c:v>
                </c:pt>
                <c:pt idx="15">
                  <c:v>0.39005652974114646</c:v>
                </c:pt>
                <c:pt idx="16">
                  <c:v>0.37488075942722454</c:v>
                </c:pt>
                <c:pt idx="17">
                  <c:v>0.35325498293064578</c:v>
                </c:pt>
                <c:pt idx="18">
                  <c:v>0.32637207252650902</c:v>
                </c:pt>
                <c:pt idx="19">
                  <c:v>0.29564274718867878</c:v>
                </c:pt>
                <c:pt idx="20">
                  <c:v>0.26257357438440215</c:v>
                </c:pt>
                <c:pt idx="21">
                  <c:v>0.22864639077580765</c:v>
                </c:pt>
                <c:pt idx="22">
                  <c:v>0.19521232395093782</c:v>
                </c:pt>
                <c:pt idx="23">
                  <c:v>0.16341038758574705</c:v>
                </c:pt>
                <c:pt idx="24">
                  <c:v>0.13411632224858475</c:v>
                </c:pt>
                <c:pt idx="25">
                  <c:v>0.1079227885737598</c:v>
                </c:pt>
                <c:pt idx="26">
                  <c:v>8.5147956228294186E-2</c:v>
                </c:pt>
                <c:pt idx="27">
                  <c:v>6.5866539223966625E-2</c:v>
                </c:pt>
                <c:pt idx="28">
                  <c:v>4.9955695457910829E-2</c:v>
                </c:pt>
                <c:pt idx="29">
                  <c:v>3.7147938737904347E-2</c:v>
                </c:pt>
                <c:pt idx="30">
                  <c:v>2.70840732125937E-2</c:v>
                </c:pt>
                <c:pt idx="31">
                  <c:v>1.9360777086496868E-2</c:v>
                </c:pt>
                <c:pt idx="32">
                  <c:v>1.3569415389747711E-2</c:v>
                </c:pt>
                <c:pt idx="33">
                  <c:v>9.3245748022820242E-3</c:v>
                </c:pt>
                <c:pt idx="34">
                  <c:v>6.2824130162164515E-3</c:v>
                </c:pt>
                <c:pt idx="35">
                  <c:v>4.1500514260755378E-3</c:v>
                </c:pt>
                <c:pt idx="36">
                  <c:v>2.687880890373159E-3</c:v>
                </c:pt>
                <c:pt idx="37">
                  <c:v>1.7068529539688356E-3</c:v>
                </c:pt>
                <c:pt idx="38">
                  <c:v>1.0627026013194406E-3</c:v>
                </c:pt>
                <c:pt idx="39">
                  <c:v>6.4871946070625946E-4</c:v>
                </c:pt>
                <c:pt idx="40">
                  <c:v>3.8826805148144334E-4</c:v>
                </c:pt>
                <c:pt idx="41">
                  <c:v>2.2784312742710983E-4</c:v>
                </c:pt>
                <c:pt idx="42">
                  <c:v>1.3109005852756565E-4</c:v>
                </c:pt>
                <c:pt idx="43">
                  <c:v>7.3949140163354955E-5</c:v>
                </c:pt>
                <c:pt idx="44">
                  <c:v>4.0900257953869553E-5</c:v>
                </c:pt>
                <c:pt idx="45">
                  <c:v>2.2179334592411031E-5</c:v>
                </c:pt>
                <c:pt idx="46">
                  <c:v>1.1792354471122026E-5</c:v>
                </c:pt>
                <c:pt idx="47">
                  <c:v>6.1472671209616396E-6</c:v>
                </c:pt>
                <c:pt idx="48">
                  <c:v>3.1419060331032615E-6</c:v>
                </c:pt>
                <c:pt idx="49">
                  <c:v>1.5744680290210332E-6</c:v>
                </c:pt>
                <c:pt idx="50">
                  <c:v>7.73577888449909E-7</c:v>
                </c:pt>
                <c:pt idx="51">
                  <c:v>3.7265229141618386E-7</c:v>
                </c:pt>
                <c:pt idx="52">
                  <c:v>1.7600827703073313E-7</c:v>
                </c:pt>
                <c:pt idx="53">
                  <c:v>8.1506441811612386E-8</c:v>
                </c:pt>
                <c:pt idx="54">
                  <c:v>3.7006696990427609E-8</c:v>
                </c:pt>
                <c:pt idx="55">
                  <c:v>1.6473969634302015E-8</c:v>
                </c:pt>
                <c:pt idx="56">
                  <c:v>7.1902790479129081E-9</c:v>
                </c:pt>
                <c:pt idx="57">
                  <c:v>3.0769665608180762E-9</c:v>
                </c:pt>
                <c:pt idx="58">
                  <c:v>1.2910092529455983E-9</c:v>
                </c:pt>
                <c:pt idx="59">
                  <c:v>5.3108676725762812E-10</c:v>
                </c:pt>
                <c:pt idx="60">
                  <c:v>2.142057641327588E-10</c:v>
                </c:pt>
                <c:pt idx="61">
                  <c:v>8.4708379392807444E-11</c:v>
                </c:pt>
                <c:pt idx="62">
                  <c:v>3.2843629177109639E-11</c:v>
                </c:pt>
                <c:pt idx="63">
                  <c:v>1.2485486062512018E-11</c:v>
                </c:pt>
                <c:pt idx="64">
                  <c:v>4.6536028360391222E-12</c:v>
                </c:pt>
                <c:pt idx="65">
                  <c:v>1.7006021502979565E-12</c:v>
                </c:pt>
                <c:pt idx="66">
                  <c:v>6.0932034517232017E-13</c:v>
                </c:pt>
                <c:pt idx="67">
                  <c:v>2.1405145394929188E-13</c:v>
                </c:pt>
                <c:pt idx="68">
                  <c:v>7.3725925315406722E-14</c:v>
                </c:pt>
                <c:pt idx="69">
                  <c:v>2.4897275726902938E-14</c:v>
                </c:pt>
                <c:pt idx="70">
                  <c:v>8.2435252607455328E-15</c:v>
                </c:pt>
                <c:pt idx="71">
                  <c:v>2.6761081727736803E-15</c:v>
                </c:pt>
                <c:pt idx="72">
                  <c:v>8.5177306538615626E-16</c:v>
                </c:pt>
                <c:pt idx="73">
                  <c:v>2.6581145232769129E-16</c:v>
                </c:pt>
                <c:pt idx="74">
                  <c:v>8.1330421118206197E-17</c:v>
                </c:pt>
                <c:pt idx="75">
                  <c:v>2.439843111144327E-17</c:v>
                </c:pt>
                <c:pt idx="76">
                  <c:v>7.1762957379109249E-18</c:v>
                </c:pt>
                <c:pt idx="77">
                  <c:v>2.0695136820566581E-18</c:v>
                </c:pt>
                <c:pt idx="78">
                  <c:v>5.8514813239286878E-19</c:v>
                </c:pt>
                <c:pt idx="79">
                  <c:v>1.6221570249243352E-19</c:v>
                </c:pt>
                <c:pt idx="80">
                  <c:v>4.4090955157750542E-20</c:v>
                </c:pt>
                <c:pt idx="81">
                  <c:v>1.1749940567281309E-20</c:v>
                </c:pt>
                <c:pt idx="82">
                  <c:v>3.0700919276285884E-21</c:v>
                </c:pt>
                <c:pt idx="83">
                  <c:v>7.8649621460637139E-22</c:v>
                </c:pt>
                <c:pt idx="84">
                  <c:v>1.97547455813136E-22</c:v>
                </c:pt>
                <c:pt idx="85">
                  <c:v>4.8649209979266088E-23</c:v>
                </c:pt>
                <c:pt idx="86">
                  <c:v>1.1746532659183048E-23</c:v>
                </c:pt>
                <c:pt idx="87">
                  <c:v>2.7808216505513917E-24</c:v>
                </c:pt>
                <c:pt idx="88">
                  <c:v>6.4545523681896216E-25</c:v>
                </c:pt>
                <c:pt idx="89">
                  <c:v>1.4688879515662802E-25</c:v>
                </c:pt>
                <c:pt idx="90">
                  <c:v>3.277485323121378E-26</c:v>
                </c:pt>
                <c:pt idx="91">
                  <c:v>7.1700533921553146E-27</c:v>
                </c:pt>
                <c:pt idx="92">
                  <c:v>1.5379193843592252E-27</c:v>
                </c:pt>
                <c:pt idx="93">
                  <c:v>3.2342553062331531E-28</c:v>
                </c:pt>
                <c:pt idx="94">
                  <c:v>6.6687521208530123E-29</c:v>
                </c:pt>
                <c:pt idx="95">
                  <c:v>1.3481691890195851E-29</c:v>
                </c:pt>
                <c:pt idx="96">
                  <c:v>2.6722295820796368E-30</c:v>
                </c:pt>
                <c:pt idx="97">
                  <c:v>5.1931717313618962E-31</c:v>
                </c:pt>
                <c:pt idx="98">
                  <c:v>9.8951218945219993E-32</c:v>
                </c:pt>
                <c:pt idx="99">
                  <c:v>1.8485838721992223E-32</c:v>
                </c:pt>
                <c:pt idx="100">
                  <c:v>3.3859981629976726E-33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9-4F2E-9FB0-720EE657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2944"/>
        <c:axId val="125364864"/>
      </c:scatterChart>
      <c:valAx>
        <c:axId val="12536294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5364864"/>
        <c:crossesAt val="0"/>
        <c:crossBetween val="midCat"/>
        <c:majorUnit val="1.0000000000000002E-2"/>
      </c:valAx>
      <c:valAx>
        <c:axId val="12536486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8016801877038096"/>
              <c:y val="0.303623663889839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5362944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'5yr_Ht_cm'!$W$2</c:f>
          <c:strCache>
            <c:ptCount val="1"/>
            <c:pt idx="0">
              <c:v>5 Year Old Height Cm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8328670563906786"/>
          <c:h val="0.82212796536860466"/>
        </c:manualLayout>
      </c:layout>
      <c:scatterChart>
        <c:scatterStyle val="smoothMarker"/>
        <c:varyColors val="0"/>
        <c:ser>
          <c:idx val="0"/>
          <c:order val="1"/>
          <c:tx>
            <c:v>Cumfreq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'5yr_Ht_cm'!$L$3:$L$203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</c:numCache>
            </c:numRef>
          </c:xVal>
          <c:yVal>
            <c:numRef>
              <c:f>'5yr_Ht_cm'!$I$3:$I$203</c:f>
              <c:numCache>
                <c:formatCode>General</c:formatCode>
                <c:ptCount val="201"/>
                <c:pt idx="0">
                  <c:v>1.8798842986526338E-29</c:v>
                </c:pt>
                <c:pt idx="1">
                  <c:v>1.6163415853750627E-28</c:v>
                </c:pt>
                <c:pt idx="2">
                  <c:v>1.339780262037709E-27</c:v>
                </c:pt>
                <c:pt idx="3">
                  <c:v>1.0706233412740441E-26</c:v>
                </c:pt>
                <c:pt idx="4">
                  <c:v>8.24796983646496E-26</c:v>
                </c:pt>
                <c:pt idx="5">
                  <c:v>6.1258929285667749E-25</c:v>
                </c:pt>
                <c:pt idx="6">
                  <c:v>4.386405011046251E-24</c:v>
                </c:pt>
                <c:pt idx="7">
                  <c:v>3.0281007726310605E-23</c:v>
                </c:pt>
                <c:pt idx="8">
                  <c:v>2.0153930371889947E-22</c:v>
                </c:pt>
                <c:pt idx="9">
                  <c:v>1.2932512163480488E-21</c:v>
                </c:pt>
                <c:pt idx="10">
                  <c:v>8.0010311163264265E-21</c:v>
                </c:pt>
                <c:pt idx="11">
                  <c:v>4.7726052401079085E-20</c:v>
                </c:pt>
                <c:pt idx="12">
                  <c:v>2.7448493453468274E-19</c:v>
                </c:pt>
                <c:pt idx="13">
                  <c:v>1.5220969855646502E-18</c:v>
                </c:pt>
                <c:pt idx="14">
                  <c:v>8.1383201829912926E-18</c:v>
                </c:pt>
                <c:pt idx="15">
                  <c:v>4.1956973674586757E-17</c:v>
                </c:pt>
                <c:pt idx="16">
                  <c:v>2.085735842373311E-16</c:v>
                </c:pt>
                <c:pt idx="17">
                  <c:v>9.9979190814603574E-16</c:v>
                </c:pt>
                <c:pt idx="18">
                  <c:v>4.6213100905308207E-15</c:v>
                </c:pt>
                <c:pt idx="19">
                  <c:v>2.0598541554093321E-14</c:v>
                </c:pt>
                <c:pt idx="20">
                  <c:v>8.8539103524703067E-14</c:v>
                </c:pt>
                <c:pt idx="21">
                  <c:v>3.670060915474391E-13</c:v>
                </c:pt>
                <c:pt idx="22">
                  <c:v>1.4671145258751809E-12</c:v>
                </c:pt>
                <c:pt idx="23">
                  <c:v>5.6561562041961498E-12</c:v>
                </c:pt>
                <c:pt idx="24">
                  <c:v>2.1031027531614813E-11</c:v>
                </c:pt>
                <c:pt idx="25">
                  <c:v>7.5421912747860469E-11</c:v>
                </c:pt>
                <c:pt idx="26">
                  <c:v>2.6088555981000177E-10</c:v>
                </c:pt>
                <c:pt idx="27">
                  <c:v>8.7043606308743641E-10</c:v>
                </c:pt>
                <c:pt idx="28">
                  <c:v>2.8014215780919586E-9</c:v>
                </c:pt>
                <c:pt idx="29">
                  <c:v>8.6975502156908057E-9</c:v>
                </c:pt>
                <c:pt idx="30">
                  <c:v>2.6050514802645751E-8</c:v>
                </c:pt>
                <c:pt idx="31">
                  <c:v>7.5277063287868366E-8</c:v>
                </c:pt>
                <c:pt idx="32">
                  <c:v>2.0987680968018767E-7</c:v>
                </c:pt>
                <c:pt idx="33">
                  <c:v>5.6461538314445603E-7</c:v>
                </c:pt>
                <c:pt idx="34">
                  <c:v>1.4657549746868211E-6</c:v>
                </c:pt>
                <c:pt idx="35">
                  <c:v>3.672211458687884E-6</c:v>
                </c:pt>
                <c:pt idx="36">
                  <c:v>8.879581684184143E-6</c:v>
                </c:pt>
                <c:pt idx="37">
                  <c:v>2.0725302282179199E-5</c:v>
                </c:pt>
                <c:pt idx="38">
                  <c:v>4.6698450634982989E-5</c:v>
                </c:pt>
                <c:pt idx="39">
                  <c:v>1.0159030790052408E-4</c:v>
                </c:pt>
                <c:pt idx="40">
                  <c:v>2.1340827768745506E-4</c:v>
                </c:pt>
                <c:pt idx="41">
                  <c:v>4.3295944603230724E-4</c:v>
                </c:pt>
                <c:pt idx="42">
                  <c:v>8.4846850147100839E-4</c:v>
                </c:pt>
                <c:pt idx="43">
                  <c:v>1.6064278897375028E-3</c:v>
                </c:pt>
                <c:pt idx="44">
                  <c:v>2.9391272503850145E-3</c:v>
                </c:pt>
                <c:pt idx="45">
                  <c:v>5.197727393946831E-3</c:v>
                </c:pt>
                <c:pt idx="46">
                  <c:v>8.8872274097033226E-3</c:v>
                </c:pt>
                <c:pt idx="47">
                  <c:v>1.4696433343300477E-2</c:v>
                </c:pt>
                <c:pt idx="48">
                  <c:v>2.3512750394827909E-2</c:v>
                </c:pt>
                <c:pt idx="49">
                  <c:v>3.6409458606436365E-2</c:v>
                </c:pt>
                <c:pt idx="50">
                  <c:v>5.4593560789570568E-2</c:v>
                </c:pt>
                <c:pt idx="51">
                  <c:v>7.9306604038594658E-2</c:v>
                </c:pt>
                <c:pt idx="52">
                  <c:v>0.11167953547556415</c:v>
                </c:pt>
                <c:pt idx="53">
                  <c:v>0.15255468051896731</c:v>
                </c:pt>
                <c:pt idx="54">
                  <c:v>0.20230067407502153</c:v>
                </c:pt>
                <c:pt idx="55">
                  <c:v>0.2606557274525112</c:v>
                </c:pt>
                <c:pt idx="56">
                  <c:v>0.32663695936239617</c:v>
                </c:pt>
                <c:pt idx="57">
                  <c:v>0.3985460802050258</c:v>
                </c:pt>
                <c:pt idx="58">
                  <c:v>0.4740847206662922</c:v>
                </c:pt>
                <c:pt idx="59">
                  <c:v>0.55056967009988234</c:v>
                </c:pt>
                <c:pt idx="60">
                  <c:v>0.62521530917716872</c:v>
                </c:pt>
                <c:pt idx="61">
                  <c:v>0.69543429131223233</c:v>
                </c:pt>
                <c:pt idx="62">
                  <c:v>0.75910302914041727</c:v>
                </c:pt>
                <c:pt idx="63">
                  <c:v>0.81474718453292971</c:v>
                </c:pt>
                <c:pt idx="64">
                  <c:v>0.86162144708009503</c:v>
                </c:pt>
                <c:pt idx="65">
                  <c:v>0.89968163162442638</c:v>
                </c:pt>
                <c:pt idx="66">
                  <c:v>0.92946877402336292</c:v>
                </c:pt>
                <c:pt idx="67">
                  <c:v>0.95193904239496696</c:v>
                </c:pt>
                <c:pt idx="68">
                  <c:v>0.96827742614044188</c:v>
                </c:pt>
                <c:pt idx="69">
                  <c:v>0.97972810626285523</c:v>
                </c:pt>
                <c:pt idx="70">
                  <c:v>0.98746336360583975</c:v>
                </c:pt>
                <c:pt idx="71">
                  <c:v>0.99249998694845465</c:v>
                </c:pt>
                <c:pt idx="72">
                  <c:v>0.99566099300064492</c:v>
                </c:pt>
                <c:pt idx="73">
                  <c:v>0.9975731882892519</c:v>
                </c:pt>
                <c:pt idx="74">
                  <c:v>0.99868815046294357</c:v>
                </c:pt>
                <c:pt idx="75">
                  <c:v>0.99931477717073425</c:v>
                </c:pt>
                <c:pt idx="76">
                  <c:v>0.99965422922740887</c:v>
                </c:pt>
                <c:pt idx="77">
                  <c:v>0.99983147204887834</c:v>
                </c:pt>
                <c:pt idx="78">
                  <c:v>0.99992067504024573</c:v>
                </c:pt>
                <c:pt idx="79">
                  <c:v>0.99996394740357308</c:v>
                </c:pt>
                <c:pt idx="80">
                  <c:v>0.99998418048913584</c:v>
                </c:pt>
                <c:pt idx="81">
                  <c:v>0.99999329920736169</c:v>
                </c:pt>
                <c:pt idx="82">
                  <c:v>0.99999726039587167</c:v>
                </c:pt>
                <c:pt idx="83">
                  <c:v>0.99999891897852433</c:v>
                </c:pt>
                <c:pt idx="84">
                  <c:v>0.99999958835195657</c:v>
                </c:pt>
                <c:pt idx="85">
                  <c:v>0.99999984873902559</c:v>
                </c:pt>
                <c:pt idx="86">
                  <c:v>0.99999994637048573</c:v>
                </c:pt>
                <c:pt idx="87">
                  <c:v>0.99999998165461634</c:v>
                </c:pt>
                <c:pt idx="88">
                  <c:v>0.99999999394564276</c:v>
                </c:pt>
                <c:pt idx="89">
                  <c:v>0.99999999807246531</c:v>
                </c:pt>
                <c:pt idx="90">
                  <c:v>0.99999999940802153</c:v>
                </c:pt>
                <c:pt idx="91">
                  <c:v>0.99999999982462906</c:v>
                </c:pt>
                <c:pt idx="92">
                  <c:v>0.99999999994988853</c:v>
                </c:pt>
                <c:pt idx="93">
                  <c:v>0.99999999998618894</c:v>
                </c:pt>
                <c:pt idx="94">
                  <c:v>0.99999999999632883</c:v>
                </c:pt>
                <c:pt idx="95">
                  <c:v>0.99999999999905886</c:v>
                </c:pt>
                <c:pt idx="96">
                  <c:v>0.9999999999997673</c:v>
                </c:pt>
                <c:pt idx="97">
                  <c:v>0.99999999999994449</c:v>
                </c:pt>
                <c:pt idx="98">
                  <c:v>0.99999999999998723</c:v>
                </c:pt>
                <c:pt idx="99">
                  <c:v>0.99999999999999722</c:v>
                </c:pt>
                <c:pt idx="100">
                  <c:v>0.99999999999999944</c:v>
                </c:pt>
                <c:pt idx="101">
                  <c:v>0.99999999999999989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7-4EDD-9F3F-19775AD3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0896"/>
        <c:axId val="100562816"/>
      </c:scatterChar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'5yr_Ht_cm'!$A$3:$A$101</c:f>
              <c:numCache>
                <c:formatCode>General</c:formatCode>
                <c:ptCount val="99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>
                  <c:v>99.2</c:v>
                </c:pt>
                <c:pt idx="5">
                  <c:v>99.4</c:v>
                </c:pt>
                <c:pt idx="6">
                  <c:v>99.4</c:v>
                </c:pt>
                <c:pt idx="7">
                  <c:v>99.9</c:v>
                </c:pt>
                <c:pt idx="8">
                  <c:v>100.4</c:v>
                </c:pt>
                <c:pt idx="9">
                  <c:v>101</c:v>
                </c:pt>
                <c:pt idx="10">
                  <c:v>101.1</c:v>
                </c:pt>
                <c:pt idx="11">
                  <c:v>101.5</c:v>
                </c:pt>
                <c:pt idx="12">
                  <c:v>102.4</c:v>
                </c:pt>
                <c:pt idx="13">
                  <c:v>102.9</c:v>
                </c:pt>
                <c:pt idx="14">
                  <c:v>103</c:v>
                </c:pt>
                <c:pt idx="15">
                  <c:v>103.3</c:v>
                </c:pt>
                <c:pt idx="16">
                  <c:v>103.3</c:v>
                </c:pt>
                <c:pt idx="17">
                  <c:v>103.5</c:v>
                </c:pt>
                <c:pt idx="18">
                  <c:v>104.1</c:v>
                </c:pt>
                <c:pt idx="19">
                  <c:v>104.6</c:v>
                </c:pt>
                <c:pt idx="20">
                  <c:v>104.6</c:v>
                </c:pt>
                <c:pt idx="21">
                  <c:v>104.8</c:v>
                </c:pt>
                <c:pt idx="22">
                  <c:v>105.4</c:v>
                </c:pt>
                <c:pt idx="23">
                  <c:v>105.4</c:v>
                </c:pt>
                <c:pt idx="24">
                  <c:v>105.6</c:v>
                </c:pt>
                <c:pt idx="25">
                  <c:v>105.7</c:v>
                </c:pt>
                <c:pt idx="26">
                  <c:v>105.8</c:v>
                </c:pt>
                <c:pt idx="27">
                  <c:v>105.9</c:v>
                </c:pt>
                <c:pt idx="28">
                  <c:v>105.9</c:v>
                </c:pt>
                <c:pt idx="29">
                  <c:v>105.9</c:v>
                </c:pt>
                <c:pt idx="30">
                  <c:v>105.9</c:v>
                </c:pt>
                <c:pt idx="31">
                  <c:v>106.2</c:v>
                </c:pt>
                <c:pt idx="32">
                  <c:v>106.2</c:v>
                </c:pt>
                <c:pt idx="33">
                  <c:v>106.3</c:v>
                </c:pt>
                <c:pt idx="34">
                  <c:v>106.3</c:v>
                </c:pt>
                <c:pt idx="35">
                  <c:v>106.7</c:v>
                </c:pt>
                <c:pt idx="36">
                  <c:v>106.8</c:v>
                </c:pt>
                <c:pt idx="37">
                  <c:v>106.9</c:v>
                </c:pt>
                <c:pt idx="38">
                  <c:v>106.9</c:v>
                </c:pt>
                <c:pt idx="39">
                  <c:v>107.1</c:v>
                </c:pt>
                <c:pt idx="40">
                  <c:v>107.4</c:v>
                </c:pt>
                <c:pt idx="41">
                  <c:v>107.6</c:v>
                </c:pt>
                <c:pt idx="42">
                  <c:v>107.7</c:v>
                </c:pt>
                <c:pt idx="43">
                  <c:v>108</c:v>
                </c:pt>
                <c:pt idx="44">
                  <c:v>108.1</c:v>
                </c:pt>
                <c:pt idx="45">
                  <c:v>108.2</c:v>
                </c:pt>
                <c:pt idx="46">
                  <c:v>108.2</c:v>
                </c:pt>
                <c:pt idx="47">
                  <c:v>108.5</c:v>
                </c:pt>
                <c:pt idx="48">
                  <c:v>108.6</c:v>
                </c:pt>
                <c:pt idx="49">
                  <c:v>108.7</c:v>
                </c:pt>
                <c:pt idx="50">
                  <c:v>108.8</c:v>
                </c:pt>
                <c:pt idx="51">
                  <c:v>109.1</c:v>
                </c:pt>
                <c:pt idx="52">
                  <c:v>109.2</c:v>
                </c:pt>
                <c:pt idx="53">
                  <c:v>109.2</c:v>
                </c:pt>
                <c:pt idx="54">
                  <c:v>109.3</c:v>
                </c:pt>
                <c:pt idx="55">
                  <c:v>109.3</c:v>
                </c:pt>
                <c:pt idx="56">
                  <c:v>109.4</c:v>
                </c:pt>
                <c:pt idx="57">
                  <c:v>109.4</c:v>
                </c:pt>
                <c:pt idx="58">
                  <c:v>109.4</c:v>
                </c:pt>
                <c:pt idx="59">
                  <c:v>109.6</c:v>
                </c:pt>
                <c:pt idx="60">
                  <c:v>109.6</c:v>
                </c:pt>
                <c:pt idx="61">
                  <c:v>110</c:v>
                </c:pt>
                <c:pt idx="62">
                  <c:v>110.1</c:v>
                </c:pt>
                <c:pt idx="63">
                  <c:v>110.1</c:v>
                </c:pt>
                <c:pt idx="64">
                  <c:v>110.1</c:v>
                </c:pt>
                <c:pt idx="65">
                  <c:v>110.2</c:v>
                </c:pt>
                <c:pt idx="66">
                  <c:v>110.3</c:v>
                </c:pt>
                <c:pt idx="67">
                  <c:v>110.4</c:v>
                </c:pt>
                <c:pt idx="68">
                  <c:v>110.5</c:v>
                </c:pt>
                <c:pt idx="69">
                  <c:v>110.7</c:v>
                </c:pt>
                <c:pt idx="70">
                  <c:v>110.8</c:v>
                </c:pt>
                <c:pt idx="71">
                  <c:v>110.8</c:v>
                </c:pt>
                <c:pt idx="72">
                  <c:v>110.8</c:v>
                </c:pt>
                <c:pt idx="73">
                  <c:v>111</c:v>
                </c:pt>
                <c:pt idx="74">
                  <c:v>111.1</c:v>
                </c:pt>
                <c:pt idx="75">
                  <c:v>111.2</c:v>
                </c:pt>
                <c:pt idx="76">
                  <c:v>111.4</c:v>
                </c:pt>
                <c:pt idx="77">
                  <c:v>111.8</c:v>
                </c:pt>
                <c:pt idx="78">
                  <c:v>112</c:v>
                </c:pt>
                <c:pt idx="79">
                  <c:v>112.1</c:v>
                </c:pt>
                <c:pt idx="80">
                  <c:v>112.7</c:v>
                </c:pt>
                <c:pt idx="81">
                  <c:v>112.8</c:v>
                </c:pt>
                <c:pt idx="82">
                  <c:v>112.9</c:v>
                </c:pt>
                <c:pt idx="83">
                  <c:v>113.3</c:v>
                </c:pt>
                <c:pt idx="84">
                  <c:v>113.7</c:v>
                </c:pt>
                <c:pt idx="85">
                  <c:v>114.3</c:v>
                </c:pt>
                <c:pt idx="86">
                  <c:v>114.9</c:v>
                </c:pt>
                <c:pt idx="87">
                  <c:v>114.9</c:v>
                </c:pt>
                <c:pt idx="88">
                  <c:v>115.3</c:v>
                </c:pt>
                <c:pt idx="89">
                  <c:v>115.5</c:v>
                </c:pt>
                <c:pt idx="90">
                  <c:v>115.9</c:v>
                </c:pt>
                <c:pt idx="91">
                  <c:v>116.3</c:v>
                </c:pt>
                <c:pt idx="92">
                  <c:v>116.7</c:v>
                </c:pt>
                <c:pt idx="93">
                  <c:v>117</c:v>
                </c:pt>
                <c:pt idx="94">
                  <c:v>117.9</c:v>
                </c:pt>
                <c:pt idx="95">
                  <c:v>117.9</c:v>
                </c:pt>
                <c:pt idx="96">
                  <c:v>119.2</c:v>
                </c:pt>
                <c:pt idx="97">
                  <c:v>119.3</c:v>
                </c:pt>
                <c:pt idx="98">
                  <c:v>119.5</c:v>
                </c:pt>
              </c:numCache>
            </c:numRef>
          </c:xVal>
          <c:yVal>
            <c:numRef>
              <c:f>'5yr_Ht_cm'!$E$3:$E$101</c:f>
              <c:numCache>
                <c:formatCode>0.0000</c:formatCode>
                <c:ptCount val="99"/>
                <c:pt idx="0">
                  <c:v>5.0505050505050483E-3</c:v>
                </c:pt>
                <c:pt idx="1">
                  <c:v>1.5151515151515176E-2</c:v>
                </c:pt>
                <c:pt idx="2">
                  <c:v>2.5252525252525276E-2</c:v>
                </c:pt>
                <c:pt idx="3">
                  <c:v>3.5353535353535338E-2</c:v>
                </c:pt>
                <c:pt idx="4">
                  <c:v>4.5454545454545497E-2</c:v>
                </c:pt>
                <c:pt idx="5">
                  <c:v>5.5555555555555559E-2</c:v>
                </c:pt>
                <c:pt idx="6">
                  <c:v>6.5656565656565663E-2</c:v>
                </c:pt>
                <c:pt idx="7">
                  <c:v>7.5757575757575857E-2</c:v>
                </c:pt>
                <c:pt idx="8">
                  <c:v>8.5858585858585676E-2</c:v>
                </c:pt>
                <c:pt idx="9">
                  <c:v>9.5959595959595842E-2</c:v>
                </c:pt>
                <c:pt idx="10">
                  <c:v>0.10606060606060605</c:v>
                </c:pt>
                <c:pt idx="11">
                  <c:v>0.11616161616161604</c:v>
                </c:pt>
                <c:pt idx="12">
                  <c:v>0.12626262626262635</c:v>
                </c:pt>
                <c:pt idx="13">
                  <c:v>0.13636363636363638</c:v>
                </c:pt>
                <c:pt idx="14">
                  <c:v>0.14646464646464694</c:v>
                </c:pt>
                <c:pt idx="15">
                  <c:v>0.15656565656565644</c:v>
                </c:pt>
                <c:pt idx="16">
                  <c:v>0.16666666666666671</c:v>
                </c:pt>
                <c:pt idx="17">
                  <c:v>0.17676767676767682</c:v>
                </c:pt>
                <c:pt idx="18">
                  <c:v>0.18686868686868691</c:v>
                </c:pt>
                <c:pt idx="19">
                  <c:v>0.19696969696969704</c:v>
                </c:pt>
                <c:pt idx="20">
                  <c:v>0.20707070707070685</c:v>
                </c:pt>
                <c:pt idx="21">
                  <c:v>0.21717171717171724</c:v>
                </c:pt>
                <c:pt idx="22">
                  <c:v>0.22727272727272729</c:v>
                </c:pt>
                <c:pt idx="23">
                  <c:v>0.23737373737373732</c:v>
                </c:pt>
                <c:pt idx="24">
                  <c:v>0.24747474747474729</c:v>
                </c:pt>
                <c:pt idx="25">
                  <c:v>0.25757575757575746</c:v>
                </c:pt>
                <c:pt idx="26">
                  <c:v>0.26767676767676774</c:v>
                </c:pt>
                <c:pt idx="27">
                  <c:v>0.27777777777777779</c:v>
                </c:pt>
                <c:pt idx="28">
                  <c:v>0.2878787878787879</c:v>
                </c:pt>
                <c:pt idx="29">
                  <c:v>0.2979797979797979</c:v>
                </c:pt>
                <c:pt idx="30">
                  <c:v>0.30808080808080801</c:v>
                </c:pt>
                <c:pt idx="31">
                  <c:v>0.31818181818181812</c:v>
                </c:pt>
                <c:pt idx="32">
                  <c:v>0.32828282828282829</c:v>
                </c:pt>
                <c:pt idx="33">
                  <c:v>0.33838383838383834</c:v>
                </c:pt>
                <c:pt idx="34">
                  <c:v>0.34848484848484851</c:v>
                </c:pt>
                <c:pt idx="35">
                  <c:v>0.35858585858585856</c:v>
                </c:pt>
                <c:pt idx="36">
                  <c:v>0.36868686868686862</c:v>
                </c:pt>
                <c:pt idx="37">
                  <c:v>0.37878787878787873</c:v>
                </c:pt>
                <c:pt idx="38">
                  <c:v>0.38888888888888884</c:v>
                </c:pt>
                <c:pt idx="39">
                  <c:v>0.39898989898989895</c:v>
                </c:pt>
                <c:pt idx="40">
                  <c:v>0.40909090909090906</c:v>
                </c:pt>
                <c:pt idx="41">
                  <c:v>0.41919191919191912</c:v>
                </c:pt>
                <c:pt idx="42">
                  <c:v>0.42929292929292928</c:v>
                </c:pt>
                <c:pt idx="43">
                  <c:v>0.43939393939393939</c:v>
                </c:pt>
                <c:pt idx="44">
                  <c:v>0.4494949494949495</c:v>
                </c:pt>
                <c:pt idx="45">
                  <c:v>0.45959595959595961</c:v>
                </c:pt>
                <c:pt idx="46">
                  <c:v>0.46969696969696972</c:v>
                </c:pt>
                <c:pt idx="47">
                  <c:v>0.47979797979797978</c:v>
                </c:pt>
                <c:pt idx="48">
                  <c:v>0.48989898989898989</c:v>
                </c:pt>
                <c:pt idx="49">
                  <c:v>0.5</c:v>
                </c:pt>
                <c:pt idx="50">
                  <c:v>0.51010101010101006</c:v>
                </c:pt>
                <c:pt idx="51">
                  <c:v>0.52020202020202022</c:v>
                </c:pt>
                <c:pt idx="52">
                  <c:v>0.53030303030303028</c:v>
                </c:pt>
                <c:pt idx="53">
                  <c:v>0.54040404040404044</c:v>
                </c:pt>
                <c:pt idx="54">
                  <c:v>0.5505050505050505</c:v>
                </c:pt>
                <c:pt idx="55">
                  <c:v>0.56060606060606055</c:v>
                </c:pt>
                <c:pt idx="56">
                  <c:v>0.57070707070707072</c:v>
                </c:pt>
                <c:pt idx="57">
                  <c:v>0.58080808080808077</c:v>
                </c:pt>
                <c:pt idx="58">
                  <c:v>0.59090909090909105</c:v>
                </c:pt>
                <c:pt idx="59">
                  <c:v>0.60101010101010099</c:v>
                </c:pt>
                <c:pt idx="60">
                  <c:v>0.61111111111111116</c:v>
                </c:pt>
                <c:pt idx="61">
                  <c:v>0.62121212121212133</c:v>
                </c:pt>
                <c:pt idx="62">
                  <c:v>0.63131313131313127</c:v>
                </c:pt>
                <c:pt idx="63">
                  <c:v>0.64141414141414144</c:v>
                </c:pt>
                <c:pt idx="64">
                  <c:v>0.65151515151515149</c:v>
                </c:pt>
                <c:pt idx="65">
                  <c:v>0.66161616161616177</c:v>
                </c:pt>
                <c:pt idx="66">
                  <c:v>0.67171717171717171</c:v>
                </c:pt>
                <c:pt idx="67">
                  <c:v>0.68181818181818188</c:v>
                </c:pt>
                <c:pt idx="68">
                  <c:v>0.69191919191919204</c:v>
                </c:pt>
                <c:pt idx="69">
                  <c:v>0.70202020202020199</c:v>
                </c:pt>
                <c:pt idx="70">
                  <c:v>0.71212121212121215</c:v>
                </c:pt>
                <c:pt idx="71">
                  <c:v>0.72222222222222221</c:v>
                </c:pt>
                <c:pt idx="72">
                  <c:v>0.73232323232323249</c:v>
                </c:pt>
                <c:pt idx="73">
                  <c:v>0.74242424242424254</c:v>
                </c:pt>
                <c:pt idx="74">
                  <c:v>0.75252525252525271</c:v>
                </c:pt>
                <c:pt idx="75">
                  <c:v>0.76262626262626265</c:v>
                </c:pt>
                <c:pt idx="76">
                  <c:v>0.77272727272727271</c:v>
                </c:pt>
                <c:pt idx="77">
                  <c:v>0.78282828282828298</c:v>
                </c:pt>
                <c:pt idx="78">
                  <c:v>0.79292929292929315</c:v>
                </c:pt>
                <c:pt idx="79">
                  <c:v>0.80303030303030287</c:v>
                </c:pt>
                <c:pt idx="80">
                  <c:v>0.81313131313131315</c:v>
                </c:pt>
                <c:pt idx="81">
                  <c:v>0.8232323232323232</c:v>
                </c:pt>
                <c:pt idx="82">
                  <c:v>0.83333333333333326</c:v>
                </c:pt>
                <c:pt idx="83">
                  <c:v>0.84343434343434354</c:v>
                </c:pt>
                <c:pt idx="84">
                  <c:v>0.85353535353535381</c:v>
                </c:pt>
                <c:pt idx="85">
                  <c:v>0.86363636363636365</c:v>
                </c:pt>
                <c:pt idx="86">
                  <c:v>0.8737373737373737</c:v>
                </c:pt>
                <c:pt idx="87">
                  <c:v>0.88383838383838398</c:v>
                </c:pt>
                <c:pt idx="88">
                  <c:v>0.89393939393939392</c:v>
                </c:pt>
                <c:pt idx="89">
                  <c:v>0.90404040404040398</c:v>
                </c:pt>
                <c:pt idx="90">
                  <c:v>0.91414141414141437</c:v>
                </c:pt>
                <c:pt idx="91">
                  <c:v>0.92424242424242398</c:v>
                </c:pt>
                <c:pt idx="92">
                  <c:v>0.93434343434343448</c:v>
                </c:pt>
                <c:pt idx="93">
                  <c:v>0.94444444444444442</c:v>
                </c:pt>
                <c:pt idx="94">
                  <c:v>0.95454545454545459</c:v>
                </c:pt>
                <c:pt idx="95">
                  <c:v>0.96464646464646464</c:v>
                </c:pt>
                <c:pt idx="96">
                  <c:v>0.9747474747474747</c:v>
                </c:pt>
                <c:pt idx="97">
                  <c:v>0.98484848484848486</c:v>
                </c:pt>
                <c:pt idx="98">
                  <c:v>0.99494949494949492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EDD-9F3F-19775AD3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0896"/>
        <c:axId val="100562816"/>
      </c:scatterChart>
      <c:valAx>
        <c:axId val="100560896"/>
        <c:scaling>
          <c:orientation val="minMax"/>
          <c:max val="130"/>
          <c:min val="90"/>
        </c:scaling>
        <c:delete val="0"/>
        <c:axPos val="b"/>
        <c:majorGridlines/>
        <c:title>
          <c:tx>
            <c:strRef>
              <c:f>'5yr_Ht_cm'!$W$2</c:f>
              <c:strCache>
                <c:ptCount val="1"/>
                <c:pt idx="0">
                  <c:v>5 Year Old Height Cm</c:v>
                </c:pt>
              </c:strCache>
            </c:strRef>
          </c:tx>
          <c:overlay val="0"/>
          <c:txPr>
            <a:bodyPr/>
            <a:lstStyle/>
            <a:p>
              <a:pPr>
                <a:defRPr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0562816"/>
        <c:crosses val="autoZero"/>
        <c:crossBetween val="midCat"/>
        <c:majorUnit val="2"/>
      </c:valAx>
      <c:valAx>
        <c:axId val="100562816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Probability Distribution</a:t>
                </a:r>
              </a:p>
            </c:rich>
          </c:tx>
          <c:layout>
            <c:manualLayout>
              <c:xMode val="edge"/>
              <c:yMode val="edge"/>
              <c:x val="1.0463890877276704E-3"/>
              <c:y val="0.2329753787808872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00560896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9.2777081842042475E-2"/>
          <c:y val="0.12170922375912577"/>
          <c:w val="9.5688379861608205E-2"/>
          <c:h val="0.1133014623172103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6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{FF4C3060-4893-43A3-B660-820298D24D6D}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CD9-4F13-BD93-829C4BC85546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{9F942BBC-A425-4FA8-981A-EEC9B3F85C12}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CD9-4F13-BD93-829C4BC85546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{5619E52B-0628-43C9-AC95-1DD15387E797}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CD9-4F13-BD93-829C4BC85546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{E27854BD-18B4-4DDE-9C68-85E4121E3518}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CD9-4F13-BD93-829C4BC85546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{02357AB4-89A6-4FAB-B28B-CFBEBC02EB93}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CD9-4F13-BD93-829C4BC85546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{70DBE36F-EE39-48EF-BCD4-AD5C199768FF}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CD9-4F13-BD93-829C4BC85546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{F3AA39E2-AB7F-4D4E-8036-0455B07AA671}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CD9-4F13-BD93-829C4BC85546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{238D1FC4-67CF-410B-BD65-48768E44D54A}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CD9-4F13-BD93-829C4BC85546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{F0961BE7-EF86-4212-BD21-DA3730464B0A}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CD9-4F13-BD93-829C4BC85546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{DCF3412C-676B-4192-9081-690243262D5C}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CD9-4F13-BD93-829C4BC85546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{CDB0CCA8-44B7-4A7C-887B-5D898BC0D8A7}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CD9-4F13-BD93-829C4BC85546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{414AFD28-804D-4FA5-B68B-6723F479CF26}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CD9-4F13-BD93-829C4BC85546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{57C57073-654B-41F9-A54B-128B195A0077}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CD9-4F13-BD93-829C4BC85546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{AD10099A-C0F9-4C97-AAF4-0A812DB59594}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CD9-4F13-BD93-829C4BC85546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{6F635869-76E1-464D-85B5-E566599F92B0}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CD9-4F13-BD93-829C4BC85546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{B045308F-9138-4DD6-B263-DA73861F2F0E}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CD9-4F13-BD93-829C4BC85546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{27D11110-FBA8-4BD2-995F-412E3B74F762}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CD9-4F13-BD93-829C4BC85546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{BC804E5A-ACFE-4B12-9271-D9E7D6103CC6}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CD9-4F13-BD93-829C4BC85546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{00E44290-0233-49F3-9936-29BE0AED2173}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CD9-4F13-BD93-829C4BC85546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{97DB5595-6D6F-49DC-B60F-7DF869242742}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CD9-4F13-BD93-829C4BC85546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{F57DB19C-2979-4391-8353-ACAA6C740B9D}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CD9-4F13-BD93-829C4BC855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Facies_6_Porosity!$AY$3:$AY$23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Facies_6_Porosity!$AZ$3:$AZ$23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7.4986195872625935E-2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7.4986195872625935E-2</c:v>
                </c:pt>
                <c:pt idx="5">
                  <c:v>9.0999999999999998E-2</c:v>
                </c:pt>
                <c:pt idx="6">
                  <c:v>9.0999999999999998E-2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4.1013804127374071E-2</c:v>
                </c:pt>
                <c:pt idx="11">
                  <c:v>3.3750000000000002E-2</c:v>
                </c:pt>
                <c:pt idx="12">
                  <c:v>3.3750000000000002E-2</c:v>
                </c:pt>
                <c:pt idx="13">
                  <c:v>4.1013804127374071E-2</c:v>
                </c:pt>
                <c:pt idx="14">
                  <c:v>5.8000000000000003E-2</c:v>
                </c:pt>
                <c:pt idx="16">
                  <c:v>9.0999999999999998E-2</c:v>
                </c:pt>
                <c:pt idx="17">
                  <c:v>0.176875</c:v>
                </c:pt>
                <c:pt idx="19">
                  <c:v>3.3750000000000002E-2</c:v>
                </c:pt>
                <c:pt idx="20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CD9-4F13-BD93-829C4BC85546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Facies_6_Porosity!$AY$25:$AY$26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Facies_6_Porosity!$AZ$25:$AZ$26</c:f>
              <c:numCache>
                <c:formatCode>General</c:formatCode>
                <c:ptCount val="2"/>
                <c:pt idx="0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CD9-4F13-BD93-829C4BC8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4192"/>
        <c:axId val="125386112"/>
      </c:scatterChart>
      <c:valAx>
        <c:axId val="1253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86112"/>
        <c:crosses val="autoZero"/>
        <c:crossBetween val="midCat"/>
      </c:valAx>
      <c:valAx>
        <c:axId val="1253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5384192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Facies_6_Porosity!$W$2</c:f>
          <c:strCache>
            <c:ptCount val="1"/>
            <c:pt idx="0">
              <c:v>Facies 6 Porosity Distribution</c:v>
            </c:pt>
          </c:strCache>
        </c:strRef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Facies_6_Porosity!$AO$91</c:f>
                  <c:strCache>
                    <c:ptCount val="1"/>
                    <c:pt idx="0">
                      <c:v>1.0%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{D3646427-E4E3-4527-A05E-575D95F6933D}</c15:txfldGUID>
                      <c15:f>Facies_6_Porosity!$AO$91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61E-4050-8551-AB6E1588CEB9}"/>
                </c:ext>
              </c:extLst>
            </c:dLbl>
            <c:dLbl>
              <c:idx val="1"/>
              <c:tx>
                <c:strRef>
                  <c:f>Facies_6_Porosity!$AO$92</c:f>
                  <c:strCache>
                    <c:ptCount val="1"/>
                    <c:pt idx="0">
                      <c:v>3.5%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{2FD79B14-B8EF-41A8-B9B3-53EFA65C96F3}</c15:txfldGUID>
                      <c15:f>Facies_6_Porosity!$AO$92</c15:f>
                      <c15:dlblFieldTableCache>
                        <c:ptCount val="1"/>
                        <c:pt idx="0">
                          <c:v>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61E-4050-8551-AB6E1588CEB9}"/>
                </c:ext>
              </c:extLst>
            </c:dLbl>
            <c:dLbl>
              <c:idx val="2"/>
              <c:tx>
                <c:strRef>
                  <c:f>Facies_6_Porosity!$AO$93</c:f>
                  <c:strCache>
                    <c:ptCount val="1"/>
                    <c:pt idx="0">
                      <c:v>6.4%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{CB0B4B18-6969-4CB2-883C-DF961BC5368D}</c15:txfldGUID>
                      <c15:f>Facies_6_Porosity!$AO$93</c15:f>
                      <c15:dlblFieldTableCache>
                        <c:ptCount val="1"/>
                        <c:pt idx="0">
                          <c:v>6.4%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61E-4050-8551-AB6E1588CEB9}"/>
                </c:ext>
              </c:extLst>
            </c:dLbl>
            <c:dLbl>
              <c:idx val="3"/>
              <c:tx>
                <c:strRef>
                  <c:f>Facies_6_Porosity!$AO$94</c:f>
                  <c:strCache>
                    <c:ptCount val="1"/>
                    <c:pt idx="0">
                      <c:v>9.2%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{EE9C28AB-9DF4-4540-9901-23771819E69D}</c15:txfldGUID>
                      <c15:f>Facies_6_Porosity!$AO$94</c15:f>
                      <c15:dlblFieldTableCache>
                        <c:ptCount val="1"/>
                        <c:pt idx="0">
                          <c:v>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61E-4050-8551-AB6E1588CEB9}"/>
                </c:ext>
              </c:extLst>
            </c:dLbl>
            <c:dLbl>
              <c:idx val="4"/>
              <c:tx>
                <c:strRef>
                  <c:f>Facies_6_Porosity!$AO$95</c:f>
                  <c:strCache>
                    <c:ptCount val="1"/>
                    <c:pt idx="0">
                      <c:v>11.8%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{F8DE6B67-5AE0-4C7A-9CAC-95524D091EA5}</c15:txfldGUID>
                      <c15:f>Facies_6_Porosity!$AO$95</c15:f>
                      <c15:dlblFieldTableCache>
                        <c:ptCount val="1"/>
                        <c:pt idx="0">
                          <c:v>11.8%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61E-4050-8551-AB6E1588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Facies_6_Porosity!$AL$91:$AL$95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Facies_6_Porosity!$AM$91:$AM$95</c:f>
              <c:numCache>
                <c:formatCode>General</c:formatCode>
                <c:ptCount val="5"/>
                <c:pt idx="0">
                  <c:v>9.7707361877873433E-3</c:v>
                </c:pt>
                <c:pt idx="1">
                  <c:v>3.5424915590740264E-2</c:v>
                </c:pt>
                <c:pt idx="2">
                  <c:v>6.3928571428571432E-2</c:v>
                </c:pt>
                <c:pt idx="3">
                  <c:v>9.24322272664026E-2</c:v>
                </c:pt>
                <c:pt idx="4">
                  <c:v>0.11808640666935552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E-4050-8551-AB6E1588CE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{7B476973-20A5-4F31-99E6-58B3C2C08AEC}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61E-4050-8551-AB6E1588CEB9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{54B49998-AF46-4B15-9516-F50DBAE9C828}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61E-4050-8551-AB6E1588CEB9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{13E4271A-6693-4B9B-8D74-FD9033B379B0}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61E-4050-8551-AB6E1588CEB9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{F8785A9E-58E9-4CE3-B65B-EA364D902F2A}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61E-4050-8551-AB6E1588CEB9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{AF8B1F08-F134-4B96-AC57-5C6999569F35}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61E-4050-8551-AB6E1588CEB9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{70903307-0C75-4213-8562-D4FEDBCA2F1F}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61E-4050-8551-AB6E1588CEB9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{5A51D4E2-9E11-44B6-8E7B-FB4365FC0AC3}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61E-4050-8551-AB6E1588CEB9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{539C2BF0-98B4-48F5-B9CA-B762AA237F05}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61E-4050-8551-AB6E1588CEB9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{74A0582E-30AA-4D82-B231-9054D13FC7F1}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61E-4050-8551-AB6E1588CEB9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{19F0C605-5DCD-4ECF-8817-2C979D24E4F7}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61E-4050-8551-AB6E1588CEB9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{B0EC102F-AF00-41C3-9EFD-E7CD5AA38E68}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61E-4050-8551-AB6E1588CEB9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{D26B2D4F-59C2-4D2C-B330-2846F6EFE5EC}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61E-4050-8551-AB6E1588CEB9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{8023CA75-3CC3-400F-90BF-938580D36EB2}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61E-4050-8551-AB6E1588CEB9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{0098E6C0-1AD8-438A-8B33-65B758672D61}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61E-4050-8551-AB6E1588CEB9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{87B108FC-498F-43D3-9FD1-89E0C645F3C7}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61E-4050-8551-AB6E1588CEB9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{8F7755C3-4276-4311-938C-AA9D359DAF55}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61E-4050-8551-AB6E1588CEB9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{2A684C7D-9C76-4359-A0EC-18931E113765}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61E-4050-8551-AB6E1588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1E-4050-8551-AB6E1588CEB9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Facies_6_Porosity!$D$3:$D$112</c:f>
              <c:numCache>
                <c:formatCode>0.00</c:formatCode>
                <c:ptCount val="110"/>
                <c:pt idx="0">
                  <c:v>-2.1001654928444697</c:v>
                </c:pt>
                <c:pt idx="1">
                  <c:v>-1.6111691623526765</c:v>
                </c:pt>
                <c:pt idx="2">
                  <c:v>-1.3451666341766386</c:v>
                </c:pt>
                <c:pt idx="3">
                  <c:v>-1.1503493803760083</c:v>
                </c:pt>
                <c:pt idx="4">
                  <c:v>-0.99152647467733057</c:v>
                </c:pt>
                <c:pt idx="5">
                  <c:v>-0.85444739869598973</c:v>
                </c:pt>
                <c:pt idx="6">
                  <c:v>-0.73180808385961749</c:v>
                </c:pt>
                <c:pt idx="7">
                  <c:v>-0.61930676950877617</c:v>
                </c:pt>
                <c:pt idx="8">
                  <c:v>-0.51415610074453411</c:v>
                </c:pt>
                <c:pt idx="9">
                  <c:v>-0.41441332960007643</c:v>
                </c:pt>
                <c:pt idx="10">
                  <c:v>-0.3186393639643752</c:v>
                </c:pt>
                <c:pt idx="11">
                  <c:v>-0.2257079538601594</c:v>
                </c:pt>
                <c:pt idx="12">
                  <c:v>-0.13468979400891959</c:v>
                </c:pt>
                <c:pt idx="13">
                  <c:v>-4.477617669551625E-2</c:v>
                </c:pt>
                <c:pt idx="14">
                  <c:v>4.4776176695516381E-2</c:v>
                </c:pt>
                <c:pt idx="15">
                  <c:v>0.13468979400891973</c:v>
                </c:pt>
                <c:pt idx="16">
                  <c:v>0.2257079538601594</c:v>
                </c:pt>
                <c:pt idx="17">
                  <c:v>0.3186393639643752</c:v>
                </c:pt>
                <c:pt idx="18">
                  <c:v>0.41441332960007643</c:v>
                </c:pt>
                <c:pt idx="19">
                  <c:v>0.51415610074453411</c:v>
                </c:pt>
                <c:pt idx="20">
                  <c:v>0.61930676950877606</c:v>
                </c:pt>
                <c:pt idx="21">
                  <c:v>0.73180808385961771</c:v>
                </c:pt>
                <c:pt idx="22">
                  <c:v>0.85444739869598973</c:v>
                </c:pt>
                <c:pt idx="23">
                  <c:v>0.99152647467733057</c:v>
                </c:pt>
                <c:pt idx="24">
                  <c:v>1.1503493803760083</c:v>
                </c:pt>
                <c:pt idx="25">
                  <c:v>1.3451666341766386</c:v>
                </c:pt>
                <c:pt idx="26">
                  <c:v>1.6111691623526765</c:v>
                </c:pt>
                <c:pt idx="27">
                  <c:v>2.100165492844468</c:v>
                </c:pt>
              </c:numCache>
            </c:numRef>
          </c:xVal>
          <c:yVal>
            <c:numRef>
              <c:f>Facies_6_Porosity!$A$3:$A$112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4.7E-2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9.0999999999999998E-2</c:v>
                </c:pt>
                <c:pt idx="21">
                  <c:v>9.0999999999999998E-2</c:v>
                </c:pt>
                <c:pt idx="22">
                  <c:v>9.1999999999999998E-2</c:v>
                </c:pt>
                <c:pt idx="23">
                  <c:v>9.9000000000000005E-2</c:v>
                </c:pt>
                <c:pt idx="24">
                  <c:v>0.108</c:v>
                </c:pt>
                <c:pt idx="25">
                  <c:v>0.11799999999999999</c:v>
                </c:pt>
                <c:pt idx="26">
                  <c:v>0.14499999999999999</c:v>
                </c:pt>
                <c:pt idx="27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1E-4050-8551-AB6E1588CEB9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61E-4050-8551-AB6E1588CEB9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61E-4050-8551-AB6E1588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7216"/>
        <c:axId val="125819136"/>
      </c:scatterChart>
      <c:valAx>
        <c:axId val="125817216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5819136"/>
        <c:crossesAt val="2000000"/>
        <c:crossBetween val="midCat"/>
      </c:valAx>
      <c:valAx>
        <c:axId val="125819136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17216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85301837270343E-2"/>
          <c:y val="7.6171888949145894E-2"/>
          <c:w val="0.88471436809035231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{4C99BA47-AA06-4280-91A2-CBB978C24002}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A8B-4CA9-A30A-0E57D1673CDA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{CE560791-E563-4140-8959-AC78A886F1BE}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A8B-4CA9-A30A-0E57D1673CDA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{E7275C7D-6179-497E-9413-9F9FAD154450}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A8B-4CA9-A30A-0E57D1673CDA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{B54717D4-D08D-4ACD-909F-DFDFDB5D4A3F}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A8B-4CA9-A30A-0E57D1673CDA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{CEF06080-4FE5-49EA-B6BD-9277B4C1FEDA}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A8B-4CA9-A30A-0E57D1673CDA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{82B03448-7738-4E01-A019-5259042B44F4}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A8B-4CA9-A30A-0E57D1673CDA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{0044791F-A071-4B6F-842D-53AB68B9B3AE}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A8B-4CA9-A30A-0E57D1673CDA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{17264E95-DE78-403B-B8B5-263600D70639}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A8B-4CA9-A30A-0E57D1673CDA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{BB83CAFD-748E-4D1E-9FD3-A6F671334949}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A8B-4CA9-A30A-0E57D1673CDA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{359F9B02-463A-418D-BD7E-450CE48C665E}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A8B-4CA9-A30A-0E57D1673CDA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{611D13AC-7964-4617-AA4D-3F89D13E7782}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A8B-4CA9-A30A-0E57D1673CDA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{7BB38BAF-0703-4D78-AFCB-A9431CB8F5FD}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A8B-4CA9-A30A-0E57D1673CDA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{B910A02F-3293-44A3-A058-1A4A02A271D9}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A8B-4CA9-A30A-0E57D1673CDA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{4395F004-D83F-4094-B413-28FEDC4152BF}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A8B-4CA9-A30A-0E57D1673CDA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{6863628E-3560-430A-B411-434CE0A08FFC}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A8B-4CA9-A30A-0E57D1673CDA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{6501AA28-5ED8-43D0-98EE-BAD069F35FA4}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A8B-4CA9-A30A-0E57D1673CDA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{BBA933DC-ABDA-41D9-BB49-37289AD4ACB6}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A8B-4CA9-A30A-0E57D1673CDA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{F9EFE2CB-3E35-4509-9178-FBA42D1426B4}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A8B-4CA9-A30A-0E57D1673CDA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{AD7A620E-CA6A-4DB7-8821-D4CD371342D8}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A8B-4CA9-A30A-0E57D1673CDA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{F6286F6B-6898-4B63-A54E-E72C723D7DD1}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A8B-4CA9-A30A-0E57D1673CDA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{4FBE1A8B-648C-45F4-9068-68A2247D57F0}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A8B-4CA9-A30A-0E57D1673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Facies_6_Porosity!$AZ$3:$AZ$23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7.4986195872625935E-2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7.4986195872625935E-2</c:v>
                </c:pt>
                <c:pt idx="5">
                  <c:v>9.0999999999999998E-2</c:v>
                </c:pt>
                <c:pt idx="6">
                  <c:v>9.0999999999999998E-2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4.1013804127374071E-2</c:v>
                </c:pt>
                <c:pt idx="11">
                  <c:v>3.3750000000000002E-2</c:v>
                </c:pt>
                <c:pt idx="12">
                  <c:v>3.3750000000000002E-2</c:v>
                </c:pt>
                <c:pt idx="13">
                  <c:v>4.1013804127374071E-2</c:v>
                </c:pt>
                <c:pt idx="14">
                  <c:v>5.8000000000000003E-2</c:v>
                </c:pt>
                <c:pt idx="16">
                  <c:v>9.0999999999999998E-2</c:v>
                </c:pt>
                <c:pt idx="17">
                  <c:v>0.176875</c:v>
                </c:pt>
                <c:pt idx="19">
                  <c:v>3.3750000000000002E-2</c:v>
                </c:pt>
                <c:pt idx="20" formatCode="0.000">
                  <c:v>5.0000000000000001E-3</c:v>
                </c:pt>
              </c:numCache>
            </c:numRef>
          </c:xVal>
          <c:yVal>
            <c:numRef>
              <c:f>Facies_6_Porosity!$AY$3:$AY$23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A8B-4CA9-A30A-0E57D1673CDA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Facies_6_Porosity!$AZ$25:$AZ$26</c:f>
              <c:numCache>
                <c:formatCode>General</c:formatCode>
                <c:ptCount val="2"/>
                <c:pt idx="0">
                  <c:v>0.187</c:v>
                </c:pt>
              </c:numCache>
            </c:numRef>
          </c:xVal>
          <c:yVal>
            <c:numRef>
              <c:f>Facies_6_Porosity!$AY$25:$AY$26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A8B-4CA9-A30A-0E57D167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4416"/>
        <c:axId val="125587456"/>
      </c:scatterChart>
      <c:valAx>
        <c:axId val="125564416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5587456"/>
        <c:crosses val="autoZero"/>
        <c:crossBetween val="midCat"/>
        <c:majorUnit val="1.0000000000000002E-2"/>
      </c:valAx>
      <c:valAx>
        <c:axId val="125587456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5564416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Facies_6_Porosity!$W$2</c:f>
          <c:strCache>
            <c:ptCount val="1"/>
            <c:pt idx="0">
              <c:v>Facies 6 Porosity Distribution</c:v>
            </c:pt>
          </c:strCache>
        </c:strRef>
      </c:tx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54073101973361E-2"/>
          <c:y val="0.11095574538422552"/>
          <c:w val="0.8851058816511572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Facies_6_Porosity!$AO$53</c:f>
                  <c:strCache>
                    <c:ptCount val="1"/>
                    <c:pt idx="0">
                      <c:v>0.6%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{5DF03BC3-78C8-4704-922B-1B84D97133E1}</c15:txfldGUID>
                      <c15:f>Facies_6_Porosity!$AO$53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20D-4671-9605-15AB8AF56D84}"/>
                </c:ext>
              </c:extLst>
            </c:dLbl>
            <c:dLbl>
              <c:idx val="1"/>
              <c:tx>
                <c:strRef>
                  <c:f>Facies_6_Porosity!$AO$54</c:f>
                  <c:strCache>
                    <c:ptCount val="1"/>
                    <c:pt idx="0">
                      <c:v>3.4%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{6F167A15-3C03-4176-8BE9-A7CE42A7EAB6}</c15:txfldGUID>
                      <c15:f>Facies_6_Porosity!$AO$54</c15:f>
                      <c15:dlblFieldTableCache>
                        <c:ptCount val="1"/>
                        <c:pt idx="0">
                          <c:v>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20D-4671-9605-15AB8AF56D84}"/>
                </c:ext>
              </c:extLst>
            </c:dLbl>
            <c:dLbl>
              <c:idx val="2"/>
              <c:tx>
                <c:strRef>
                  <c:f>Facies_6_Porosity!$AO$55</c:f>
                  <c:strCache>
                    <c:ptCount val="1"/>
                    <c:pt idx="0">
                      <c:v>6.4%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{684741FB-9A78-4520-979E-15A2CFC71D82}</c15:txfldGUID>
                      <c15:f>Facies_6_Porosity!$AO$55</c15:f>
                      <c15:dlblFieldTableCache>
                        <c:ptCount val="1"/>
                        <c:pt idx="0">
                          <c:v>6.4%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20D-4671-9605-15AB8AF56D84}"/>
                </c:ext>
              </c:extLst>
            </c:dLbl>
            <c:dLbl>
              <c:idx val="3"/>
              <c:tx>
                <c:strRef>
                  <c:f>Facies_6_Porosity!$AO$56</c:f>
                  <c:strCache>
                    <c:ptCount val="1"/>
                    <c:pt idx="0">
                      <c:v>9.4%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{2139AE5E-BBB9-4785-A9B7-832D7FA22A9E}</c15:txfldGUID>
                      <c15:f>Facies_6_Porosity!$AO$56</c15:f>
                      <c15:dlblFieldTableCache>
                        <c:ptCount val="1"/>
                        <c:pt idx="0">
                          <c:v>9.4%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20D-4671-9605-15AB8AF56D84}"/>
                </c:ext>
              </c:extLst>
            </c:dLbl>
            <c:dLbl>
              <c:idx val="4"/>
              <c:tx>
                <c:strRef>
                  <c:f>Facies_6_Porosity!$AO$57</c:f>
                  <c:strCache>
                    <c:ptCount val="1"/>
                    <c:pt idx="0">
                      <c:v>12.2%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{732B536B-D33D-4344-9E30-0C839798A97D}</c15:txfldGUID>
                      <c15:f>Facies_6_Porosity!$AO$57</c15:f>
                      <c15:dlblFieldTableCache>
                        <c:ptCount val="1"/>
                        <c:pt idx="0">
                          <c:v>12.2%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20D-4671-9605-15AB8AF56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Facies_6_Porosity!$AM$53:$AM$57</c:f>
              <c:numCache>
                <c:formatCode>General</c:formatCode>
                <c:ptCount val="5"/>
                <c:pt idx="0">
                  <c:v>6.3272421217028356E-3</c:v>
                </c:pt>
                <c:pt idx="1">
                  <c:v>3.3612580047731488E-2</c:v>
                </c:pt>
                <c:pt idx="2">
                  <c:v>6.3928571428571432E-2</c:v>
                </c:pt>
                <c:pt idx="3">
                  <c:v>9.4244562809411375E-2</c:v>
                </c:pt>
                <c:pt idx="4">
                  <c:v>0.12152990073544004</c:v>
                </c:pt>
              </c:numCache>
            </c:numRef>
          </c:xVal>
          <c:yVal>
            <c:numRef>
              <c:f>Facies_6_Porosity!$AL$53:$AL$57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0D-4671-9605-15AB8AF56D84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{25EEB8FD-0B3F-442F-8477-07D35795E437}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20D-4671-9605-15AB8AF56D84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{1E9AA3CC-369B-436E-BA50-C9261E9A9093}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20D-4671-9605-15AB8AF56D84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{049500D9-33F9-4D19-AFC8-7AD27D7081D9}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20D-4671-9605-15AB8AF56D84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{5B0DE96D-2AD6-41D0-B1CA-AECA3CD61E6D}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20D-4671-9605-15AB8AF56D84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{4EED4708-7FB2-454C-8E78-6043AE1638CC}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20D-4671-9605-15AB8AF56D84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{8F1EF5C4-E6CE-428F-964A-1201AC6DF7B9}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20D-4671-9605-15AB8AF56D84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{40CF9D68-0FE2-4D53-A52D-21F9F2FAB216}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20D-4671-9605-15AB8AF56D84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{4360367C-4CAB-4791-BB7A-F9E962947AAF}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20D-4671-9605-15AB8AF56D84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{72C8224B-CD16-430C-AF2B-94DBA31B74E7}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20D-4671-9605-15AB8AF56D84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{51999834-761D-4C3A-A61E-95BDE3E8B93A}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20D-4671-9605-15AB8AF56D84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{5F492635-2E13-4D79-A7BD-EFC59ED5AFEB}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20D-4671-9605-15AB8AF56D84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{05D1CD9B-597D-4612-AD32-4E930119138D}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20D-4671-9605-15AB8AF56D84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{1C157D05-8288-4BEC-9ABF-D2FD4EA1B26E}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20D-4671-9605-15AB8AF56D84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{DE9882B6-34DE-4DC0-A30C-BFF8871C871E}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20D-4671-9605-15AB8AF56D84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{2279A30D-3DF3-4CEE-A013-E063D259709A}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20D-4671-9605-15AB8AF56D84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{A26F6AF9-DF8B-482C-82C8-DD6EBC930FF4}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20D-4671-9605-15AB8AF56D84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{40A8D40E-6FDE-4221-8F57-CF286FF5E99D}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C20D-4671-9605-15AB8AF56D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0D-4671-9605-15AB8AF56D84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53447844587608362"/>
                  <c:y val="-0.13086439537523564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Facies_6_Porosity!$A$3:$A$112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4.7E-2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9.0999999999999998E-2</c:v>
                </c:pt>
                <c:pt idx="21">
                  <c:v>9.0999999999999998E-2</c:v>
                </c:pt>
                <c:pt idx="22">
                  <c:v>9.1999999999999998E-2</c:v>
                </c:pt>
                <c:pt idx="23">
                  <c:v>9.9000000000000005E-2</c:v>
                </c:pt>
                <c:pt idx="24">
                  <c:v>0.108</c:v>
                </c:pt>
                <c:pt idx="25">
                  <c:v>0.11799999999999999</c:v>
                </c:pt>
                <c:pt idx="26">
                  <c:v>0.14499999999999999</c:v>
                </c:pt>
                <c:pt idx="27">
                  <c:v>0.187</c:v>
                </c:pt>
              </c:numCache>
            </c:numRef>
          </c:xVal>
          <c:yVal>
            <c:numRef>
              <c:f>Facies_6_Porosity!$D$3:$D$112</c:f>
              <c:numCache>
                <c:formatCode>0.00</c:formatCode>
                <c:ptCount val="110"/>
                <c:pt idx="0">
                  <c:v>-2.1001654928444697</c:v>
                </c:pt>
                <c:pt idx="1">
                  <c:v>-1.6111691623526765</c:v>
                </c:pt>
                <c:pt idx="2">
                  <c:v>-1.3451666341766386</c:v>
                </c:pt>
                <c:pt idx="3">
                  <c:v>-1.1503493803760083</c:v>
                </c:pt>
                <c:pt idx="4">
                  <c:v>-0.99152647467733057</c:v>
                </c:pt>
                <c:pt idx="5">
                  <c:v>-0.85444739869598973</c:v>
                </c:pt>
                <c:pt idx="6">
                  <c:v>-0.73180808385961749</c:v>
                </c:pt>
                <c:pt idx="7">
                  <c:v>-0.61930676950877617</c:v>
                </c:pt>
                <c:pt idx="8">
                  <c:v>-0.51415610074453411</c:v>
                </c:pt>
                <c:pt idx="9">
                  <c:v>-0.41441332960007643</c:v>
                </c:pt>
                <c:pt idx="10">
                  <c:v>-0.3186393639643752</c:v>
                </c:pt>
                <c:pt idx="11">
                  <c:v>-0.2257079538601594</c:v>
                </c:pt>
                <c:pt idx="12">
                  <c:v>-0.13468979400891959</c:v>
                </c:pt>
                <c:pt idx="13">
                  <c:v>-4.477617669551625E-2</c:v>
                </c:pt>
                <c:pt idx="14">
                  <c:v>4.4776176695516381E-2</c:v>
                </c:pt>
                <c:pt idx="15">
                  <c:v>0.13468979400891973</c:v>
                </c:pt>
                <c:pt idx="16">
                  <c:v>0.2257079538601594</c:v>
                </c:pt>
                <c:pt idx="17">
                  <c:v>0.3186393639643752</c:v>
                </c:pt>
                <c:pt idx="18">
                  <c:v>0.41441332960007643</c:v>
                </c:pt>
                <c:pt idx="19">
                  <c:v>0.51415610074453411</c:v>
                </c:pt>
                <c:pt idx="20">
                  <c:v>0.61930676950877606</c:v>
                </c:pt>
                <c:pt idx="21">
                  <c:v>0.73180808385961771</c:v>
                </c:pt>
                <c:pt idx="22">
                  <c:v>0.85444739869598973</c:v>
                </c:pt>
                <c:pt idx="23">
                  <c:v>0.99152647467733057</c:v>
                </c:pt>
                <c:pt idx="24">
                  <c:v>1.1503493803760083</c:v>
                </c:pt>
                <c:pt idx="25">
                  <c:v>1.3451666341766386</c:v>
                </c:pt>
                <c:pt idx="26">
                  <c:v>1.6111691623526765</c:v>
                </c:pt>
                <c:pt idx="27">
                  <c:v>2.100165492844468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20D-4671-9605-15AB8AF56D84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Facies_6_Porosity!$BM$26:$BM$33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Facies_6_Porosity!$BL$26:$BL$33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20D-4671-9605-15AB8AF56D84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Facies_6_Porosity!$BM$36:$BM$43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Facies_6_Porosity!$BL$36:$BL$43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20D-4671-9605-15AB8AF5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3952"/>
        <c:axId val="125695872"/>
      </c:scatterChart>
      <c:valAx>
        <c:axId val="12569395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5695872"/>
        <c:crossesAt val="-3.3"/>
        <c:crossBetween val="midCat"/>
        <c:majorUnit val="1.0000000000000002E-2"/>
        <c:minorUnit val="1.0000000000000002E-2"/>
      </c:valAx>
      <c:valAx>
        <c:axId val="125695872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8110236220472433E-3"/>
              <c:y val="0.321556005499312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93952"/>
        <c:crosses val="autoZero"/>
        <c:crossBetween val="midCat"/>
      </c:valAx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1081911636045497"/>
          <c:y val="0.14438520369455662"/>
          <c:w val="0.22386361427043847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55543625228662E-2"/>
          <c:y val="7.6108348622385635E-2"/>
          <c:w val="0.88400660144754628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Facies_6_Porosity!$N$3:$N$27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Facies_6_Porosity!$R$3:$R$27</c:f>
              <c:numCache>
                <c:formatCode>General</c:formatCode>
                <c:ptCount val="25"/>
                <c:pt idx="0">
                  <c:v>0.10714285714285714</c:v>
                </c:pt>
                <c:pt idx="1">
                  <c:v>0.17857142857142858</c:v>
                </c:pt>
                <c:pt idx="2">
                  <c:v>0.21428571428571427</c:v>
                </c:pt>
                <c:pt idx="3">
                  <c:v>0.32142857142857145</c:v>
                </c:pt>
                <c:pt idx="4">
                  <c:v>0.35714285714285715</c:v>
                </c:pt>
                <c:pt idx="5">
                  <c:v>0.5714285714285714</c:v>
                </c:pt>
                <c:pt idx="6">
                  <c:v>0.6071428571428571</c:v>
                </c:pt>
                <c:pt idx="7">
                  <c:v>0.6428571428571429</c:v>
                </c:pt>
                <c:pt idx="8">
                  <c:v>0.7142857142857143</c:v>
                </c:pt>
                <c:pt idx="9">
                  <c:v>0.8571428571428571</c:v>
                </c:pt>
                <c:pt idx="10">
                  <c:v>0.8928571428571429</c:v>
                </c:pt>
                <c:pt idx="11">
                  <c:v>0.9285714285714286</c:v>
                </c:pt>
                <c:pt idx="12">
                  <c:v>0.9285714285714286</c:v>
                </c:pt>
                <c:pt idx="13">
                  <c:v>0.9285714285714286</c:v>
                </c:pt>
                <c:pt idx="14">
                  <c:v>0.9642857142857143</c:v>
                </c:pt>
                <c:pt idx="15">
                  <c:v>0.9642857142857143</c:v>
                </c:pt>
                <c:pt idx="16">
                  <c:v>0.9642857142857143</c:v>
                </c:pt>
                <c:pt idx="17">
                  <c:v>0.9642857142857143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2D6-8658-ED9B621B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48576"/>
        <c:axId val="125862656"/>
      </c:barChart>
      <c:catAx>
        <c:axId val="125848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5862656"/>
        <c:crosses val="autoZero"/>
        <c:auto val="1"/>
        <c:lblAlgn val="ctr"/>
        <c:lblOffset val="100"/>
        <c:noMultiLvlLbl val="0"/>
      </c:catAx>
      <c:valAx>
        <c:axId val="125862656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5848576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Facies_6_Porosity!$W$2</c:f>
          <c:strCache>
            <c:ptCount val="1"/>
            <c:pt idx="0">
              <c:v>Facies 6 Porosity Distribution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17481905670885E-2"/>
          <c:y val="7.6404408661294276E-2"/>
          <c:w val="0.8845493319016941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Facies_6_Porosity!$A$3:$A$112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4.7E-2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9.0999999999999998E-2</c:v>
                </c:pt>
                <c:pt idx="21">
                  <c:v>9.0999999999999998E-2</c:v>
                </c:pt>
                <c:pt idx="22">
                  <c:v>9.1999999999999998E-2</c:v>
                </c:pt>
                <c:pt idx="23">
                  <c:v>9.9000000000000005E-2</c:v>
                </c:pt>
                <c:pt idx="24">
                  <c:v>0.108</c:v>
                </c:pt>
                <c:pt idx="25">
                  <c:v>0.11799999999999999</c:v>
                </c:pt>
                <c:pt idx="26">
                  <c:v>0.14499999999999999</c:v>
                </c:pt>
                <c:pt idx="27">
                  <c:v>0.187</c:v>
                </c:pt>
              </c:numCache>
            </c:numRef>
          </c:xVal>
          <c:yVal>
            <c:numRef>
              <c:f>Facies_6_Porosity!$E$3:$E$112</c:f>
              <c:numCache>
                <c:formatCode>0.0000</c:formatCode>
                <c:ptCount val="110"/>
                <c:pt idx="0">
                  <c:v>1.7857142857142842E-2</c:v>
                </c:pt>
                <c:pt idx="1">
                  <c:v>5.3571428571428617E-2</c:v>
                </c:pt>
                <c:pt idx="2">
                  <c:v>8.9285714285714329E-2</c:v>
                </c:pt>
                <c:pt idx="3">
                  <c:v>0.12499999999999999</c:v>
                </c:pt>
                <c:pt idx="4">
                  <c:v>0.16071428571428567</c:v>
                </c:pt>
                <c:pt idx="5">
                  <c:v>0.19642857142857137</c:v>
                </c:pt>
                <c:pt idx="6">
                  <c:v>0.23214285714285718</c:v>
                </c:pt>
                <c:pt idx="7">
                  <c:v>0.26785714285714279</c:v>
                </c:pt>
                <c:pt idx="8">
                  <c:v>0.30357142857142849</c:v>
                </c:pt>
                <c:pt idx="9">
                  <c:v>0.3392857142857143</c:v>
                </c:pt>
                <c:pt idx="10">
                  <c:v>0.375</c:v>
                </c:pt>
                <c:pt idx="11">
                  <c:v>0.4107142857142857</c:v>
                </c:pt>
                <c:pt idx="12">
                  <c:v>0.44642857142857145</c:v>
                </c:pt>
                <c:pt idx="13">
                  <c:v>0.48214285714285715</c:v>
                </c:pt>
                <c:pt idx="14">
                  <c:v>0.5178571428571429</c:v>
                </c:pt>
                <c:pt idx="15">
                  <c:v>0.5535714285714286</c:v>
                </c:pt>
                <c:pt idx="16">
                  <c:v>0.5892857142857143</c:v>
                </c:pt>
                <c:pt idx="17">
                  <c:v>0.625</c:v>
                </c:pt>
                <c:pt idx="18">
                  <c:v>0.6607142857142857</c:v>
                </c:pt>
                <c:pt idx="19">
                  <c:v>0.69642857142857151</c:v>
                </c:pt>
                <c:pt idx="20">
                  <c:v>0.73214285714285721</c:v>
                </c:pt>
                <c:pt idx="21">
                  <c:v>0.7678571428571429</c:v>
                </c:pt>
                <c:pt idx="22">
                  <c:v>0.8035714285714286</c:v>
                </c:pt>
                <c:pt idx="23">
                  <c:v>0.8392857142857143</c:v>
                </c:pt>
                <c:pt idx="24">
                  <c:v>0.875</c:v>
                </c:pt>
                <c:pt idx="25">
                  <c:v>0.9107142857142857</c:v>
                </c:pt>
                <c:pt idx="26">
                  <c:v>0.9464285714285714</c:v>
                </c:pt>
                <c:pt idx="27">
                  <c:v>0.9821428571428571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7-4A47-963E-51F32C61A6AB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Facies_6_Porosity!$L$3:$L$103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Facies_6_Porosity!$I$3:$I$103</c:f>
              <c:numCache>
                <c:formatCode>General</c:formatCode>
                <c:ptCount val="101"/>
                <c:pt idx="0">
                  <c:v>7.0323080932758297E-2</c:v>
                </c:pt>
                <c:pt idx="1">
                  <c:v>8.7207742391988446E-2</c:v>
                </c:pt>
                <c:pt idx="2">
                  <c:v>0.10694961877558103</c:v>
                </c:pt>
                <c:pt idx="3">
                  <c:v>0.12972803978699235</c:v>
                </c:pt>
                <c:pt idx="4">
                  <c:v>0.15566373663010838</c:v>
                </c:pt>
                <c:pt idx="5">
                  <c:v>0.18480519926680322</c:v>
                </c:pt>
                <c:pt idx="6">
                  <c:v>0.21711720298100309</c:v>
                </c:pt>
                <c:pt idx="7">
                  <c:v>0.25247258672732337</c:v>
                </c:pt>
                <c:pt idx="8">
                  <c:v>0.29064822811946583</c:v>
                </c:pt>
                <c:pt idx="9">
                  <c:v>0.33132591525281574</c:v>
                </c:pt>
                <c:pt idx="10">
                  <c:v>0.3740984791517557</c:v>
                </c:pt>
                <c:pt idx="11">
                  <c:v>0.41848115057191476</c:v>
                </c:pt>
                <c:pt idx="12">
                  <c:v>0.46392767943311869</c:v>
                </c:pt>
                <c:pt idx="13">
                  <c:v>0.50985034839744714</c:v>
                </c:pt>
                <c:pt idx="14">
                  <c:v>0.55564266843025423</c:v>
                </c:pt>
                <c:pt idx="15">
                  <c:v>0.60070330240242076</c:v>
                </c:pt>
                <c:pt idx="16">
                  <c:v>0.64445965081032852</c:v>
                </c:pt>
                <c:pt idx="17">
                  <c:v>0.68638956457766431</c:v>
                </c:pt>
                <c:pt idx="18">
                  <c:v>0.72603982004568601</c:v>
                </c:pt>
                <c:pt idx="19">
                  <c:v>0.7630402808701775</c:v>
                </c:pt>
                <c:pt idx="20">
                  <c:v>0.79711304746675715</c:v>
                </c:pt>
                <c:pt idx="21">
                  <c:v>0.82807631497186707</c:v>
                </c:pt>
                <c:pt idx="22">
                  <c:v>0.85584308043364443</c:v>
                </c:pt>
                <c:pt idx="23">
                  <c:v>0.88041521690006386</c:v>
                </c:pt>
                <c:pt idx="24">
                  <c:v>0.90187373188878217</c:v>
                </c:pt>
                <c:pt idx="25">
                  <c:v>0.9203662275925627</c:v>
                </c:pt>
                <c:pt idx="26">
                  <c:v>0.93609267059563261</c:v>
                </c:pt>
                <c:pt idx="27">
                  <c:v>0.94929056346812923</c:v>
                </c:pt>
                <c:pt idx="28">
                  <c:v>0.96022050416932814</c:v>
                </c:pt>
                <c:pt idx="29">
                  <c:v>0.96915294451207923</c:v>
                </c:pt>
                <c:pt idx="30">
                  <c:v>0.97635674295312247</c:v>
                </c:pt>
                <c:pt idx="31">
                  <c:v>0.98208987691529759</c:v>
                </c:pt>
                <c:pt idx="32">
                  <c:v>0.98659245997250034</c:v>
                </c:pt>
                <c:pt idx="33">
                  <c:v>0.99008201844617083</c:v>
                </c:pt>
                <c:pt idx="34">
                  <c:v>0.99275083258302022</c:v>
                </c:pt>
                <c:pt idx="35">
                  <c:v>0.99476504504493968</c:v>
                </c:pt>
                <c:pt idx="36">
                  <c:v>0.99626518343500914</c:v>
                </c:pt>
                <c:pt idx="37">
                  <c:v>0.99736772879738189</c:v>
                </c:pt>
                <c:pt idx="38">
                  <c:v>0.9981673801952794</c:v>
                </c:pt>
                <c:pt idx="39">
                  <c:v>0.99873970691831548</c:v>
                </c:pt>
                <c:pt idx="40">
                  <c:v>0.99914393495747722</c:v>
                </c:pt>
                <c:pt idx="41">
                  <c:v>0.99942567458064868</c:v>
                </c:pt>
                <c:pt idx="42">
                  <c:v>0.99961945438129152</c:v>
                </c:pt>
                <c:pt idx="43">
                  <c:v>0.99975097933509927</c:v>
                </c:pt>
                <c:pt idx="44">
                  <c:v>0.99983907344780398</c:v>
                </c:pt>
                <c:pt idx="45">
                  <c:v>0.99989730048397596</c:v>
                </c:pt>
                <c:pt idx="46">
                  <c:v>0.99993527931132731</c:v>
                </c:pt>
                <c:pt idx="47">
                  <c:v>0.99995972473012329</c:v>
                </c:pt>
                <c:pt idx="48">
                  <c:v>0.99997525190603254</c:v>
                </c:pt>
                <c:pt idx="49">
                  <c:v>0.99998498445328998</c:v>
                </c:pt>
                <c:pt idx="50">
                  <c:v>0.9999910044966861</c:v>
                </c:pt>
                <c:pt idx="51">
                  <c:v>0.99999467911107676</c:v>
                </c:pt>
                <c:pt idx="52">
                  <c:v>0.99999689252667312</c:v>
                </c:pt>
                <c:pt idx="53">
                  <c:v>0.99999820821554231</c:v>
                </c:pt>
                <c:pt idx="54">
                  <c:v>0.99999897997590836</c:v>
                </c:pt>
                <c:pt idx="55">
                  <c:v>0.99999942671172626</c:v>
                </c:pt>
                <c:pt idx="56">
                  <c:v>0.99999968189846644</c:v>
                </c:pt>
                <c:pt idx="57">
                  <c:v>0.99999982574667479</c:v>
                </c:pt>
                <c:pt idx="58">
                  <c:v>0.99999990576506814</c:v>
                </c:pt>
                <c:pt idx="59">
                  <c:v>0.99999994969031492</c:v>
                </c:pt>
                <c:pt idx="60">
                  <c:v>0.9999999734848708</c:v>
                </c:pt>
                <c:pt idx="61">
                  <c:v>0.99999998620466246</c:v>
                </c:pt>
                <c:pt idx="62">
                  <c:v>0.99999999291464492</c:v>
                </c:pt>
                <c:pt idx="63">
                  <c:v>0.99999999640767057</c:v>
                </c:pt>
                <c:pt idx="64">
                  <c:v>0.99999999820207841</c:v>
                </c:pt>
                <c:pt idx="65">
                  <c:v>0.9999999991117392</c:v>
                </c:pt>
                <c:pt idx="66">
                  <c:v>0.99999999956680785</c:v>
                </c:pt>
                <c:pt idx="67">
                  <c:v>0.99999999979146126</c:v>
                </c:pt>
                <c:pt idx="68">
                  <c:v>0.99999999990090438</c:v>
                </c:pt>
                <c:pt idx="69">
                  <c:v>0.99999999995351851</c:v>
                </c:pt>
                <c:pt idx="70">
                  <c:v>0.99999999997847921</c:v>
                </c:pt>
                <c:pt idx="71">
                  <c:v>0.99999999999016465</c:v>
                </c:pt>
                <c:pt idx="72">
                  <c:v>0.99999999999556322</c:v>
                </c:pt>
                <c:pt idx="73">
                  <c:v>0.99999999999802447</c:v>
                </c:pt>
                <c:pt idx="74">
                  <c:v>0.99999999999913181</c:v>
                </c:pt>
                <c:pt idx="75">
                  <c:v>0.9999999999996233</c:v>
                </c:pt>
                <c:pt idx="76">
                  <c:v>0.99999999999983868</c:v>
                </c:pt>
                <c:pt idx="77">
                  <c:v>0.99999999999993183</c:v>
                </c:pt>
                <c:pt idx="78">
                  <c:v>0.99999999999997158</c:v>
                </c:pt>
                <c:pt idx="79">
                  <c:v>0.99999999999998834</c:v>
                </c:pt>
                <c:pt idx="80">
                  <c:v>0.99999999999999523</c:v>
                </c:pt>
                <c:pt idx="81">
                  <c:v>0.99999999999999811</c:v>
                </c:pt>
                <c:pt idx="82">
                  <c:v>0.99999999999999922</c:v>
                </c:pt>
                <c:pt idx="83">
                  <c:v>0.99999999999999967</c:v>
                </c:pt>
                <c:pt idx="84">
                  <c:v>0.99999999999999989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7-4A47-963E-51F32C61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4672"/>
        <c:axId val="125903232"/>
      </c:scatterChart>
      <c:valAx>
        <c:axId val="125884672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5903232"/>
        <c:crosses val="autoZero"/>
        <c:crossBetween val="midCat"/>
        <c:majorUnit val="1.0000000000000002E-2"/>
      </c:valAx>
      <c:valAx>
        <c:axId val="125903232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3890877276702E-3"/>
              <c:y val="0.2827346184159159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5884672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1413445478406135E-2"/>
          <c:y val="6.5450378485298041E-2"/>
          <c:w val="0.11299520798536547"/>
          <c:h val="0.142402663802045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Facies_6_Porosity!$N$3:$N$27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Facies_6_Porosity!$O$3:$O$27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838-9633-62162DE0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28192"/>
        <c:axId val="125929728"/>
      </c:barChart>
      <c:catAx>
        <c:axId val="125928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5929728"/>
        <c:crosses val="autoZero"/>
        <c:auto val="1"/>
        <c:lblAlgn val="ctr"/>
        <c:lblOffset val="100"/>
        <c:noMultiLvlLbl val="0"/>
      </c:catAx>
      <c:valAx>
        <c:axId val="12592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layout>
            <c:manualLayout>
              <c:xMode val="edge"/>
              <c:yMode val="edge"/>
              <c:x val="9.5631511970094556E-4"/>
              <c:y val="0.28423794172467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928192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Facies_6_Porosity!$W$2</c:f>
          <c:strCache>
            <c:ptCount val="1"/>
            <c:pt idx="0">
              <c:v>Facies 6 Porosity Distribution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Porosity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Facies_6_Porosity!$A$3:$A$112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4.7E-2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5.8000000000000003E-2</c:v>
                </c:pt>
                <c:pt idx="15">
                  <c:v>5.8000000000000003E-2</c:v>
                </c:pt>
                <c:pt idx="16">
                  <c:v>6.0999999999999999E-2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9.0999999999999998E-2</c:v>
                </c:pt>
                <c:pt idx="21">
                  <c:v>9.0999999999999998E-2</c:v>
                </c:pt>
                <c:pt idx="22">
                  <c:v>9.1999999999999998E-2</c:v>
                </c:pt>
                <c:pt idx="23">
                  <c:v>9.9000000000000005E-2</c:v>
                </c:pt>
                <c:pt idx="24">
                  <c:v>0.108</c:v>
                </c:pt>
                <c:pt idx="25">
                  <c:v>0.11799999999999999</c:v>
                </c:pt>
                <c:pt idx="26">
                  <c:v>0.14499999999999999</c:v>
                </c:pt>
                <c:pt idx="27">
                  <c:v>0.187</c:v>
                </c:pt>
              </c:numCache>
            </c:numRef>
          </c:xVal>
          <c:yVal>
            <c:numRef>
              <c:f>Facies_6_Porosity!$F$3:$F$112</c:f>
              <c:numCache>
                <c:formatCode>0.0000</c:formatCode>
                <c:ptCount val="110"/>
                <c:pt idx="0">
                  <c:v>4.3968312196343173E-2</c:v>
                </c:pt>
                <c:pt idx="1">
                  <c:v>0.10894941706771384</c:v>
                </c:pt>
                <c:pt idx="2">
                  <c:v>0.16143137163730539</c:v>
                </c:pt>
                <c:pt idx="3">
                  <c:v>0.20585353017164357</c:v>
                </c:pt>
                <c:pt idx="4">
                  <c:v>0.24402102040525492</c:v>
                </c:pt>
                <c:pt idx="5">
                  <c:v>0.276933267942304</c:v>
                </c:pt>
                <c:pt idx="6">
                  <c:v>0.30522377923106397</c:v>
                </c:pt>
                <c:pt idx="7">
                  <c:v>0.32932539627104196</c:v>
                </c:pt>
                <c:pt idx="8">
                  <c:v>0.34954716336189645</c:v>
                </c:pt>
                <c:pt idx="9">
                  <c:v>0.36611501838029148</c:v>
                </c:pt>
                <c:pt idx="10">
                  <c:v>0.37919524230709561</c:v>
                </c:pt>
                <c:pt idx="11">
                  <c:v>0.38890873650247026</c:v>
                </c:pt>
                <c:pt idx="12">
                  <c:v>0.39533996889409584</c:v>
                </c:pt>
                <c:pt idx="13">
                  <c:v>0.39854255989970522</c:v>
                </c:pt>
                <c:pt idx="14">
                  <c:v>0.39854255989970522</c:v>
                </c:pt>
                <c:pt idx="15">
                  <c:v>0.39533996889409584</c:v>
                </c:pt>
                <c:pt idx="16">
                  <c:v>0.38890873650247026</c:v>
                </c:pt>
                <c:pt idx="17">
                  <c:v>0.37919524230709561</c:v>
                </c:pt>
                <c:pt idx="18">
                  <c:v>0.36611501838029148</c:v>
                </c:pt>
                <c:pt idx="19">
                  <c:v>0.34954716336189645</c:v>
                </c:pt>
                <c:pt idx="20">
                  <c:v>0.32932539627104201</c:v>
                </c:pt>
                <c:pt idx="21">
                  <c:v>0.30522377923106386</c:v>
                </c:pt>
                <c:pt idx="22">
                  <c:v>0.276933267942304</c:v>
                </c:pt>
                <c:pt idx="23">
                  <c:v>0.24402102040525492</c:v>
                </c:pt>
                <c:pt idx="24">
                  <c:v>0.20585353017164357</c:v>
                </c:pt>
                <c:pt idx="25">
                  <c:v>0.16143137163730539</c:v>
                </c:pt>
                <c:pt idx="26">
                  <c:v>0.10894941706771384</c:v>
                </c:pt>
                <c:pt idx="27">
                  <c:v>4.3968312196343354E-2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6-4279-86C8-88E06EA14A60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Facies_6_Porosity!$L$3:$L$103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Facies_6_Porosity!$K$3:$K$103</c:f>
              <c:numCache>
                <c:formatCode>General</c:formatCode>
                <c:ptCount val="101"/>
                <c:pt idx="0">
                  <c:v>0.13474432626603239</c:v>
                </c:pt>
                <c:pt idx="1">
                  <c:v>0.15862270112065505</c:v>
                </c:pt>
                <c:pt idx="2">
                  <c:v>0.18426928015473928</c:v>
                </c:pt>
                <c:pt idx="3">
                  <c:v>0.21123860072411144</c:v>
                </c:pt>
                <c:pt idx="4">
                  <c:v>0.23896063802637993</c:v>
                </c:pt>
                <c:pt idx="5">
                  <c:v>0.26675477414850346</c:v>
                </c:pt>
                <c:pt idx="6">
                  <c:v>0.29385343846401646</c:v>
                </c:pt>
                <c:pt idx="7">
                  <c:v>0.31943470435293925</c:v>
                </c:pt>
                <c:pt idx="8">
                  <c:v>0.34266217125819137</c:v>
                </c:pt>
                <c:pt idx="9">
                  <c:v>0.36272957906234599</c:v>
                </c:pt>
                <c:pt idx="10">
                  <c:v>0.37890691034211044</c:v>
                </c:pt>
                <c:pt idx="11">
                  <c:v>0.39058433766935896</c:v>
                </c:pt>
                <c:pt idx="12">
                  <c:v>0.39731033938659427</c:v>
                </c:pt>
                <c:pt idx="13">
                  <c:v>0.39882066594923821</c:v>
                </c:pt>
                <c:pt idx="14">
                  <c:v>0.39505556698140876</c:v>
                </c:pt>
                <c:pt idx="15">
                  <c:v>0.38616371362206647</c:v>
                </c:pt>
                <c:pt idx="16">
                  <c:v>0.37249245726352187</c:v>
                </c:pt>
                <c:pt idx="17">
                  <c:v>0.35456531434697225</c:v>
                </c:pt>
                <c:pt idx="18">
                  <c:v>0.33304871143086201</c:v>
                </c:pt>
                <c:pt idx="19">
                  <c:v>0.30871093403592892</c:v>
                </c:pt>
                <c:pt idx="20">
                  <c:v>0.28237679865411974</c:v>
                </c:pt>
                <c:pt idx="21">
                  <c:v>0.25488175758450643</c:v>
                </c:pt>
                <c:pt idx="22">
                  <c:v>0.22702895004813869</c:v>
                </c:pt>
                <c:pt idx="23">
                  <c:v>0.19955217813991633</c:v>
                </c:pt>
                <c:pt idx="24">
                  <c:v>0.17308699928773066</c:v>
                </c:pt>
                <c:pt idx="25">
                  <c:v>0.14815119867868226</c:v>
                </c:pt>
                <c:pt idx="26">
                  <c:v>0.12513495302746125</c:v>
                </c:pt>
                <c:pt idx="27">
                  <c:v>0.10430012877748726</c:v>
                </c:pt>
                <c:pt idx="28">
                  <c:v>8.5787457909208165E-2</c:v>
                </c:pt>
                <c:pt idx="29">
                  <c:v>6.9629856068500848E-2</c:v>
                </c:pt>
                <c:pt idx="30">
                  <c:v>5.5769909601951911E-2</c:v>
                </c:pt>
                <c:pt idx="31">
                  <c:v>4.4079547549324423E-2</c:v>
                </c:pt>
                <c:pt idx="32">
                  <c:v>3.43800940254647E-2</c:v>
                </c:pt>
                <c:pt idx="33">
                  <c:v>2.6461212262769828E-2</c:v>
                </c:pt>
                <c:pt idx="34">
                  <c:v>2.0097644389334493E-2</c:v>
                </c:pt>
                <c:pt idx="35">
                  <c:v>1.5063064053411401E-2</c:v>
                </c:pt>
                <c:pt idx="36">
                  <c:v>1.1140744972135538E-2</c:v>
                </c:pt>
                <c:pt idx="37">
                  <c:v>8.131073503154335E-3</c:v>
                </c:pt>
                <c:pt idx="38">
                  <c:v>5.8561782296161552E-3</c:v>
                </c:pt>
                <c:pt idx="39">
                  <c:v>4.162108802353395E-3</c:v>
                </c:pt>
                <c:pt idx="40">
                  <c:v>2.9190754245957632E-3</c:v>
                </c:pt>
                <c:pt idx="41">
                  <c:v>2.0202724839197676E-3</c:v>
                </c:pt>
                <c:pt idx="42">
                  <c:v>1.3797719933733323E-3</c:v>
                </c:pt>
                <c:pt idx="43">
                  <c:v>9.29902566681327E-4</c:v>
                </c:pt>
                <c:pt idx="44">
                  <c:v>6.1844390244281513E-4</c:v>
                </c:pt>
                <c:pt idx="45">
                  <c:v>4.0587838338743983E-4</c:v>
                </c:pt>
                <c:pt idx="46">
                  <c:v>2.6285986247093749E-4</c:v>
                </c:pt>
                <c:pt idx="47">
                  <c:v>1.6799075239882783E-4</c:v>
                </c:pt>
                <c:pt idx="48">
                  <c:v>1.0594469586081365E-4</c:v>
                </c:pt>
                <c:pt idx="49">
                  <c:v>6.5933450813076479E-5</c:v>
                </c:pt>
                <c:pt idx="50">
                  <c:v>4.0491618707171307E-5</c:v>
                </c:pt>
                <c:pt idx="51">
                  <c:v>2.4539020042977294E-5</c:v>
                </c:pt>
                <c:pt idx="52">
                  <c:v>1.467513268207004E-5</c:v>
                </c:pt>
                <c:pt idx="53">
                  <c:v>8.6604329193153053E-6</c:v>
                </c:pt>
                <c:pt idx="54">
                  <c:v>5.0434754625476748E-6</c:v>
                </c:pt>
                <c:pt idx="55">
                  <c:v>2.8983642670946972E-6</c:v>
                </c:pt>
                <c:pt idx="56">
                  <c:v>1.6436478114688687E-6</c:v>
                </c:pt>
                <c:pt idx="57">
                  <c:v>9.1980826846609512E-7</c:v>
                </c:pt>
                <c:pt idx="58">
                  <c:v>5.0794723103221262E-7</c:v>
                </c:pt>
                <c:pt idx="59">
                  <c:v>2.7680417075985047E-7</c:v>
                </c:pt>
                <c:pt idx="60">
                  <c:v>1.4885362192873766E-7</c:v>
                </c:pt>
                <c:pt idx="61">
                  <c:v>7.899123933113537E-8</c:v>
                </c:pt>
                <c:pt idx="62">
                  <c:v>4.1364825206866662E-8</c:v>
                </c:pt>
                <c:pt idx="63">
                  <c:v>2.137549613603955E-8</c:v>
                </c:pt>
                <c:pt idx="64">
                  <c:v>1.0900187245246E-8</c:v>
                </c:pt>
                <c:pt idx="65">
                  <c:v>5.4850988358734939E-9</c:v>
                </c:pt>
                <c:pt idx="66">
                  <c:v>2.7237528715686744E-9</c:v>
                </c:pt>
                <c:pt idx="67">
                  <c:v>1.3347000882105045E-9</c:v>
                </c:pt>
                <c:pt idx="68">
                  <c:v>6.4540514279780112E-10</c:v>
                </c:pt>
                <c:pt idx="69">
                  <c:v>3.0797389002714764E-10</c:v>
                </c:pt>
                <c:pt idx="70">
                  <c:v>1.4502007322448962E-10</c:v>
                </c:pt>
                <c:pt idx="71">
                  <c:v>6.7386839173379554E-11</c:v>
                </c:pt>
                <c:pt idx="72">
                  <c:v>3.0899737947855938E-11</c:v>
                </c:pt>
                <c:pt idx="73">
                  <c:v>1.398193410777931E-11</c:v>
                </c:pt>
                <c:pt idx="74">
                  <c:v>6.24327479126665E-12</c:v>
                </c:pt>
                <c:pt idx="75">
                  <c:v>2.7509987565771077E-12</c:v>
                </c:pt>
                <c:pt idx="76">
                  <c:v>1.1961925197405003E-12</c:v>
                </c:pt>
                <c:pt idx="77">
                  <c:v>5.132683854608586E-13</c:v>
                </c:pt>
                <c:pt idx="78">
                  <c:v>2.1733050642661481E-13</c:v>
                </c:pt>
                <c:pt idx="79">
                  <c:v>9.0809150623909618E-14</c:v>
                </c:pt>
                <c:pt idx="80">
                  <c:v>3.7443055321150142E-14</c:v>
                </c:pt>
                <c:pt idx="81">
                  <c:v>1.5235113360377103E-14</c:v>
                </c:pt>
                <c:pt idx="82">
                  <c:v>6.1172023256569015E-15</c:v>
                </c:pt>
                <c:pt idx="83">
                  <c:v>2.4237774707966499E-15</c:v>
                </c:pt>
                <c:pt idx="84">
                  <c:v>9.4768801472819066E-16</c:v>
                </c:pt>
                <c:pt idx="85">
                  <c:v>3.6565437705839679E-16</c:v>
                </c:pt>
                <c:pt idx="86">
                  <c:v>1.3922233368879728E-16</c:v>
                </c:pt>
                <c:pt idx="87">
                  <c:v>5.2309405767324062E-17</c:v>
                </c:pt>
                <c:pt idx="88">
                  <c:v>1.9394715268951252E-17</c:v>
                </c:pt>
                <c:pt idx="89">
                  <c:v>7.0961007720846814E-18</c:v>
                </c:pt>
                <c:pt idx="90">
                  <c:v>2.5620575740714201E-18</c:v>
                </c:pt>
                <c:pt idx="91">
                  <c:v>9.128317556892473E-19</c:v>
                </c:pt>
                <c:pt idx="92">
                  <c:v>3.2094110197919838E-19</c:v>
                </c:pt>
                <c:pt idx="93">
                  <c:v>1.1135063125906612E-19</c:v>
                </c:pt>
                <c:pt idx="94">
                  <c:v>3.8123500601114537E-20</c:v>
                </c:pt>
                <c:pt idx="95">
                  <c:v>1.2880288916757684E-20</c:v>
                </c:pt>
                <c:pt idx="96">
                  <c:v>4.2942881454272877E-21</c:v>
                </c:pt>
                <c:pt idx="97">
                  <c:v>1.4128286850080729E-21</c:v>
                </c:pt>
                <c:pt idx="98">
                  <c:v>4.5869137100621571E-22</c:v>
                </c:pt>
                <c:pt idx="99">
                  <c:v>1.4695500466676027E-22</c:v>
                </c:pt>
                <c:pt idx="100">
                  <c:v>4.6460185138000541E-23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6-4279-86C8-88E06EA1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4688"/>
        <c:axId val="126096128"/>
      </c:scatterChart>
      <c:valAx>
        <c:axId val="125954688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6096128"/>
        <c:crossesAt val="0"/>
        <c:crossBetween val="midCat"/>
        <c:majorUnit val="1.0000000000000002E-2"/>
      </c:valAx>
      <c:valAx>
        <c:axId val="12609612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5954688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Facies Porosity</a:t>
            </a:r>
          </a:p>
        </c:rich>
      </c:tx>
      <c:layout>
        <c:manualLayout>
          <c:xMode val="edge"/>
          <c:yMode val="edge"/>
          <c:x val="0.14447256592925883"/>
          <c:y val="8.1384514435695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89558448051139"/>
          <c:y val="0.10963035870516187"/>
          <c:w val="0.57587265877479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Facies_1_Porosity!$BC$3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{2079D0AB-EDF4-47EE-B0B8-2F1C398325CE}</c15:txfldGUID>
                      <c15:f>Facies_1_Porosity!$BC$3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43A-49AD-B55D-EDFA59A20880}"/>
                </c:ext>
              </c:extLst>
            </c:dLbl>
            <c:dLbl>
              <c:idx val="1"/>
              <c:tx>
                <c:strRef>
                  <c:f>Facies_1_Porosity!$BC$4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{06251857-959E-4B19-8ED7-9E76418E210B}</c15:txfldGUID>
                      <c15:f>Facies_1_Porosity!$BC$4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43A-49AD-B55D-EDFA59A20880}"/>
                </c:ext>
              </c:extLst>
            </c:dLbl>
            <c:dLbl>
              <c:idx val="2"/>
              <c:tx>
                <c:strRef>
                  <c:f>Facies_1_Porosity!$BC$5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{A2E39268-1FAA-499B-83F2-A6ACB8BA1CF5}</c15:txfldGUID>
                      <c15:f>Facies_1_Porosity!$BC$5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43A-49AD-B55D-EDFA59A20880}"/>
                </c:ext>
              </c:extLst>
            </c:dLbl>
            <c:dLbl>
              <c:idx val="3"/>
              <c:tx>
                <c:strRef>
                  <c:f>Facies_1_Porosity!$BC$6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{4B720A91-47C4-4246-B2F6-401C3BBDD9BC}</c15:txfldGUID>
                      <c15:f>Facies_1_Porosity!$BC$6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43A-49AD-B55D-EDFA59A20880}"/>
                </c:ext>
              </c:extLst>
            </c:dLbl>
            <c:dLbl>
              <c:idx val="4"/>
              <c:tx>
                <c:strRef>
                  <c:f>Facies_1_Porosity!$BC$7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{E6237AB7-7218-452C-A06C-F11073EDE008}</c15:txfldGUID>
                      <c15:f>Facies_1_Porosity!$BC$7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43A-49AD-B55D-EDFA59A20880}"/>
                </c:ext>
              </c:extLst>
            </c:dLbl>
            <c:dLbl>
              <c:idx val="5"/>
              <c:tx>
                <c:strRef>
                  <c:f>Facies_1_Porosity!$BC$8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{D70D37C8-13D2-4A1F-8BFE-02BE83610C9D}</c15:txfldGUID>
                      <c15:f>Facies_1_Porosity!$BC$8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43A-49AD-B55D-EDFA59A20880}"/>
                </c:ext>
              </c:extLst>
            </c:dLbl>
            <c:dLbl>
              <c:idx val="6"/>
              <c:tx>
                <c:strRef>
                  <c:f>Facies_1_Porosity!$BC$9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{D63C6398-C1E0-4845-B8D5-A0A7DCDF32B8}</c15:txfldGUID>
                      <c15:f>Facies_1_Porosity!$BC$9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43A-49AD-B55D-EDFA59A20880}"/>
                </c:ext>
              </c:extLst>
            </c:dLbl>
            <c:dLbl>
              <c:idx val="7"/>
              <c:tx>
                <c:strRef>
                  <c:f>Facies_1_Porosity!$BC$10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{087B1E28-06A5-4FD8-856A-2E7CAD61532B}</c15:txfldGUID>
                      <c15:f>Facies_1_Porosity!$BC$10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43A-49AD-B55D-EDFA59A20880}"/>
                </c:ext>
              </c:extLst>
            </c:dLbl>
            <c:dLbl>
              <c:idx val="8"/>
              <c:tx>
                <c:strRef>
                  <c:f>Facies_1_Porosity!$BC$11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{4132A3F5-5D18-4E8D-B1D4-11AAE8B619A0}</c15:txfldGUID>
                      <c15:f>Facies_1_Porosity!$BC$11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43A-49AD-B55D-EDFA59A20880}"/>
                </c:ext>
              </c:extLst>
            </c:dLbl>
            <c:dLbl>
              <c:idx val="9"/>
              <c:tx>
                <c:strRef>
                  <c:f>Facies_1_Porosity!$BC$12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{B6D6D7C5-FA5E-4395-A0C9-4727E089354B}</c15:txfldGUID>
                      <c15:f>Facies_1_Porosity!$BC$12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43A-49AD-B55D-EDFA59A20880}"/>
                </c:ext>
              </c:extLst>
            </c:dLbl>
            <c:dLbl>
              <c:idx val="10"/>
              <c:tx>
                <c:strRef>
                  <c:f>Facies_1_Porosity!$BC$13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{DA0050BC-7B8E-46F1-BD4B-5BDDF339BAF1}</c15:txfldGUID>
                      <c15:f>Facies_1_Porosity!$BC$13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43A-49AD-B55D-EDFA59A20880}"/>
                </c:ext>
              </c:extLst>
            </c:dLbl>
            <c:dLbl>
              <c:idx val="11"/>
              <c:tx>
                <c:strRef>
                  <c:f>Facies_1_Porosity!$BC$14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{01DFA1D8-13DA-4E79-9B50-D267615300B3}</c15:txfldGUID>
                      <c15:f>Facies_1_Porosity!$BC$14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43A-49AD-B55D-EDFA59A20880}"/>
                </c:ext>
              </c:extLst>
            </c:dLbl>
            <c:dLbl>
              <c:idx val="12"/>
              <c:tx>
                <c:strRef>
                  <c:f>Facies_1_Porosity!$BC$15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{747521EA-3FEF-4F27-839A-488F6C3EBAF1}</c15:txfldGUID>
                      <c15:f>Facies_1_Porosity!$BC$15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43A-49AD-B55D-EDFA59A20880}"/>
                </c:ext>
              </c:extLst>
            </c:dLbl>
            <c:dLbl>
              <c:idx val="13"/>
              <c:tx>
                <c:strRef>
                  <c:f>Facies_1_Porosity!$BC$16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{44DE6526-4737-42C9-90B6-3283F55385E6}</c15:txfldGUID>
                      <c15:f>Facies_1_Porosity!$BC$16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43A-49AD-B55D-EDFA59A20880}"/>
                </c:ext>
              </c:extLst>
            </c:dLbl>
            <c:dLbl>
              <c:idx val="14"/>
              <c:tx>
                <c:strRef>
                  <c:f>Facies_1_Porosity!$BC$17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{ADF66D62-B5F0-44FC-AEC4-BCD382EEB963}</c15:txfldGUID>
                      <c15:f>Facies_1_Porosity!$BC$17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43A-49AD-B55D-EDFA59A20880}"/>
                </c:ext>
              </c:extLst>
            </c:dLbl>
            <c:dLbl>
              <c:idx val="15"/>
              <c:tx>
                <c:strRef>
                  <c:f>Facies_1_Porosity!$BC$18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{32A4BC1C-97EF-449A-998A-9DC1A1F44263}</c15:txfldGUID>
                      <c15:f>Facies_1_Porosity!$BC$18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43A-49AD-B55D-EDFA59A20880}"/>
                </c:ext>
              </c:extLst>
            </c:dLbl>
            <c:dLbl>
              <c:idx val="16"/>
              <c:tx>
                <c:strRef>
                  <c:f>Facies_1_Porosity!$BC$19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{E1CFAA49-3C3C-4309-B5B3-57EFAF403291}</c15:txfldGUID>
                      <c15:f>Facies_1_Porosity!$BC$19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43A-49AD-B55D-EDFA59A20880}"/>
                </c:ext>
              </c:extLst>
            </c:dLbl>
            <c:dLbl>
              <c:idx val="17"/>
              <c:tx>
                <c:strRef>
                  <c:f>Facies_1_Porosity!$BC$20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{58ED4C36-B7A9-48FD-93E9-C554A55CE036}</c15:txfldGUID>
                      <c15:f>Facies_1_Porosity!$BC$20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43A-49AD-B55D-EDFA59A20880}"/>
                </c:ext>
              </c:extLst>
            </c:dLbl>
            <c:dLbl>
              <c:idx val="18"/>
              <c:tx>
                <c:strRef>
                  <c:f>Facies_1_Porosity!$BC$21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{B9B7FA50-1F1C-4145-9829-74543AF6464B}</c15:txfldGUID>
                      <c15:f>Facies_1_Porosity!$BC$21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43A-49AD-B55D-EDFA59A20880}"/>
                </c:ext>
              </c:extLst>
            </c:dLbl>
            <c:dLbl>
              <c:idx val="19"/>
              <c:tx>
                <c:strRef>
                  <c:f>Facies_1_Porosity!$BC$22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{A6E60D89-E67D-462A-B797-DB6E8708D200}</c15:txfldGUID>
                      <c15:f>Facies_1_Porosity!$BC$22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43A-49AD-B55D-EDFA59A20880}"/>
                </c:ext>
              </c:extLst>
            </c:dLbl>
            <c:dLbl>
              <c:idx val="20"/>
              <c:tx>
                <c:strRef>
                  <c:f>Facies_1_Porosity!$BC$23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{1A37F4F6-7FA8-405E-B80D-CAD8B2D36FFE}</c15:txfldGUID>
                      <c15:f>Facies_1_Porosity!$BC$23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43A-49AD-B55D-EDFA59A208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AllFacies_Porosity!$Z$3:$Z$23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AllFacies_Porosity!$AA$3:$AA$23</c:f>
              <c:numCache>
                <c:formatCode>General</c:formatCode>
                <c:ptCount val="21"/>
                <c:pt idx="0">
                  <c:v>7.5999999999999998E-2</c:v>
                </c:pt>
                <c:pt idx="1">
                  <c:v>5.0548563808046613E-2</c:v>
                </c:pt>
                <c:pt idx="2">
                  <c:v>4.7E-2</c:v>
                </c:pt>
                <c:pt idx="3">
                  <c:v>4.7E-2</c:v>
                </c:pt>
                <c:pt idx="4">
                  <c:v>5.0548563808046613E-2</c:v>
                </c:pt>
                <c:pt idx="5">
                  <c:v>7.5999999999999998E-2</c:v>
                </c:pt>
                <c:pt idx="6">
                  <c:v>7.5999999999999998E-2</c:v>
                </c:pt>
                <c:pt idx="8">
                  <c:v>4.7E-2</c:v>
                </c:pt>
                <c:pt idx="9">
                  <c:v>4.7E-2</c:v>
                </c:pt>
                <c:pt idx="10">
                  <c:v>4.3451436191953387E-2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4.3451436191953387E-2</c:v>
                </c:pt>
                <c:pt idx="14">
                  <c:v>4.7E-2</c:v>
                </c:pt>
                <c:pt idx="16">
                  <c:v>7.5999999999999998E-2</c:v>
                </c:pt>
                <c:pt idx="17">
                  <c:v>0.14800000000000002</c:v>
                </c:pt>
                <c:pt idx="19">
                  <c:v>2.8000000000000001E-2</c:v>
                </c:pt>
                <c:pt idx="20" formatCode="0.0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3A-49AD-B55D-EDFA59A20880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AllFacies_Porosity!$Z$25:$Z$39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AllFacies_Porosity!$AA$25:$AA$39</c:f>
              <c:numCache>
                <c:formatCode>General</c:formatCode>
                <c:ptCount val="15"/>
                <c:pt idx="0" formatCode="0.000">
                  <c:v>0.154</c:v>
                </c:pt>
                <c:pt idx="1">
                  <c:v>0.156</c:v>
                </c:pt>
                <c:pt idx="2">
                  <c:v>0.156</c:v>
                </c:pt>
                <c:pt idx="3">
                  <c:v>0.156</c:v>
                </c:pt>
                <c:pt idx="4">
                  <c:v>0.159</c:v>
                </c:pt>
                <c:pt idx="5">
                  <c:v>0.16</c:v>
                </c:pt>
                <c:pt idx="6">
                  <c:v>0.16300000000000001</c:v>
                </c:pt>
                <c:pt idx="7">
                  <c:v>0.16500000000000001</c:v>
                </c:pt>
                <c:pt idx="8">
                  <c:v>0.16700000000000001</c:v>
                </c:pt>
                <c:pt idx="9">
                  <c:v>0.17199999999999999</c:v>
                </c:pt>
                <c:pt idx="10">
                  <c:v>0.17399999999999999</c:v>
                </c:pt>
                <c:pt idx="11">
                  <c:v>0.187</c:v>
                </c:pt>
                <c:pt idx="12">
                  <c:v>0.188</c:v>
                </c:pt>
                <c:pt idx="13">
                  <c:v>0.20100000000000001</c:v>
                </c:pt>
                <c:pt idx="14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43A-49AD-B55D-EDFA59A20880}"/>
            </c:ext>
          </c:extLst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AllFacies_Porosity!$AD$28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AllFacies_Porosity!$AE$28</c:f>
              <c:numCache>
                <c:formatCode>0.0%</c:formatCode>
                <c:ptCount val="1"/>
                <c:pt idx="0">
                  <c:v>5.5731707317073137E-2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3A-49AD-B55D-EDFA59A2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352"/>
        <c:axId val="112406528"/>
      </c:scatterChart>
      <c:valAx>
        <c:axId val="1124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406528"/>
        <c:crosses val="autoZero"/>
        <c:crossBetween val="midCat"/>
      </c:valAx>
      <c:valAx>
        <c:axId val="112406528"/>
        <c:scaling>
          <c:orientation val="minMax"/>
          <c:max val="0.210000000000000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"/>
              <c:y val="0.3820691247620719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2404352"/>
        <c:crosses val="autoZero"/>
        <c:crossBetween val="midCat"/>
        <c:majorUnit val="1.0000000000000002E-2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847581552305964"/>
          <c:y val="0.41744991251093611"/>
          <c:w val="0.27873971110754014"/>
          <c:h val="0.1004606299212598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Facies_5_Porosity!$AO$91</c:f>
                  <c:strCache>
                    <c:ptCount val="1"/>
                    <c:pt idx="0">
                      <c:v>2.2%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{21E3957C-2FD6-410F-A3EC-D87343371C6D}</c15:txfldGUID>
                      <c15:f>Facies_5_Porosity!$AO$91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13C-4E8C-925E-CB7CBEA4F9ED}"/>
                </c:ext>
              </c:extLst>
            </c:dLbl>
            <c:dLbl>
              <c:idx val="1"/>
              <c:tx>
                <c:strRef>
                  <c:f>Facies_5_Porosity!$AO$92</c:f>
                  <c:strCache>
                    <c:ptCount val="1"/>
                    <c:pt idx="0">
                      <c:v>4.4%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{6C60CA0B-8EFA-4874-8E74-6D13A8B0CA19}</c15:txfldGUID>
                      <c15:f>Facies_5_Porosity!$AO$92</c15:f>
                      <c15:dlblFieldTableCache>
                        <c:ptCount val="1"/>
                        <c:pt idx="0">
                          <c:v>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13C-4E8C-925E-CB7CBEA4F9ED}"/>
                </c:ext>
              </c:extLst>
            </c:dLbl>
            <c:dLbl>
              <c:idx val="2"/>
              <c:tx>
                <c:strRef>
                  <c:f>Facies_5_Porosity!$AO$93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{8BD61394-CEE4-4070-B849-008481EB48DB}</c15:txfldGUID>
                      <c15:f>Facies_5_Porosity!$AO$93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13C-4E8C-925E-CB7CBEA4F9ED}"/>
                </c:ext>
              </c:extLst>
            </c:dLbl>
            <c:dLbl>
              <c:idx val="3"/>
              <c:tx>
                <c:strRef>
                  <c:f>Facies_5_Porosity!$AO$94</c:f>
                  <c:strCache>
                    <c:ptCount val="1"/>
                    <c:pt idx="0">
                      <c:v>9.1%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{BB843DA2-B59C-4BD7-B706-C86BD75376A6}</c15:txfldGUID>
                      <c15:f>Facies_5_Porosity!$AO$94</c15:f>
                      <c15:dlblFieldTableCache>
                        <c:ptCount val="1"/>
                        <c:pt idx="0">
                          <c:v>9.1%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13C-4E8C-925E-CB7CBEA4F9ED}"/>
                </c:ext>
              </c:extLst>
            </c:dLbl>
            <c:dLbl>
              <c:idx val="4"/>
              <c:tx>
                <c:strRef>
                  <c:f>Facies_5_Porosity!$AO$95</c:f>
                  <c:strCache>
                    <c:ptCount val="1"/>
                    <c:pt idx="0">
                      <c:v>11.3%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{83F7DA69-A556-4CD5-BF43-71FA689D28BE}</c15:txfldGUID>
                      <c15:f>Facies_5_Porosity!$AO$95</c15:f>
                      <c15:dlblFieldTableCache>
                        <c:ptCount val="1"/>
                        <c:pt idx="0">
                          <c:v>11.3%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13C-4E8C-925E-CB7CBEA4F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Facies_5_Porosity!$AM$91:$AM$95</c:f>
              <c:numCache>
                <c:formatCode>General</c:formatCode>
                <c:ptCount val="5"/>
                <c:pt idx="0">
                  <c:v>2.2292401828184802E-2</c:v>
                </c:pt>
                <c:pt idx="1">
                  <c:v>4.3681080120989091E-2</c:v>
                </c:pt>
                <c:pt idx="2">
                  <c:v>6.7445454545454586E-2</c:v>
                </c:pt>
                <c:pt idx="3">
                  <c:v>9.1209828969920081E-2</c:v>
                </c:pt>
                <c:pt idx="4">
                  <c:v>0.11259850726272437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3C-4E8C-925E-CB7CBEA4F9E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{FF4CDA3C-F782-4988-BE99-B38573D7B3F9}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13C-4E8C-925E-CB7CBEA4F9ED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{07591669-F187-42D1-896B-40A4FE1F9710}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13C-4E8C-925E-CB7CBEA4F9ED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{4BD89008-9051-4FF1-A693-43495BC8A156}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13C-4E8C-925E-CB7CBEA4F9ED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{11650734-4BE6-42D2-B2DB-C01148CB1033}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13C-4E8C-925E-CB7CBEA4F9ED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{BFBAD29E-8645-4BF6-A651-E00383A28BBE}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13C-4E8C-925E-CB7CBEA4F9ED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{18993D67-2164-4FDF-9704-13ABCFCB38F7}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13C-4E8C-925E-CB7CBEA4F9ED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{475C6FD7-51C3-474E-8487-379C74E0B5AE}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13C-4E8C-925E-CB7CBEA4F9ED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{C164620C-961D-4141-9062-9105459B3FF7}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13C-4E8C-925E-CB7CBEA4F9ED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{5A8F8A92-A686-4C88-A868-604CF72451C5}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13C-4E8C-925E-CB7CBEA4F9ED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{3A1ABFFD-638B-4EF4-A221-D63CA3C5C05C}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13C-4E8C-925E-CB7CBEA4F9ED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{89FB6615-09EB-42A6-93CA-A4F2FBAEFCD5}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13C-4E8C-925E-CB7CBEA4F9ED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{9220FC16-F80E-45A8-A19F-0BE7FC659722}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13C-4E8C-925E-CB7CBEA4F9ED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{2100BC6F-0964-443E-8007-F7A13DB36D51}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13C-4E8C-925E-CB7CBEA4F9ED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{450C7C2B-B8E6-4F91-B2FD-2A3162349A15}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13C-4E8C-925E-CB7CBEA4F9ED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{1CEEB274-4795-4CE7-9D8E-03018B1ACCF3}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13C-4E8C-925E-CB7CBEA4F9ED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{EEEFF6BB-B4D7-4C2D-B9F9-3292FACFDCE4}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13C-4E8C-925E-CB7CBEA4F9ED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{9EA79725-1FD0-41E4-86B4-CE029C025929}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13C-4E8C-925E-CB7CBEA4F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3C-4E8C-925E-CB7CBEA4F9ED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xVal>
          <c:y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3C-4E8C-925E-CB7CBEA4F9ED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3C-4E8C-925E-CB7CBEA4F9ED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3C-4E8C-925E-CB7CBEA4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592"/>
        <c:axId val="124544128"/>
      </c:scatterChart>
      <c:valAx>
        <c:axId val="12491059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4544128"/>
        <c:crossesAt val="2000000"/>
        <c:crossBetween val="midCat"/>
      </c:valAx>
      <c:valAx>
        <c:axId val="124544128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059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86649964209022E-2"/>
          <c:y val="7.8278462474799346E-2"/>
          <c:w val="0.87286069354966989"/>
          <c:h val="0.8195730628780099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'5yr_Ht_cm'!$N$3:$N$22</c:f>
              <c:numCache>
                <c:formatCode>General</c:formatCode>
                <c:ptCount val="20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120</c:v>
                </c:pt>
                <c:pt idx="16">
                  <c:v>122</c:v>
                </c:pt>
                <c:pt idx="17">
                  <c:v>124</c:v>
                </c:pt>
                <c:pt idx="18">
                  <c:v>126</c:v>
                </c:pt>
                <c:pt idx="19">
                  <c:v>128</c:v>
                </c:pt>
              </c:numCache>
            </c:numRef>
          </c:cat>
          <c:val>
            <c:numRef>
              <c:f>'5yr_Ht_cm'!$O$3:$O$22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12</c:v>
                </c:pt>
                <c:pt idx="9">
                  <c:v>18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2-4485-8DB4-566BEA1E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91872"/>
        <c:axId val="100597760"/>
      </c:barChart>
      <c:catAx>
        <c:axId val="100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97760"/>
        <c:crosses val="autoZero"/>
        <c:auto val="1"/>
        <c:lblAlgn val="ctr"/>
        <c:lblOffset val="100"/>
        <c:noMultiLvlLbl val="0"/>
      </c:catAx>
      <c:valAx>
        <c:axId val="10059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Number of Samples in Bin</a:t>
                </a:r>
              </a:p>
            </c:rich>
          </c:tx>
          <c:layout>
            <c:manualLayout>
              <c:xMode val="edge"/>
              <c:yMode val="edge"/>
              <c:x val="0"/>
              <c:y val="0.278704971661151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5918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0037381690925E-2"/>
          <c:y val="5.198444194846074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{276C2535-3A91-4CA7-9507-83815D9485CE}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DDE-403D-BDC9-27BD4926AA6C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{504F8C20-BE6B-4ACC-A0DF-590B0DB64DAB}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DDE-403D-BDC9-27BD4926AA6C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{7DAB6073-3DCB-4AAC-8294-5E7010E060BF}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DDE-403D-BDC9-27BD4926AA6C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{AB936315-7446-4FA8-98DB-88726765848B}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DDE-403D-BDC9-27BD4926AA6C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{7A92098F-F06E-4117-B562-A2CAA39E6CA2}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DDE-403D-BDC9-27BD4926AA6C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{DA15C2F0-9566-403A-B82C-033B9F7C61F1}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DDE-403D-BDC9-27BD4926AA6C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{B6F95B40-CECA-40C8-98A4-87DE6509BF68}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DDE-403D-BDC9-27BD4926AA6C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{093B03E0-A322-4F3A-98EC-946603838496}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DDE-403D-BDC9-27BD4926AA6C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{CA44FE42-7F40-4F26-97B6-DFFDF1FD74C8}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DDE-403D-BDC9-27BD4926AA6C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{2E5CD6C5-EA4A-46E8-8FC6-956D62E57033}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DDE-403D-BDC9-27BD4926AA6C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{19A4C875-8E7A-472B-A34D-F72F1B957B50}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DDE-403D-BDC9-27BD4926AA6C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{239803FB-E2C8-43FD-BBA1-7FAE1CCA0F85}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DDE-403D-BDC9-27BD4926AA6C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{121C3E06-BADE-4BB7-A04B-A812D5CB7E8D}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DDE-403D-BDC9-27BD4926AA6C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{60A12784-1448-4ADF-85B8-7A8FCD00C4F0}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DDE-403D-BDC9-27BD4926AA6C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{140A2013-9BB7-4F95-B2DB-667AF6AFF316}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DDE-403D-BDC9-27BD4926AA6C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{2EA0A635-05DA-46A0-AEA4-CADCD8088923}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DDE-403D-BDC9-27BD4926AA6C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{73D2B15A-D8A0-4E8F-9785-7C04598915D9}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DDE-403D-BDC9-27BD4926AA6C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{3FC78EEB-599B-4AB5-8F46-E9F60E2B849C}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DDE-403D-BDC9-27BD4926AA6C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{A277B6EB-6978-4772-B2D2-F3B3BD12BE17}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DDE-403D-BDC9-27BD4926AA6C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{29529A1E-2509-455D-8ABB-AF82252C819B}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DDE-403D-BDC9-27BD4926AA6C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{EBCDF0BF-606B-472C-8E3F-A830130D523D}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DDE-403D-BDC9-27BD4926AA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AllFacies_Porosity!$CI$3:$CI$23</c:f>
              <c:numCache>
                <c:formatCode>General</c:formatCode>
                <c:ptCount val="21"/>
                <c:pt idx="0">
                  <c:v>7.5999999999999998E-2</c:v>
                </c:pt>
                <c:pt idx="1">
                  <c:v>5.0548563808046613E-2</c:v>
                </c:pt>
                <c:pt idx="2">
                  <c:v>4.7E-2</c:v>
                </c:pt>
                <c:pt idx="3">
                  <c:v>4.7E-2</c:v>
                </c:pt>
                <c:pt idx="4">
                  <c:v>5.0548563808046613E-2</c:v>
                </c:pt>
                <c:pt idx="5">
                  <c:v>7.5999999999999998E-2</c:v>
                </c:pt>
                <c:pt idx="6">
                  <c:v>7.5999999999999998E-2</c:v>
                </c:pt>
                <c:pt idx="8">
                  <c:v>4.7E-2</c:v>
                </c:pt>
                <c:pt idx="9">
                  <c:v>4.7E-2</c:v>
                </c:pt>
                <c:pt idx="10">
                  <c:v>4.3451436191953387E-2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4.3451436191953387E-2</c:v>
                </c:pt>
                <c:pt idx="14">
                  <c:v>4.7E-2</c:v>
                </c:pt>
                <c:pt idx="16">
                  <c:v>7.5999999999999998E-2</c:v>
                </c:pt>
                <c:pt idx="17">
                  <c:v>0.14800000000000002</c:v>
                </c:pt>
                <c:pt idx="19">
                  <c:v>2.8000000000000001E-2</c:v>
                </c:pt>
                <c:pt idx="20" formatCode="0.000">
                  <c:v>1E-3</c:v>
                </c:pt>
              </c:numCache>
            </c:numRef>
          </c:xVal>
          <c:yVal>
            <c:numRef>
              <c:f>AllFacies_Porosity!$CH$3:$CH$23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DDE-403D-BDC9-27BD4926AA6C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AllFacies_Porosity!$CI$25:$CI$39</c:f>
              <c:numCache>
                <c:formatCode>General</c:formatCode>
                <c:ptCount val="15"/>
                <c:pt idx="0">
                  <c:v>0.154</c:v>
                </c:pt>
                <c:pt idx="1">
                  <c:v>0.156</c:v>
                </c:pt>
                <c:pt idx="2">
                  <c:v>0.156</c:v>
                </c:pt>
                <c:pt idx="3">
                  <c:v>0.156</c:v>
                </c:pt>
                <c:pt idx="4">
                  <c:v>0.159</c:v>
                </c:pt>
                <c:pt idx="5">
                  <c:v>0.16</c:v>
                </c:pt>
                <c:pt idx="6">
                  <c:v>0.16300000000000001</c:v>
                </c:pt>
                <c:pt idx="7">
                  <c:v>0.16500000000000001</c:v>
                </c:pt>
                <c:pt idx="8">
                  <c:v>0.16700000000000001</c:v>
                </c:pt>
                <c:pt idx="9">
                  <c:v>0.17199999999999999</c:v>
                </c:pt>
                <c:pt idx="10">
                  <c:v>0.17399999999999999</c:v>
                </c:pt>
                <c:pt idx="11">
                  <c:v>0.187</c:v>
                </c:pt>
                <c:pt idx="12">
                  <c:v>0.188</c:v>
                </c:pt>
                <c:pt idx="13">
                  <c:v>0.20100000000000001</c:v>
                </c:pt>
                <c:pt idx="14">
                  <c:v>0.20799999999999999</c:v>
                </c:pt>
              </c:numCache>
            </c:numRef>
          </c:xVal>
          <c:yVal>
            <c:numRef>
              <c:f>AllFacies_Porosity!$CH$25:$CH$39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DDE-403D-BDC9-27BD4926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064"/>
        <c:axId val="124622720"/>
      </c:scatterChart>
      <c:valAx>
        <c:axId val="1246160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622720"/>
        <c:crosses val="autoZero"/>
        <c:crossBetween val="midCat"/>
        <c:majorUnit val="1.0000000000000002E-2"/>
      </c:valAx>
      <c:valAx>
        <c:axId val="124622720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461606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All Facies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38432553885309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Facies_5_Porosity!$AO$53</c:f>
                  <c:strCache>
                    <c:ptCount val="1"/>
                    <c:pt idx="0">
                      <c:v>2.1%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{0081550F-F912-46C8-B48B-C4A003639668}</c15:txfldGUID>
                      <c15:f>Facies_5_Porosity!$AO$53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0DF-429C-A5D8-683A65E390F0}"/>
                </c:ext>
              </c:extLst>
            </c:dLbl>
            <c:dLbl>
              <c:idx val="1"/>
              <c:tx>
                <c:strRef>
                  <c:f>Facies_5_Porosity!$AO$54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{7EB12BAB-9959-4EE6-AFD0-329ED989596D}</c15:txfldGUID>
                      <c15:f>Facies_5_Porosity!$AO$54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0DF-429C-A5D8-683A65E390F0}"/>
                </c:ext>
              </c:extLst>
            </c:dLbl>
            <c:dLbl>
              <c:idx val="2"/>
              <c:tx>
                <c:strRef>
                  <c:f>Facies_5_Porosity!$AO$55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{CDADD5BC-711C-444B-9BA2-9370726FB4B7}</c15:txfldGUID>
                      <c15:f>Facies_5_Porosity!$AO$55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0DF-429C-A5D8-683A65E390F0}"/>
                </c:ext>
              </c:extLst>
            </c:dLbl>
            <c:dLbl>
              <c:idx val="3"/>
              <c:tx>
                <c:strRef>
                  <c:f>Facies_5_Porosity!$AO$56</c:f>
                  <c:strCache>
                    <c:ptCount val="1"/>
                    <c:pt idx="0">
                      <c:v>9.2%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{C1E265A8-E80A-453D-AF10-561D6553B69F}</c15:txfldGUID>
                      <c15:f>Facies_5_Porosity!$AO$56</c15:f>
                      <c15:dlblFieldTableCache>
                        <c:ptCount val="1"/>
                        <c:pt idx="0">
                          <c:v>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0DF-429C-A5D8-683A65E390F0}"/>
                </c:ext>
              </c:extLst>
            </c:dLbl>
            <c:dLbl>
              <c:idx val="4"/>
              <c:tx>
                <c:strRef>
                  <c:f>Facies_5_Porosity!$AO$57</c:f>
                  <c:strCache>
                    <c:ptCount val="1"/>
                    <c:pt idx="0">
                      <c:v>11.4%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{C3C8450C-11FD-446A-8527-AF086F05F9B2}</c15:txfldGUID>
                      <c15:f>Facies_5_Porosity!$AO$57</c15:f>
                      <c15:dlblFieldTableCache>
                        <c:ptCount val="1"/>
                        <c:pt idx="0">
                          <c:v>11.4%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0DF-429C-A5D8-683A65E39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AllFacies_Porosity!$BV$53:$BV$57</c:f>
              <c:numCache>
                <c:formatCode>General</c:formatCode>
                <c:ptCount val="5"/>
                <c:pt idx="0">
                  <c:v>3.3519667276615101E-3</c:v>
                </c:pt>
                <c:pt idx="1">
                  <c:v>2.8163875405077955E-2</c:v>
                </c:pt>
                <c:pt idx="2">
                  <c:v>5.5731707317073137E-2</c:v>
                </c:pt>
                <c:pt idx="3">
                  <c:v>8.3299539229068312E-2</c:v>
                </c:pt>
                <c:pt idx="4">
                  <c:v>0.10811144790648475</c:v>
                </c:pt>
              </c:numCache>
            </c:numRef>
          </c:xVal>
          <c:yVal>
            <c:numRef>
              <c:f>AllFacies_Porosity!$BU$53:$BU$57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F-429C-A5D8-683A65E390F0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{55C01F78-77F5-4719-AA08-BDD9670C9343}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DF-429C-A5D8-683A65E390F0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{4A6ACDC9-DBD9-4AB3-B8DD-C8C91D858688}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0DF-429C-A5D8-683A65E390F0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{75E9570B-E094-4A06-BBC2-4CEC227826D0}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0DF-429C-A5D8-683A65E390F0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{9670CC08-5A1E-4E17-ADCD-826CF9AF1A38}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0DF-429C-A5D8-683A65E390F0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{1D2538A3-4202-443E-864E-CBC4AD9C798F}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0DF-429C-A5D8-683A65E390F0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{62445709-61B2-42A0-A7DA-1ADFF546107D}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0DF-429C-A5D8-683A65E390F0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{58747101-864E-4A99-BF00-38367FF6D2D6}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0DF-429C-A5D8-683A65E390F0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{99B15BE9-2FDC-4E38-B0DD-FF4C6275EAE9}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0DF-429C-A5D8-683A65E390F0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{9FF38240-6FC7-465A-890D-66EE4E8F90B9}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0DF-429C-A5D8-683A65E390F0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{54AA51F0-BC13-43B4-8B69-2F4BE53B8D8E}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0DF-429C-A5D8-683A65E390F0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{4A33DDA7-6055-4575-9786-C203F09ACDD9}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0DF-429C-A5D8-683A65E390F0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{17D82F72-CF6E-4A7F-9103-349FF8078654}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0DF-429C-A5D8-683A65E390F0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{1BF1C5C6-175F-4959-B51C-8564D1EC4E61}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0DF-429C-A5D8-683A65E390F0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{D39B8A89-1D63-456B-A177-1D775895BA98}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0DF-429C-A5D8-683A65E390F0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{7C3CBF40-31E8-454A-8E51-2E1911D7E32A}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0DF-429C-A5D8-683A65E390F0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{0D955DFB-F843-43BA-93C1-D6513F8765F2}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0DF-429C-A5D8-683A65E390F0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{54B90944-3F62-49DD-98EC-6934A82F6D61}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0DF-429C-A5D8-683A65E390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0DF-429C-A5D8-683A65E390F0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9933928432213299"/>
                  <c:y val="-0.11351827100948175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AllFacies_Porosity!$AJ$3:$AJ$453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2.8000000000000001E-2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2.9000000000000001E-2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3.3000000000000002E-2</c:v>
                </c:pt>
                <c:pt idx="136">
                  <c:v>3.3000000000000002E-2</c:v>
                </c:pt>
                <c:pt idx="137">
                  <c:v>3.3000000000000002E-2</c:v>
                </c:pt>
                <c:pt idx="138">
                  <c:v>3.3000000000000002E-2</c:v>
                </c:pt>
                <c:pt idx="139">
                  <c:v>3.3000000000000002E-2</c:v>
                </c:pt>
                <c:pt idx="140">
                  <c:v>3.3000000000000002E-2</c:v>
                </c:pt>
                <c:pt idx="141">
                  <c:v>3.4000000000000002E-2</c:v>
                </c:pt>
                <c:pt idx="142">
                  <c:v>3.4000000000000002E-2</c:v>
                </c:pt>
                <c:pt idx="143">
                  <c:v>3.4000000000000002E-2</c:v>
                </c:pt>
                <c:pt idx="144">
                  <c:v>3.4000000000000002E-2</c:v>
                </c:pt>
                <c:pt idx="145">
                  <c:v>3.4000000000000002E-2</c:v>
                </c:pt>
                <c:pt idx="146">
                  <c:v>3.4000000000000002E-2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3.4000000000000002E-2</c:v>
                </c:pt>
                <c:pt idx="150">
                  <c:v>3.4000000000000002E-2</c:v>
                </c:pt>
                <c:pt idx="151">
                  <c:v>3.4000000000000002E-2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3.6999999999999998E-2</c:v>
                </c:pt>
                <c:pt idx="161">
                  <c:v>3.6999999999999998E-2</c:v>
                </c:pt>
                <c:pt idx="162">
                  <c:v>3.6999999999999998E-2</c:v>
                </c:pt>
                <c:pt idx="163">
                  <c:v>3.6999999999999998E-2</c:v>
                </c:pt>
                <c:pt idx="164">
                  <c:v>3.6999999999999998E-2</c:v>
                </c:pt>
                <c:pt idx="165">
                  <c:v>3.6999999999999998E-2</c:v>
                </c:pt>
                <c:pt idx="166">
                  <c:v>3.7999999999999999E-2</c:v>
                </c:pt>
                <c:pt idx="167">
                  <c:v>3.7999999999999999E-2</c:v>
                </c:pt>
                <c:pt idx="168">
                  <c:v>3.7999999999999999E-2</c:v>
                </c:pt>
                <c:pt idx="169">
                  <c:v>3.7999999999999999E-2</c:v>
                </c:pt>
                <c:pt idx="170">
                  <c:v>3.7999999999999999E-2</c:v>
                </c:pt>
                <c:pt idx="171">
                  <c:v>3.7999999999999999E-2</c:v>
                </c:pt>
                <c:pt idx="172">
                  <c:v>3.9E-2</c:v>
                </c:pt>
                <c:pt idx="173">
                  <c:v>3.9E-2</c:v>
                </c:pt>
                <c:pt idx="174">
                  <c:v>3.9E-2</c:v>
                </c:pt>
                <c:pt idx="175">
                  <c:v>3.9E-2</c:v>
                </c:pt>
                <c:pt idx="176">
                  <c:v>3.9E-2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4.2000000000000003E-2</c:v>
                </c:pt>
                <c:pt idx="196">
                  <c:v>4.2999999999999997E-2</c:v>
                </c:pt>
                <c:pt idx="197">
                  <c:v>4.2999999999999997E-2</c:v>
                </c:pt>
                <c:pt idx="198">
                  <c:v>4.2999999999999997E-2</c:v>
                </c:pt>
                <c:pt idx="199">
                  <c:v>4.2999999999999997E-2</c:v>
                </c:pt>
                <c:pt idx="200">
                  <c:v>4.2999999999999997E-2</c:v>
                </c:pt>
                <c:pt idx="201">
                  <c:v>4.2999999999999997E-2</c:v>
                </c:pt>
                <c:pt idx="202">
                  <c:v>4.2999999999999997E-2</c:v>
                </c:pt>
                <c:pt idx="203">
                  <c:v>4.2999999999999997E-2</c:v>
                </c:pt>
                <c:pt idx="204">
                  <c:v>4.3999999999999997E-2</c:v>
                </c:pt>
                <c:pt idx="205">
                  <c:v>4.3999999999999997E-2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4.3999999999999997E-2</c:v>
                </c:pt>
                <c:pt idx="211">
                  <c:v>4.3999999999999997E-2</c:v>
                </c:pt>
                <c:pt idx="212">
                  <c:v>4.3999999999999997E-2</c:v>
                </c:pt>
                <c:pt idx="213">
                  <c:v>4.3999999999999997E-2</c:v>
                </c:pt>
                <c:pt idx="214">
                  <c:v>4.3999999999999997E-2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4.5999999999999999E-2</c:v>
                </c:pt>
                <c:pt idx="220">
                  <c:v>4.5999999999999999E-2</c:v>
                </c:pt>
                <c:pt idx="221">
                  <c:v>4.5999999999999999E-2</c:v>
                </c:pt>
                <c:pt idx="222">
                  <c:v>4.5999999999999999E-2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4.7E-2</c:v>
                </c:pt>
                <c:pt idx="230">
                  <c:v>4.8000000000000001E-2</c:v>
                </c:pt>
                <c:pt idx="231">
                  <c:v>4.8000000000000001E-2</c:v>
                </c:pt>
                <c:pt idx="232">
                  <c:v>4.8000000000000001E-2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4.9000000000000002E-2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5.2999999999999999E-2</c:v>
                </c:pt>
                <c:pt idx="251">
                  <c:v>5.2999999999999999E-2</c:v>
                </c:pt>
                <c:pt idx="252">
                  <c:v>5.2999999999999999E-2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5.5E-2</c:v>
                </c:pt>
                <c:pt idx="256">
                  <c:v>5.5E-2</c:v>
                </c:pt>
                <c:pt idx="257">
                  <c:v>5.5E-2</c:v>
                </c:pt>
                <c:pt idx="258">
                  <c:v>5.5E-2</c:v>
                </c:pt>
                <c:pt idx="259">
                  <c:v>5.6000000000000001E-2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5.6000000000000001E-2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5.6000000000000001E-2</c:v>
                </c:pt>
                <c:pt idx="268">
                  <c:v>5.7000000000000002E-2</c:v>
                </c:pt>
                <c:pt idx="269">
                  <c:v>5.7000000000000002E-2</c:v>
                </c:pt>
                <c:pt idx="270">
                  <c:v>5.7000000000000002E-2</c:v>
                </c:pt>
                <c:pt idx="271">
                  <c:v>5.7000000000000002E-2</c:v>
                </c:pt>
                <c:pt idx="272">
                  <c:v>5.7000000000000002E-2</c:v>
                </c:pt>
                <c:pt idx="273">
                  <c:v>5.7000000000000002E-2</c:v>
                </c:pt>
                <c:pt idx="274">
                  <c:v>5.8000000000000003E-2</c:v>
                </c:pt>
                <c:pt idx="275">
                  <c:v>5.8000000000000003E-2</c:v>
                </c:pt>
                <c:pt idx="276">
                  <c:v>5.8000000000000003E-2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5.8000000000000003E-2</c:v>
                </c:pt>
                <c:pt idx="281">
                  <c:v>5.8000000000000003E-2</c:v>
                </c:pt>
                <c:pt idx="282">
                  <c:v>5.8000000000000003E-2</c:v>
                </c:pt>
                <c:pt idx="283">
                  <c:v>5.8000000000000003E-2</c:v>
                </c:pt>
                <c:pt idx="284">
                  <c:v>5.8000000000000003E-2</c:v>
                </c:pt>
                <c:pt idx="285">
                  <c:v>5.8000000000000003E-2</c:v>
                </c:pt>
                <c:pt idx="286">
                  <c:v>5.8000000000000003E-2</c:v>
                </c:pt>
                <c:pt idx="287">
                  <c:v>5.8000000000000003E-2</c:v>
                </c:pt>
                <c:pt idx="288">
                  <c:v>5.8999999999999997E-2</c:v>
                </c:pt>
                <c:pt idx="289">
                  <c:v>5.8999999999999997E-2</c:v>
                </c:pt>
                <c:pt idx="290">
                  <c:v>5.8999999999999997E-2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6.0999999999999999E-2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6.3E-2</c:v>
                </c:pt>
                <c:pt idx="303">
                  <c:v>6.3E-2</c:v>
                </c:pt>
                <c:pt idx="304">
                  <c:v>6.4000000000000001E-2</c:v>
                </c:pt>
                <c:pt idx="305">
                  <c:v>6.5000000000000002E-2</c:v>
                </c:pt>
                <c:pt idx="306">
                  <c:v>6.5000000000000002E-2</c:v>
                </c:pt>
                <c:pt idx="307">
                  <c:v>6.6000000000000003E-2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6.9000000000000006E-2</c:v>
                </c:pt>
                <c:pt idx="317">
                  <c:v>6.9000000000000006E-2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7.0999999999999994E-2</c:v>
                </c:pt>
                <c:pt idx="321">
                  <c:v>7.0999999999999994E-2</c:v>
                </c:pt>
                <c:pt idx="322">
                  <c:v>7.0999999999999994E-2</c:v>
                </c:pt>
                <c:pt idx="323">
                  <c:v>7.0999999999999994E-2</c:v>
                </c:pt>
                <c:pt idx="324">
                  <c:v>7.1999999999999995E-2</c:v>
                </c:pt>
                <c:pt idx="325">
                  <c:v>7.1999999999999995E-2</c:v>
                </c:pt>
                <c:pt idx="326">
                  <c:v>7.2999999999999995E-2</c:v>
                </c:pt>
                <c:pt idx="327">
                  <c:v>7.2999999999999995E-2</c:v>
                </c:pt>
                <c:pt idx="328">
                  <c:v>7.3999999999999996E-2</c:v>
                </c:pt>
                <c:pt idx="329">
                  <c:v>7.3999999999999996E-2</c:v>
                </c:pt>
                <c:pt idx="330">
                  <c:v>7.4999999999999997E-2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7.4999999999999997E-2</c:v>
                </c:pt>
                <c:pt idx="334">
                  <c:v>7.4999999999999997E-2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7.5999999999999998E-2</c:v>
                </c:pt>
                <c:pt idx="338">
                  <c:v>7.5999999999999998E-2</c:v>
                </c:pt>
                <c:pt idx="339">
                  <c:v>7.6999999999999999E-2</c:v>
                </c:pt>
                <c:pt idx="340">
                  <c:v>7.6999999999999999E-2</c:v>
                </c:pt>
                <c:pt idx="341">
                  <c:v>7.6999999999999999E-2</c:v>
                </c:pt>
                <c:pt idx="342">
                  <c:v>7.6999999999999999E-2</c:v>
                </c:pt>
                <c:pt idx="343">
                  <c:v>7.8E-2</c:v>
                </c:pt>
                <c:pt idx="344">
                  <c:v>7.8E-2</c:v>
                </c:pt>
                <c:pt idx="345">
                  <c:v>7.8E-2</c:v>
                </c:pt>
                <c:pt idx="346">
                  <c:v>7.9000000000000001E-2</c:v>
                </c:pt>
                <c:pt idx="347">
                  <c:v>0.08</c:v>
                </c:pt>
                <c:pt idx="348">
                  <c:v>8.1000000000000003E-2</c:v>
                </c:pt>
                <c:pt idx="349">
                  <c:v>8.1000000000000003E-2</c:v>
                </c:pt>
                <c:pt idx="350">
                  <c:v>8.1000000000000003E-2</c:v>
                </c:pt>
                <c:pt idx="351">
                  <c:v>8.3000000000000004E-2</c:v>
                </c:pt>
                <c:pt idx="352">
                  <c:v>8.3000000000000004E-2</c:v>
                </c:pt>
                <c:pt idx="353">
                  <c:v>8.3000000000000004E-2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8.5000000000000006E-2</c:v>
                </c:pt>
                <c:pt idx="357">
                  <c:v>8.5000000000000006E-2</c:v>
                </c:pt>
                <c:pt idx="358">
                  <c:v>8.5999999999999993E-2</c:v>
                </c:pt>
                <c:pt idx="359">
                  <c:v>8.6999999999999994E-2</c:v>
                </c:pt>
                <c:pt idx="360">
                  <c:v>8.6999999999999994E-2</c:v>
                </c:pt>
                <c:pt idx="361">
                  <c:v>8.6999999999999994E-2</c:v>
                </c:pt>
                <c:pt idx="362">
                  <c:v>8.7999999999999995E-2</c:v>
                </c:pt>
                <c:pt idx="363">
                  <c:v>8.7999999999999995E-2</c:v>
                </c:pt>
                <c:pt idx="364">
                  <c:v>8.8999999999999996E-2</c:v>
                </c:pt>
                <c:pt idx="365">
                  <c:v>8.8999999999999996E-2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9.0999999999999998E-2</c:v>
                </c:pt>
                <c:pt idx="372">
                  <c:v>9.0999999999999998E-2</c:v>
                </c:pt>
                <c:pt idx="373">
                  <c:v>9.0999999999999998E-2</c:v>
                </c:pt>
                <c:pt idx="374">
                  <c:v>9.0999999999999998E-2</c:v>
                </c:pt>
                <c:pt idx="375">
                  <c:v>9.0999999999999998E-2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9.2999999999999999E-2</c:v>
                </c:pt>
                <c:pt idx="380">
                  <c:v>9.4E-2</c:v>
                </c:pt>
                <c:pt idx="381">
                  <c:v>9.4E-2</c:v>
                </c:pt>
                <c:pt idx="382">
                  <c:v>9.4E-2</c:v>
                </c:pt>
                <c:pt idx="383">
                  <c:v>9.6000000000000002E-2</c:v>
                </c:pt>
                <c:pt idx="384">
                  <c:v>9.7000000000000003E-2</c:v>
                </c:pt>
                <c:pt idx="385">
                  <c:v>9.7000000000000003E-2</c:v>
                </c:pt>
                <c:pt idx="386">
                  <c:v>9.7000000000000003E-2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9.9000000000000005E-2</c:v>
                </c:pt>
                <c:pt idx="390">
                  <c:v>9.9000000000000005E-2</c:v>
                </c:pt>
                <c:pt idx="391">
                  <c:v>0.1</c:v>
                </c:pt>
                <c:pt idx="392">
                  <c:v>0.1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0.10199999999999999</c:v>
                </c:pt>
                <c:pt idx="396">
                  <c:v>0.10199999999999999</c:v>
                </c:pt>
                <c:pt idx="397">
                  <c:v>0.10299999999999999</c:v>
                </c:pt>
                <c:pt idx="398">
                  <c:v>0.104</c:v>
                </c:pt>
                <c:pt idx="399">
                  <c:v>0.104</c:v>
                </c:pt>
                <c:pt idx="400">
                  <c:v>0.105</c:v>
                </c:pt>
                <c:pt idx="401">
                  <c:v>0.108</c:v>
                </c:pt>
                <c:pt idx="402">
                  <c:v>0.108</c:v>
                </c:pt>
                <c:pt idx="403">
                  <c:v>0.109</c:v>
                </c:pt>
                <c:pt idx="404">
                  <c:v>0.109</c:v>
                </c:pt>
                <c:pt idx="405">
                  <c:v>0.109</c:v>
                </c:pt>
                <c:pt idx="406">
                  <c:v>0.109</c:v>
                </c:pt>
                <c:pt idx="407">
                  <c:v>0.11</c:v>
                </c:pt>
                <c:pt idx="408">
                  <c:v>0.114</c:v>
                </c:pt>
                <c:pt idx="409">
                  <c:v>0.115</c:v>
                </c:pt>
                <c:pt idx="410">
                  <c:v>0.115</c:v>
                </c:pt>
                <c:pt idx="411">
                  <c:v>0.115</c:v>
                </c:pt>
                <c:pt idx="412">
                  <c:v>0.11600000000000001</c:v>
                </c:pt>
                <c:pt idx="413">
                  <c:v>0.11700000000000001</c:v>
                </c:pt>
                <c:pt idx="414">
                  <c:v>0.11799999999999999</c:v>
                </c:pt>
                <c:pt idx="415">
                  <c:v>0.11799999999999999</c:v>
                </c:pt>
                <c:pt idx="416">
                  <c:v>0.12</c:v>
                </c:pt>
                <c:pt idx="417">
                  <c:v>0.121</c:v>
                </c:pt>
                <c:pt idx="418">
                  <c:v>0.121</c:v>
                </c:pt>
                <c:pt idx="419">
                  <c:v>0.121</c:v>
                </c:pt>
                <c:pt idx="420">
                  <c:v>0.122</c:v>
                </c:pt>
                <c:pt idx="421">
                  <c:v>0.122</c:v>
                </c:pt>
                <c:pt idx="422">
                  <c:v>0.123</c:v>
                </c:pt>
                <c:pt idx="423">
                  <c:v>0.124</c:v>
                </c:pt>
                <c:pt idx="424">
                  <c:v>0.128</c:v>
                </c:pt>
                <c:pt idx="425">
                  <c:v>0.128</c:v>
                </c:pt>
                <c:pt idx="426">
                  <c:v>0.13</c:v>
                </c:pt>
                <c:pt idx="427">
                  <c:v>0.13400000000000001</c:v>
                </c:pt>
                <c:pt idx="428">
                  <c:v>0.13400000000000001</c:v>
                </c:pt>
                <c:pt idx="429">
                  <c:v>0.13700000000000001</c:v>
                </c:pt>
                <c:pt idx="430">
                  <c:v>0.13700000000000001</c:v>
                </c:pt>
                <c:pt idx="431">
                  <c:v>0.13800000000000001</c:v>
                </c:pt>
                <c:pt idx="432">
                  <c:v>0.14199999999999999</c:v>
                </c:pt>
                <c:pt idx="433">
                  <c:v>0.14299999999999999</c:v>
                </c:pt>
                <c:pt idx="434">
                  <c:v>0.14499999999999999</c:v>
                </c:pt>
                <c:pt idx="435">
                  <c:v>0.14499999999999999</c:v>
                </c:pt>
                <c:pt idx="436">
                  <c:v>0.154</c:v>
                </c:pt>
                <c:pt idx="437">
                  <c:v>0.156</c:v>
                </c:pt>
                <c:pt idx="438">
                  <c:v>0.156</c:v>
                </c:pt>
                <c:pt idx="439">
                  <c:v>0.156</c:v>
                </c:pt>
                <c:pt idx="440">
                  <c:v>0.159</c:v>
                </c:pt>
                <c:pt idx="441">
                  <c:v>0.16</c:v>
                </c:pt>
                <c:pt idx="442">
                  <c:v>0.16300000000000001</c:v>
                </c:pt>
                <c:pt idx="443">
                  <c:v>0.16500000000000001</c:v>
                </c:pt>
                <c:pt idx="444">
                  <c:v>0.16700000000000001</c:v>
                </c:pt>
                <c:pt idx="445">
                  <c:v>0.17199999999999999</c:v>
                </c:pt>
                <c:pt idx="446">
                  <c:v>0.17399999999999999</c:v>
                </c:pt>
                <c:pt idx="447">
                  <c:v>0.187</c:v>
                </c:pt>
                <c:pt idx="448">
                  <c:v>0.188</c:v>
                </c:pt>
                <c:pt idx="449">
                  <c:v>0.20100000000000001</c:v>
                </c:pt>
                <c:pt idx="450">
                  <c:v>0.20799999999999999</c:v>
                </c:pt>
              </c:numCache>
            </c:numRef>
          </c:xVal>
          <c:yVal>
            <c:numRef>
              <c:f>AllFacies_Porosity!$AM$3:$AM$453</c:f>
              <c:numCache>
                <c:formatCode>0.00</c:formatCode>
                <c:ptCount val="451"/>
                <c:pt idx="0">
                  <c:v>-3.0594693291315673</c:v>
                </c:pt>
                <c:pt idx="1">
                  <c:v>-2.7137873676087025</c:v>
                </c:pt>
                <c:pt idx="2">
                  <c:v>-2.5399612699655925</c:v>
                </c:pt>
                <c:pt idx="3">
                  <c:v>-2.4199869453379161</c:v>
                </c:pt>
                <c:pt idx="4">
                  <c:v>-2.3271806189531357</c:v>
                </c:pt>
                <c:pt idx="5">
                  <c:v>-2.2509256965027937</c:v>
                </c:pt>
                <c:pt idx="6">
                  <c:v>-2.1858738799218642</c:v>
                </c:pt>
                <c:pt idx="7">
                  <c:v>-2.1289375989045562</c:v>
                </c:pt>
                <c:pt idx="8">
                  <c:v>-2.0781666425455478</c:v>
                </c:pt>
                <c:pt idx="9">
                  <c:v>-2.0322475325617866</c:v>
                </c:pt>
                <c:pt idx="10">
                  <c:v>-1.990251907255455</c:v>
                </c:pt>
                <c:pt idx="11">
                  <c:v>-1.9514984307135339</c:v>
                </c:pt>
                <c:pt idx="12">
                  <c:v>-1.9154717186792212</c:v>
                </c:pt>
                <c:pt idx="13">
                  <c:v>-1.8817721233931999</c:v>
                </c:pt>
                <c:pt idx="14">
                  <c:v>-1.8500832472740458</c:v>
                </c:pt>
                <c:pt idx="15">
                  <c:v>-1.8201501518649088</c:v>
                </c:pt>
                <c:pt idx="16">
                  <c:v>-1.7917642873785156</c:v>
                </c:pt>
                <c:pt idx="17">
                  <c:v>-1.764752793833896</c:v>
                </c:pt>
                <c:pt idx="18">
                  <c:v>-1.7389707315702849</c:v>
                </c:pt>
                <c:pt idx="19">
                  <c:v>-1.7142953260668183</c:v>
                </c:pt>
                <c:pt idx="20">
                  <c:v>-1.6906216295848977</c:v>
                </c:pt>
                <c:pt idx="21">
                  <c:v>-1.6678591995548417</c:v>
                </c:pt>
                <c:pt idx="22">
                  <c:v>-1.645929519754799</c:v>
                </c:pt>
                <c:pt idx="23">
                  <c:v>-1.6247639729107091</c:v>
                </c:pt>
                <c:pt idx="24">
                  <c:v>-1.604302228612466</c:v>
                </c:pt>
                <c:pt idx="25">
                  <c:v>-1.584490948164291</c:v>
                </c:pt>
                <c:pt idx="26">
                  <c:v>-1.5652827341992215</c:v>
                </c:pt>
                <c:pt idx="27">
                  <c:v>-1.54663527139923</c:v>
                </c:pt>
                <c:pt idx="28">
                  <c:v>-1.5285106179313379</c:v>
                </c:pt>
                <c:pt idx="29">
                  <c:v>-1.5108746168513387</c:v>
                </c:pt>
                <c:pt idx="30">
                  <c:v>-1.4936964038205254</c:v>
                </c:pt>
                <c:pt idx="31">
                  <c:v>-1.4769479927610134</c:v>
                </c:pt>
                <c:pt idx="32">
                  <c:v>-1.4606039250479483</c:v>
                </c:pt>
                <c:pt idx="33">
                  <c:v>-1.4446409708557924</c:v>
                </c:pt>
                <c:pt idx="34">
                  <c:v>-1.4290378735914329</c:v>
                </c:pt>
                <c:pt idx="35">
                  <c:v>-1.4137751301384087</c:v>
                </c:pt>
                <c:pt idx="36">
                  <c:v>-1.3988348010339657</c:v>
                </c:pt>
                <c:pt idx="37">
                  <c:v>-1.3842003457990379</c:v>
                </c:pt>
                <c:pt idx="38">
                  <c:v>-1.3698564795107979</c:v>
                </c:pt>
                <c:pt idx="39">
                  <c:v>-1.3557890474003595</c:v>
                </c:pt>
                <c:pt idx="40">
                  <c:v>-1.34198491481423</c:v>
                </c:pt>
                <c:pt idx="41">
                  <c:v>-1.3284318703265448</c:v>
                </c:pt>
                <c:pt idx="42">
                  <c:v>-1.3151185401532619</c:v>
                </c:pt>
                <c:pt idx="43">
                  <c:v>-1.3020343123165021</c:v>
                </c:pt>
                <c:pt idx="44">
                  <c:v>-1.2891692692508814</c:v>
                </c:pt>
                <c:pt idx="45">
                  <c:v>-1.2765141277444572</c:v>
                </c:pt>
                <c:pt idx="46">
                  <c:v>-1.2640601852732036</c:v>
                </c:pt>
                <c:pt idx="47">
                  <c:v>-1.2517992719262003</c:v>
                </c:pt>
                <c:pt idx="48">
                  <c:v>-1.2397237072342226</c:v>
                </c:pt>
                <c:pt idx="49">
                  <c:v>-1.2278262613112725</c:v>
                </c:pt>
                <c:pt idx="50">
                  <c:v>-1.2161001198001213</c:v>
                </c:pt>
                <c:pt idx="51">
                  <c:v>-1.2045388521818403</c:v>
                </c:pt>
                <c:pt idx="52">
                  <c:v>-1.1931363830677044</c:v>
                </c:pt>
                <c:pt idx="53">
                  <c:v>-1.1818869661415481</c:v>
                </c:pt>
                <c:pt idx="54">
                  <c:v>-1.1707851604630908</c:v>
                </c:pt>
                <c:pt idx="55">
                  <c:v>-1.1598258088790807</c:v>
                </c:pt>
                <c:pt idx="56">
                  <c:v>-1.1490040183202719</c:v>
                </c:pt>
                <c:pt idx="57">
                  <c:v>-1.1383151417891737</c:v>
                </c:pt>
                <c:pt idx="58">
                  <c:v>-1.1277547618666652</c:v>
                </c:pt>
                <c:pt idx="59">
                  <c:v>-1.1173186755857223</c:v>
                </c:pt>
                <c:pt idx="60">
                  <c:v>-1.107002880537908</c:v>
                </c:pt>
                <c:pt idx="61">
                  <c:v>-1.096803562093513</c:v>
                </c:pt>
                <c:pt idx="62">
                  <c:v>-1.0867170816294558</c:v>
                </c:pt>
                <c:pt idx="63">
                  <c:v>-1.0767399656706598</c:v>
                </c:pt>
                <c:pt idx="64">
                  <c:v>-1.0668688958607935</c:v>
                </c:pt>
                <c:pt idx="65">
                  <c:v>-1.0571006996871644</c:v>
                </c:pt>
                <c:pt idx="66">
                  <c:v>-1.0474323418924416</c:v>
                </c:pt>
                <c:pt idx="67">
                  <c:v>-1.0378609165127886</c:v>
                </c:pt>
                <c:pt idx="68">
                  <c:v>-1.0283836394881325</c:v>
                </c:pt>
                <c:pt idx="69">
                  <c:v>-1.0189978417957137</c:v>
                </c:pt>
                <c:pt idx="70">
                  <c:v>-1.0097009630628782</c:v>
                </c:pt>
                <c:pt idx="71">
                  <c:v>-1.0004905456193149</c:v>
                </c:pt>
                <c:pt idx="72">
                  <c:v>-0.99136422895285492</c:v>
                </c:pt>
                <c:pt idx="73">
                  <c:v>-0.98231974453616677</c:v>
                </c:pt>
                <c:pt idx="74">
                  <c:v>-0.97335491099489779</c:v>
                </c:pt>
                <c:pt idx="75">
                  <c:v>-0.96446762959044741</c:v>
                </c:pt>
                <c:pt idx="76">
                  <c:v>-0.95565587999291846</c:v>
                </c:pt>
                <c:pt idx="77">
                  <c:v>-0.94691771632213695</c:v>
                </c:pt>
                <c:pt idx="78">
                  <c:v>-0.93825126343644627</c:v>
                </c:pt>
                <c:pt idx="79">
                  <c:v>-0.92965471345080708</c:v>
                </c:pt>
                <c:pt idx="80">
                  <c:v>-0.92112632246735904</c:v>
                </c:pt>
                <c:pt idx="81">
                  <c:v>-0.91266440750296063</c:v>
                </c:pt>
                <c:pt idx="82">
                  <c:v>-0.90426734359956884</c:v>
                </c:pt>
                <c:pt idx="83">
                  <c:v>-0.89593356110451416</c:v>
                </c:pt>
                <c:pt idx="84">
                  <c:v>-0.88766154310872758</c:v>
                </c:pt>
                <c:pt idx="85">
                  <c:v>-0.87944982303199692</c:v>
                </c:pt>
                <c:pt idx="86">
                  <c:v>-0.87129698234517627</c:v>
                </c:pt>
                <c:pt idx="87">
                  <c:v>-0.86320164842010261</c:v>
                </c:pt>
                <c:pt idx="88">
                  <c:v>-0.85516249249864262</c:v>
                </c:pt>
                <c:pt idx="89">
                  <c:v>-0.8471782277730201</c:v>
                </c:pt>
                <c:pt idx="90">
                  <c:v>-0.83924760757011474</c:v>
                </c:pt>
                <c:pt idx="91">
                  <c:v>-0.83136942363304356</c:v>
                </c:pt>
                <c:pt idx="92">
                  <c:v>-0.82354250449375843</c:v>
                </c:pt>
                <c:pt idx="93">
                  <c:v>-0.81576571393093433</c:v>
                </c:pt>
                <c:pt idx="94">
                  <c:v>-0.80803794950778307</c:v>
                </c:pt>
                <c:pt idx="95">
                  <c:v>-0.80035814118484894</c:v>
                </c:pt>
                <c:pt idx="96">
                  <c:v>-0.79272525000319449</c:v>
                </c:pt>
                <c:pt idx="97">
                  <c:v>-0.78513826683368382</c:v>
                </c:pt>
                <c:pt idx="98">
                  <c:v>-0.77759621118842415</c:v>
                </c:pt>
                <c:pt idx="99">
                  <c:v>-0.77009813009064054</c:v>
                </c:pt>
                <c:pt idx="100">
                  <c:v>-0.76264309699955668</c:v>
                </c:pt>
                <c:pt idx="101">
                  <c:v>-0.75523021078708297</c:v>
                </c:pt>
                <c:pt idx="102">
                  <c:v>-0.74785859476330196</c:v>
                </c:pt>
                <c:pt idx="103">
                  <c:v>-0.74052739574798465</c:v>
                </c:pt>
                <c:pt idx="104">
                  <c:v>-0.73323578318551175</c:v>
                </c:pt>
                <c:pt idx="105">
                  <c:v>-0.72598294830078236</c:v>
                </c:pt>
                <c:pt idx="106">
                  <c:v>-0.71876810329382101</c:v>
                </c:pt>
                <c:pt idx="107">
                  <c:v>-0.71159048057096486</c:v>
                </c:pt>
                <c:pt idx="108">
                  <c:v>-0.70444933201062299</c:v>
                </c:pt>
                <c:pt idx="109">
                  <c:v>-0.69734392826175651</c:v>
                </c:pt>
                <c:pt idx="110">
                  <c:v>-0.69027355807331003</c:v>
                </c:pt>
                <c:pt idx="111">
                  <c:v>-0.68323752765297041</c:v>
                </c:pt>
                <c:pt idx="112">
                  <c:v>-0.67623516005369599</c:v>
                </c:pt>
                <c:pt idx="113">
                  <c:v>-0.66926579458657287</c:v>
                </c:pt>
                <c:pt idx="114">
                  <c:v>-0.66232878625864433</c:v>
                </c:pt>
                <c:pt idx="115">
                  <c:v>-0.65542350523442661</c:v>
                </c:pt>
                <c:pt idx="116">
                  <c:v>-0.64854933631990552</c:v>
                </c:pt>
                <c:pt idx="117">
                  <c:v>-0.64170567846789384</c:v>
                </c:pt>
                <c:pt idx="118">
                  <c:v>-0.63489194430366991</c:v>
                </c:pt>
                <c:pt idx="119">
                  <c:v>-0.62810755966989928</c:v>
                </c:pt>
                <c:pt idx="120">
                  <c:v>-0.62135196318988928</c:v>
                </c:pt>
                <c:pt idx="121">
                  <c:v>-0.61462460584828771</c:v>
                </c:pt>
                <c:pt idx="122">
                  <c:v>-0.60792495058837381</c:v>
                </c:pt>
                <c:pt idx="123">
                  <c:v>-0.60125247192515696</c:v>
                </c:pt>
                <c:pt idx="124">
                  <c:v>-0.59460665557351888</c:v>
                </c:pt>
                <c:pt idx="125">
                  <c:v>-0.58798699809070132</c:v>
                </c:pt>
                <c:pt idx="126">
                  <c:v>-0.58139300653245585</c:v>
                </c:pt>
                <c:pt idx="127">
                  <c:v>-0.57482419812222818</c:v>
                </c:pt>
                <c:pt idx="128">
                  <c:v>-0.56828009993277417</c:v>
                </c:pt>
                <c:pt idx="129">
                  <c:v>-0.56176024857963303</c:v>
                </c:pt>
                <c:pt idx="130">
                  <c:v>-0.55526418992592719</c:v>
                </c:pt>
                <c:pt idx="131">
                  <c:v>-0.5487914787979713</c:v>
                </c:pt>
                <c:pt idx="132">
                  <c:v>-0.5423416787112062</c:v>
                </c:pt>
                <c:pt idx="133">
                  <c:v>-0.53591436160600259</c:v>
                </c:pt>
                <c:pt idx="134">
                  <c:v>-0.52950910759289482</c:v>
                </c:pt>
                <c:pt idx="135">
                  <c:v>-0.52312550470683195</c:v>
                </c:pt>
                <c:pt idx="136">
                  <c:v>-0.51676314867005391</c:v>
                </c:pt>
                <c:pt idx="137">
                  <c:v>-0.51042164266321888</c:v>
                </c:pt>
                <c:pt idx="138">
                  <c:v>-0.50410059710442723</c:v>
                </c:pt>
                <c:pt idx="139">
                  <c:v>-0.49779962943580408</c:v>
                </c:pt>
                <c:pt idx="140">
                  <c:v>-0.49151836391732312</c:v>
                </c:pt>
                <c:pt idx="141">
                  <c:v>-0.48525643142756031</c:v>
                </c:pt>
                <c:pt idx="142">
                  <c:v>-0.47901346927109312</c:v>
                </c:pt>
                <c:pt idx="143">
                  <c:v>-0.47278912099226744</c:v>
                </c:pt>
                <c:pt idx="144">
                  <c:v>-0.46658303619506269</c:v>
                </c:pt>
                <c:pt idx="145">
                  <c:v>-0.46039487036881471</c:v>
                </c:pt>
                <c:pt idx="146">
                  <c:v>-0.45422428471954851</c:v>
                </c:pt>
                <c:pt idx="147">
                  <c:v>-0.44807094600669545</c:v>
                </c:pt>
                <c:pt idx="148">
                  <c:v>-0.44193452638497843</c:v>
                </c:pt>
                <c:pt idx="149">
                  <c:v>-0.43581470325125643</c:v>
                </c:pt>
                <c:pt idx="150">
                  <c:v>-0.42971115909612995</c:v>
                </c:pt>
                <c:pt idx="151">
                  <c:v>-0.42362358136011719</c:v>
                </c:pt>
                <c:pt idx="152">
                  <c:v>-0.41755166229422341</c:v>
                </c:pt>
                <c:pt idx="153">
                  <c:v>-0.4114950988247259</c:v>
                </c:pt>
                <c:pt idx="154">
                  <c:v>-0.40545359242201384</c:v>
                </c:pt>
                <c:pt idx="155">
                  <c:v>-0.39942684897332253</c:v>
                </c:pt>
                <c:pt idx="156">
                  <c:v>-0.39341457865921087</c:v>
                </c:pt>
                <c:pt idx="157">
                  <c:v>-0.38741649583363863</c:v>
                </c:pt>
                <c:pt idx="158">
                  <c:v>-0.38143231890750601</c:v>
                </c:pt>
                <c:pt idx="159">
                  <c:v>-0.37546177023551847</c:v>
                </c:pt>
                <c:pt idx="160">
                  <c:v>-0.36950457600625608</c:v>
                </c:pt>
                <c:pt idx="161">
                  <c:v>-0.36356046613532184</c:v>
                </c:pt>
                <c:pt idx="162">
                  <c:v>-0.35762917416145201</c:v>
                </c:pt>
                <c:pt idx="163">
                  <c:v>-0.3517104371454795</c:v>
                </c:pt>
                <c:pt idx="164">
                  <c:v>-0.34580399557204172</c:v>
                </c:pt>
                <c:pt idx="165">
                  <c:v>-0.33990959325392817</c:v>
                </c:pt>
                <c:pt idx="166">
                  <c:v>-0.33402697723897251</c:v>
                </c:pt>
                <c:pt idx="167">
                  <c:v>-0.32815589771939235</c:v>
                </c:pt>
                <c:pt idx="168">
                  <c:v>-0.32229610794348468</c:v>
                </c:pt>
                <c:pt idx="169">
                  <c:v>-0.31644736412959229</c:v>
                </c:pt>
                <c:pt idx="170">
                  <c:v>-0.31060942538225567</c:v>
                </c:pt>
                <c:pt idx="171">
                  <c:v>-0.30478205361046751</c:v>
                </c:pt>
                <c:pt idx="172">
                  <c:v>-0.29896501344795623</c:v>
                </c:pt>
                <c:pt idx="173">
                  <c:v>-0.29315807217542134</c:v>
                </c:pt>
                <c:pt idx="174">
                  <c:v>-0.28736099964464706</c:v>
                </c:pt>
                <c:pt idx="175">
                  <c:v>-0.28157356820442919</c:v>
                </c:pt>
                <c:pt idx="176">
                  <c:v>-0.27579555262824462</c:v>
                </c:pt>
                <c:pt idx="177">
                  <c:v>-0.27002673004360056</c:v>
                </c:pt>
                <c:pt idx="178">
                  <c:v>-0.26426687986300196</c:v>
                </c:pt>
                <c:pt idx="179">
                  <c:v>-0.25851578371647743</c:v>
                </c:pt>
                <c:pt idx="180">
                  <c:v>-0.25277322538560393</c:v>
                </c:pt>
                <c:pt idx="181">
                  <c:v>-0.2470389907389772</c:v>
                </c:pt>
                <c:pt idx="182">
                  <c:v>-0.24131286766907378</c:v>
                </c:pt>
                <c:pt idx="183">
                  <c:v>-0.23559464603045008</c:v>
                </c:pt>
                <c:pt idx="184">
                  <c:v>-0.22988411757923208</c:v>
                </c:pt>
                <c:pt idx="185">
                  <c:v>-0.22418107591384542</c:v>
                </c:pt>
                <c:pt idx="186">
                  <c:v>-0.21848531641693783</c:v>
                </c:pt>
                <c:pt idx="187">
                  <c:v>-0.21279663619845091</c:v>
                </c:pt>
                <c:pt idx="188">
                  <c:v>-0.20711483403979633</c:v>
                </c:pt>
                <c:pt idx="189">
                  <c:v>-0.20143971033909291</c:v>
                </c:pt>
                <c:pt idx="190">
                  <c:v>-0.19577106705742528</c:v>
                </c:pt>
                <c:pt idx="191">
                  <c:v>-0.1901087076660834</c:v>
                </c:pt>
                <c:pt idx="192">
                  <c:v>-0.1844524370947431</c:v>
                </c:pt>
                <c:pt idx="193">
                  <c:v>-0.17880206168055207</c:v>
                </c:pt>
                <c:pt idx="194">
                  <c:v>-0.17315738911808351</c:v>
                </c:pt>
                <c:pt idx="195">
                  <c:v>-0.16751822841012279</c:v>
                </c:pt>
                <c:pt idx="196">
                  <c:v>-0.16188438981925099</c:v>
                </c:pt>
                <c:pt idx="197">
                  <c:v>-0.15625568482019456</c:v>
                </c:pt>
                <c:pt idx="198">
                  <c:v>-0.15063192605290673</c:v>
                </c:pt>
                <c:pt idx="199">
                  <c:v>-0.14501292727634799</c:v>
                </c:pt>
                <c:pt idx="200">
                  <c:v>-0.13939850332293757</c:v>
                </c:pt>
                <c:pt idx="201">
                  <c:v>-0.13378847005364383</c:v>
                </c:pt>
                <c:pt idx="202">
                  <c:v>-0.12818264431368334</c:v>
                </c:pt>
                <c:pt idx="203">
                  <c:v>-0.12258084388880242</c:v>
                </c:pt>
                <c:pt idx="204">
                  <c:v>-0.11698288746211155</c:v>
                </c:pt>
                <c:pt idx="205">
                  <c:v>-0.11138859457144448</c:v>
                </c:pt>
                <c:pt idx="206">
                  <c:v>-0.10579778556721711</c:v>
                </c:pt>
                <c:pt idx="207">
                  <c:v>-0.10021028157075908</c:v>
                </c:pt>
                <c:pt idx="208">
                  <c:v>-9.4625904433090643E-2</c:v>
                </c:pt>
                <c:pt idx="209">
                  <c:v>-8.9044476694122812E-2</c:v>
                </c:pt>
                <c:pt idx="210">
                  <c:v>-8.3465821542253446E-2</c:v>
                </c:pt>
                <c:pt idx="211">
                  <c:v>-7.7889762774335375E-2</c:v>
                </c:pt>
                <c:pt idx="212">
                  <c:v>-7.2316124755993361E-2</c:v>
                </c:pt>
                <c:pt idx="213">
                  <c:v>-6.6744732382266594E-2</c:v>
                </c:pt>
                <c:pt idx="214">
                  <c:v>-6.1175411038551106E-2</c:v>
                </c:pt>
                <c:pt idx="215">
                  <c:v>-5.5607986561822538E-2</c:v>
                </c:pt>
                <c:pt idx="216">
                  <c:v>-5.0042285202114872E-2</c:v>
                </c:pt>
                <c:pt idx="217">
                  <c:v>-4.4478133584232055E-2</c:v>
                </c:pt>
                <c:pt idx="218">
                  <c:v>-3.8915358669672384E-2</c:v>
                </c:pt>
                <c:pt idx="219">
                  <c:v>-3.3353787718743207E-2</c:v>
                </c:pt>
                <c:pt idx="220">
                  <c:v>-2.7793248252842611E-2</c:v>
                </c:pt>
                <c:pt idx="221">
                  <c:v>-2.2233568016889315E-2</c:v>
                </c:pt>
                <c:pt idx="222">
                  <c:v>-1.6674574941878333E-2</c:v>
                </c:pt>
                <c:pt idx="223">
                  <c:v>-1.1116097107539757E-2</c:v>
                </c:pt>
                <c:pt idx="224">
                  <c:v>-5.5579627050824166E-3</c:v>
                </c:pt>
                <c:pt idx="225">
                  <c:v>0</c:v>
                </c:pt>
                <c:pt idx="226">
                  <c:v>5.5579627050824166E-3</c:v>
                </c:pt>
                <c:pt idx="227">
                  <c:v>1.1116097107539616E-2</c:v>
                </c:pt>
                <c:pt idx="228">
                  <c:v>1.6674574941878195E-2</c:v>
                </c:pt>
                <c:pt idx="229">
                  <c:v>2.2233568016889457E-2</c:v>
                </c:pt>
                <c:pt idx="230">
                  <c:v>2.7793248252842611E-2</c:v>
                </c:pt>
                <c:pt idx="231">
                  <c:v>3.3353787718743207E-2</c:v>
                </c:pt>
                <c:pt idx="232">
                  <c:v>3.8915358669672384E-2</c:v>
                </c:pt>
                <c:pt idx="233">
                  <c:v>4.4478133584231916E-2</c:v>
                </c:pt>
                <c:pt idx="234">
                  <c:v>5.004228520211474E-2</c:v>
                </c:pt>
                <c:pt idx="235">
                  <c:v>5.5607986561822677E-2</c:v>
                </c:pt>
                <c:pt idx="236">
                  <c:v>6.1175411038551106E-2</c:v>
                </c:pt>
                <c:pt idx="237">
                  <c:v>6.6744732382266594E-2</c:v>
                </c:pt>
                <c:pt idx="238">
                  <c:v>7.2316124755993361E-2</c:v>
                </c:pt>
                <c:pt idx="239">
                  <c:v>7.7889762774335222E-2</c:v>
                </c:pt>
                <c:pt idx="240">
                  <c:v>8.3465821542253321E-2</c:v>
                </c:pt>
                <c:pt idx="241">
                  <c:v>8.9044476694122923E-2</c:v>
                </c:pt>
                <c:pt idx="242">
                  <c:v>9.4625904433090643E-2</c:v>
                </c:pt>
                <c:pt idx="243">
                  <c:v>0.10021028157075908</c:v>
                </c:pt>
                <c:pt idx="244">
                  <c:v>0.10579778556721711</c:v>
                </c:pt>
                <c:pt idx="245">
                  <c:v>0.11138859457144434</c:v>
                </c:pt>
                <c:pt idx="246">
                  <c:v>0.11698288746211141</c:v>
                </c:pt>
                <c:pt idx="247">
                  <c:v>0.12258084388880255</c:v>
                </c:pt>
                <c:pt idx="248">
                  <c:v>0.12818264431368334</c:v>
                </c:pt>
                <c:pt idx="249">
                  <c:v>0.13378847005364383</c:v>
                </c:pt>
                <c:pt idx="250">
                  <c:v>0.13939850332293757</c:v>
                </c:pt>
                <c:pt idx="251">
                  <c:v>0.14501292727634785</c:v>
                </c:pt>
                <c:pt idx="252">
                  <c:v>0.1506319260529066</c:v>
                </c:pt>
                <c:pt idx="253">
                  <c:v>0.15625568482019472</c:v>
                </c:pt>
                <c:pt idx="254">
                  <c:v>0.16188438981925099</c:v>
                </c:pt>
                <c:pt idx="255">
                  <c:v>0.16751822841012279</c:v>
                </c:pt>
                <c:pt idx="256">
                  <c:v>0.17315738911808351</c:v>
                </c:pt>
                <c:pt idx="257">
                  <c:v>0.17880206168055196</c:v>
                </c:pt>
                <c:pt idx="258">
                  <c:v>0.18445243709474296</c:v>
                </c:pt>
                <c:pt idx="259">
                  <c:v>0.19010870766608359</c:v>
                </c:pt>
                <c:pt idx="260">
                  <c:v>0.19577106705742539</c:v>
                </c:pt>
                <c:pt idx="261">
                  <c:v>0.20143971033909291</c:v>
                </c:pt>
                <c:pt idx="262">
                  <c:v>0.20711483403979633</c:v>
                </c:pt>
                <c:pt idx="263">
                  <c:v>0.21279663619845091</c:v>
                </c:pt>
                <c:pt idx="264">
                  <c:v>0.21848531641693769</c:v>
                </c:pt>
                <c:pt idx="265">
                  <c:v>0.22418107591384556</c:v>
                </c:pt>
                <c:pt idx="266">
                  <c:v>0.22988411757923222</c:v>
                </c:pt>
                <c:pt idx="267">
                  <c:v>0.23559464603045008</c:v>
                </c:pt>
                <c:pt idx="268">
                  <c:v>0.24131286766907378</c:v>
                </c:pt>
                <c:pt idx="269">
                  <c:v>0.2470389907389772</c:v>
                </c:pt>
                <c:pt idx="270">
                  <c:v>0.25277322538560382</c:v>
                </c:pt>
                <c:pt idx="271">
                  <c:v>0.2585157837164776</c:v>
                </c:pt>
                <c:pt idx="272">
                  <c:v>0.26426687986300207</c:v>
                </c:pt>
                <c:pt idx="273">
                  <c:v>0.27002673004360056</c:v>
                </c:pt>
                <c:pt idx="274">
                  <c:v>0.27579555262824462</c:v>
                </c:pt>
                <c:pt idx="275">
                  <c:v>0.28157356820442919</c:v>
                </c:pt>
                <c:pt idx="276">
                  <c:v>0.28736099964464695</c:v>
                </c:pt>
                <c:pt idx="277">
                  <c:v>0.29315807217542145</c:v>
                </c:pt>
                <c:pt idx="278">
                  <c:v>0.2989650134479564</c:v>
                </c:pt>
                <c:pt idx="279">
                  <c:v>0.30478205361046751</c:v>
                </c:pt>
                <c:pt idx="280">
                  <c:v>0.31060942538225567</c:v>
                </c:pt>
                <c:pt idx="281">
                  <c:v>0.31644736412959229</c:v>
                </c:pt>
                <c:pt idx="282">
                  <c:v>0.32229610794348446</c:v>
                </c:pt>
                <c:pt idx="283">
                  <c:v>0.32815589771939246</c:v>
                </c:pt>
                <c:pt idx="284">
                  <c:v>0.33402697723897262</c:v>
                </c:pt>
                <c:pt idx="285">
                  <c:v>0.33990959325392817</c:v>
                </c:pt>
                <c:pt idx="286">
                  <c:v>0.34580399557204172</c:v>
                </c:pt>
                <c:pt idx="287">
                  <c:v>0.3517104371454795</c:v>
                </c:pt>
                <c:pt idx="288">
                  <c:v>0.35762917416145185</c:v>
                </c:pt>
                <c:pt idx="289">
                  <c:v>0.36356046613532211</c:v>
                </c:pt>
                <c:pt idx="290">
                  <c:v>0.36950457600625625</c:v>
                </c:pt>
                <c:pt idx="291">
                  <c:v>0.37546177023551847</c:v>
                </c:pt>
                <c:pt idx="292">
                  <c:v>0.38143231890750601</c:v>
                </c:pt>
                <c:pt idx="293">
                  <c:v>0.38741649583363863</c:v>
                </c:pt>
                <c:pt idx="294">
                  <c:v>0.39341457865921065</c:v>
                </c:pt>
                <c:pt idx="295">
                  <c:v>0.39942684897332242</c:v>
                </c:pt>
                <c:pt idx="296">
                  <c:v>0.40545359242201401</c:v>
                </c:pt>
                <c:pt idx="297">
                  <c:v>0.4114950988247259</c:v>
                </c:pt>
                <c:pt idx="298">
                  <c:v>0.41755166229422341</c:v>
                </c:pt>
                <c:pt idx="299">
                  <c:v>0.42362358136011719</c:v>
                </c:pt>
                <c:pt idx="300">
                  <c:v>0.42971115909612984</c:v>
                </c:pt>
                <c:pt idx="301">
                  <c:v>0.43581470325125643</c:v>
                </c:pt>
                <c:pt idx="302">
                  <c:v>0.4419345263849786</c:v>
                </c:pt>
                <c:pt idx="303">
                  <c:v>0.44807094600669545</c:v>
                </c:pt>
                <c:pt idx="304">
                  <c:v>0.45422428471954851</c:v>
                </c:pt>
                <c:pt idx="305">
                  <c:v>0.46039487036881471</c:v>
                </c:pt>
                <c:pt idx="306">
                  <c:v>0.46658303619506253</c:v>
                </c:pt>
                <c:pt idx="307">
                  <c:v>0.47278912099226728</c:v>
                </c:pt>
                <c:pt idx="308">
                  <c:v>0.4790134692710934</c:v>
                </c:pt>
                <c:pt idx="309">
                  <c:v>0.48525643142756031</c:v>
                </c:pt>
                <c:pt idx="310">
                  <c:v>0.49151836391732312</c:v>
                </c:pt>
                <c:pt idx="311">
                  <c:v>0.49779962943580408</c:v>
                </c:pt>
                <c:pt idx="312">
                  <c:v>0.50410059710442701</c:v>
                </c:pt>
                <c:pt idx="313">
                  <c:v>0.51042164266321888</c:v>
                </c:pt>
                <c:pt idx="314">
                  <c:v>0.51676314867005402</c:v>
                </c:pt>
                <c:pt idx="315">
                  <c:v>0.52312550470683195</c:v>
                </c:pt>
                <c:pt idx="316">
                  <c:v>0.52950910759289482</c:v>
                </c:pt>
                <c:pt idx="317">
                  <c:v>0.53591436160600259</c:v>
                </c:pt>
                <c:pt idx="318">
                  <c:v>0.54234167871120598</c:v>
                </c:pt>
                <c:pt idx="319">
                  <c:v>0.54879147879797119</c:v>
                </c:pt>
                <c:pt idx="320">
                  <c:v>0.5552641899259273</c:v>
                </c:pt>
                <c:pt idx="321">
                  <c:v>0.56176024857963303</c:v>
                </c:pt>
                <c:pt idx="322">
                  <c:v>0.56828009993277417</c:v>
                </c:pt>
                <c:pt idx="323">
                  <c:v>0.57482419812222818</c:v>
                </c:pt>
                <c:pt idx="324">
                  <c:v>0.58139300653245585</c:v>
                </c:pt>
                <c:pt idx="325">
                  <c:v>0.58798699809070132</c:v>
                </c:pt>
                <c:pt idx="326">
                  <c:v>0.59460665557351888</c:v>
                </c:pt>
                <c:pt idx="327">
                  <c:v>0.60125247192515696</c:v>
                </c:pt>
                <c:pt idx="328">
                  <c:v>0.60792495058837381</c:v>
                </c:pt>
                <c:pt idx="329">
                  <c:v>0.61462460584828771</c:v>
                </c:pt>
                <c:pt idx="330">
                  <c:v>0.62135196318988928</c:v>
                </c:pt>
                <c:pt idx="331">
                  <c:v>0.62810755966989884</c:v>
                </c:pt>
                <c:pt idx="332">
                  <c:v>0.63489194430367013</c:v>
                </c:pt>
                <c:pt idx="333">
                  <c:v>0.64170567846789373</c:v>
                </c:pt>
                <c:pt idx="334">
                  <c:v>0.64854933631990552</c:v>
                </c:pt>
                <c:pt idx="335">
                  <c:v>0.65542350523442661</c:v>
                </c:pt>
                <c:pt idx="336">
                  <c:v>0.66232878625864433</c:v>
                </c:pt>
                <c:pt idx="337">
                  <c:v>0.66926579458657232</c:v>
                </c:pt>
                <c:pt idx="338">
                  <c:v>0.67623516005369577</c:v>
                </c:pt>
                <c:pt idx="339">
                  <c:v>0.68323752765297041</c:v>
                </c:pt>
                <c:pt idx="340">
                  <c:v>0.69027355807331003</c:v>
                </c:pt>
                <c:pt idx="341">
                  <c:v>0.69734392826175651</c:v>
                </c:pt>
                <c:pt idx="342">
                  <c:v>0.70444933201062299</c:v>
                </c:pt>
                <c:pt idx="343">
                  <c:v>0.71159048057096486</c:v>
                </c:pt>
                <c:pt idx="344">
                  <c:v>0.71876810329382157</c:v>
                </c:pt>
                <c:pt idx="345">
                  <c:v>0.72598294830078236</c:v>
                </c:pt>
                <c:pt idx="346">
                  <c:v>0.73323578318551175</c:v>
                </c:pt>
                <c:pt idx="347">
                  <c:v>0.74052739574798465</c:v>
                </c:pt>
                <c:pt idx="348">
                  <c:v>0.74785859476330196</c:v>
                </c:pt>
                <c:pt idx="349">
                  <c:v>0.75523021078708297</c:v>
                </c:pt>
                <c:pt idx="350">
                  <c:v>0.76264309699955668</c:v>
                </c:pt>
                <c:pt idx="351">
                  <c:v>0.77009813009064054</c:v>
                </c:pt>
                <c:pt idx="352">
                  <c:v>0.77759621118842415</c:v>
                </c:pt>
                <c:pt idx="353">
                  <c:v>0.78513826683368382</c:v>
                </c:pt>
                <c:pt idx="354">
                  <c:v>0.79272525000319449</c:v>
                </c:pt>
                <c:pt idx="355">
                  <c:v>0.80035814118484894</c:v>
                </c:pt>
                <c:pt idx="356">
                  <c:v>0.80803794950778363</c:v>
                </c:pt>
                <c:pt idx="357">
                  <c:v>0.81576571393093433</c:v>
                </c:pt>
                <c:pt idx="358">
                  <c:v>0.82354250449375843</c:v>
                </c:pt>
                <c:pt idx="359">
                  <c:v>0.83136942363304356</c:v>
                </c:pt>
                <c:pt idx="360">
                  <c:v>0.83924760757011474</c:v>
                </c:pt>
                <c:pt idx="361">
                  <c:v>0.8471782277730201</c:v>
                </c:pt>
                <c:pt idx="362">
                  <c:v>0.85516249249864362</c:v>
                </c:pt>
                <c:pt idx="363">
                  <c:v>0.86320164842010261</c:v>
                </c:pt>
                <c:pt idx="364">
                  <c:v>0.87129698234517627</c:v>
                </c:pt>
                <c:pt idx="365">
                  <c:v>0.87944982303199692</c:v>
                </c:pt>
                <c:pt idx="366">
                  <c:v>0.88766154310872758</c:v>
                </c:pt>
                <c:pt idx="367">
                  <c:v>0.89593356110451416</c:v>
                </c:pt>
                <c:pt idx="368">
                  <c:v>0.90426734359956806</c:v>
                </c:pt>
                <c:pt idx="369">
                  <c:v>0.91266440750296063</c:v>
                </c:pt>
                <c:pt idx="370">
                  <c:v>0.92112632246735904</c:v>
                </c:pt>
                <c:pt idx="371">
                  <c:v>0.92965471345080708</c:v>
                </c:pt>
                <c:pt idx="372">
                  <c:v>0.93825126343644627</c:v>
                </c:pt>
                <c:pt idx="373">
                  <c:v>0.94691771632213695</c:v>
                </c:pt>
                <c:pt idx="374">
                  <c:v>0.95565587999291912</c:v>
                </c:pt>
                <c:pt idx="375">
                  <c:v>0.96446762959044663</c:v>
                </c:pt>
                <c:pt idx="376">
                  <c:v>0.97335491099489779</c:v>
                </c:pt>
                <c:pt idx="377">
                  <c:v>0.98231974453616677</c:v>
                </c:pt>
                <c:pt idx="378">
                  <c:v>0.99136422895285492</c:v>
                </c:pt>
                <c:pt idx="379">
                  <c:v>1.0004905456193149</c:v>
                </c:pt>
                <c:pt idx="380">
                  <c:v>1.0097009630628742</c:v>
                </c:pt>
                <c:pt idx="381">
                  <c:v>1.0189978417957151</c:v>
                </c:pt>
                <c:pt idx="382">
                  <c:v>1.0283836394881325</c:v>
                </c:pt>
                <c:pt idx="383">
                  <c:v>1.0378609165127886</c:v>
                </c:pt>
                <c:pt idx="384">
                  <c:v>1.0474323418924416</c:v>
                </c:pt>
                <c:pt idx="385">
                  <c:v>1.0571006996871644</c:v>
                </c:pt>
                <c:pt idx="386">
                  <c:v>1.0668688958607935</c:v>
                </c:pt>
                <c:pt idx="387">
                  <c:v>1.07673996567066</c:v>
                </c:pt>
                <c:pt idx="388">
                  <c:v>1.0867170816294558</c:v>
                </c:pt>
                <c:pt idx="389">
                  <c:v>1.096803562093513</c:v>
                </c:pt>
                <c:pt idx="390">
                  <c:v>1.107002880537908</c:v>
                </c:pt>
                <c:pt idx="391">
                  <c:v>1.1173186755857223</c:v>
                </c:pt>
                <c:pt idx="392">
                  <c:v>1.1277547618666652</c:v>
                </c:pt>
                <c:pt idx="393">
                  <c:v>1.1383151417891739</c:v>
                </c:pt>
                <c:pt idx="394">
                  <c:v>1.1490040183202719</c:v>
                </c:pt>
                <c:pt idx="395">
                  <c:v>1.1598258088790807</c:v>
                </c:pt>
                <c:pt idx="396">
                  <c:v>1.1707851604630908</c:v>
                </c:pt>
                <c:pt idx="397">
                  <c:v>1.1818869661415481</c:v>
                </c:pt>
                <c:pt idx="398">
                  <c:v>1.1931363830677042</c:v>
                </c:pt>
                <c:pt idx="399">
                  <c:v>1.2045388521818403</c:v>
                </c:pt>
                <c:pt idx="400">
                  <c:v>1.2161001198001213</c:v>
                </c:pt>
                <c:pt idx="401">
                  <c:v>1.2278262613112725</c:v>
                </c:pt>
                <c:pt idx="402">
                  <c:v>1.2397237072342226</c:v>
                </c:pt>
                <c:pt idx="403">
                  <c:v>1.2517992719262003</c:v>
                </c:pt>
                <c:pt idx="404">
                  <c:v>1.2640601852732036</c:v>
                </c:pt>
                <c:pt idx="405">
                  <c:v>1.2765141277444572</c:v>
                </c:pt>
                <c:pt idx="406">
                  <c:v>1.2891692692508814</c:v>
                </c:pt>
                <c:pt idx="407">
                  <c:v>1.3020343123165021</c:v>
                </c:pt>
                <c:pt idx="408">
                  <c:v>1.3151185401532619</c:v>
                </c:pt>
                <c:pt idx="409">
                  <c:v>1.3284318703265448</c:v>
                </c:pt>
                <c:pt idx="410">
                  <c:v>1.34198491481423</c:v>
                </c:pt>
                <c:pt idx="411">
                  <c:v>1.3557890474003595</c:v>
                </c:pt>
                <c:pt idx="412">
                  <c:v>1.369856479510797</c:v>
                </c:pt>
                <c:pt idx="413">
                  <c:v>1.3842003457990379</c:v>
                </c:pt>
                <c:pt idx="414">
                  <c:v>1.3988348010339657</c:v>
                </c:pt>
                <c:pt idx="415">
                  <c:v>1.4137751301384087</c:v>
                </c:pt>
                <c:pt idx="416">
                  <c:v>1.4290378735914331</c:v>
                </c:pt>
                <c:pt idx="417">
                  <c:v>1.4446409708557928</c:v>
                </c:pt>
                <c:pt idx="418">
                  <c:v>1.4606039250479492</c:v>
                </c:pt>
                <c:pt idx="419">
                  <c:v>1.4769479927610141</c:v>
                </c:pt>
                <c:pt idx="420">
                  <c:v>1.4936964038205256</c:v>
                </c:pt>
                <c:pt idx="421">
                  <c:v>1.5108746168513389</c:v>
                </c:pt>
                <c:pt idx="422">
                  <c:v>1.5285106179313381</c:v>
                </c:pt>
                <c:pt idx="423">
                  <c:v>1.5466352713992295</c:v>
                </c:pt>
                <c:pt idx="424">
                  <c:v>1.5652827341992219</c:v>
                </c:pt>
                <c:pt idx="425">
                  <c:v>1.584490948164291</c:v>
                </c:pt>
                <c:pt idx="426">
                  <c:v>1.604302228612466</c:v>
                </c:pt>
                <c:pt idx="427">
                  <c:v>1.6247639729107086</c:v>
                </c:pt>
                <c:pt idx="428">
                  <c:v>1.6459295197547983</c:v>
                </c:pt>
                <c:pt idx="429">
                  <c:v>1.6678591995548411</c:v>
                </c:pt>
                <c:pt idx="430">
                  <c:v>1.6906216295848984</c:v>
                </c:pt>
                <c:pt idx="431">
                  <c:v>1.7142953260668188</c:v>
                </c:pt>
                <c:pt idx="432">
                  <c:v>1.7389707315702849</c:v>
                </c:pt>
                <c:pt idx="433">
                  <c:v>1.764752793833896</c:v>
                </c:pt>
                <c:pt idx="434">
                  <c:v>1.7917642873785153</c:v>
                </c:pt>
                <c:pt idx="435">
                  <c:v>1.8201501518649088</c:v>
                </c:pt>
                <c:pt idx="436">
                  <c:v>1.8500832472740463</c:v>
                </c:pt>
                <c:pt idx="437">
                  <c:v>1.8817721233932005</c:v>
                </c:pt>
                <c:pt idx="438">
                  <c:v>1.9154717186792212</c:v>
                </c:pt>
                <c:pt idx="439">
                  <c:v>1.9514984307135337</c:v>
                </c:pt>
                <c:pt idx="440">
                  <c:v>1.9902519072554543</c:v>
                </c:pt>
                <c:pt idx="441">
                  <c:v>2.0322475325617861</c:v>
                </c:pt>
                <c:pt idx="442">
                  <c:v>2.0781666425455487</c:v>
                </c:pt>
                <c:pt idx="443">
                  <c:v>2.1289375989045571</c:v>
                </c:pt>
                <c:pt idx="444">
                  <c:v>2.1858738799218642</c:v>
                </c:pt>
                <c:pt idx="445">
                  <c:v>2.2509256965027937</c:v>
                </c:pt>
                <c:pt idx="446">
                  <c:v>2.3271806189531339</c:v>
                </c:pt>
                <c:pt idx="447">
                  <c:v>2.4199869453379139</c:v>
                </c:pt>
                <c:pt idx="448">
                  <c:v>2.5399612699655947</c:v>
                </c:pt>
                <c:pt idx="449">
                  <c:v>2.7137873676087056</c:v>
                </c:pt>
                <c:pt idx="450">
                  <c:v>3.0594693291315691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0DF-429C-A5D8-683A65E390F0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Facies_5_Porosity!$BM$26:$BM$33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Facies_5_Porosity!$BL$26:$BL$33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0DF-429C-A5D8-683A65E390F0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Facies_5_Porosity!$BM$37:$BM$42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Facies_5_Porosity!$BL$37:$BL$42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0DF-429C-A5D8-683A65E3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352"/>
        <c:axId val="124698624"/>
      </c:scatterChart>
      <c:valAx>
        <c:axId val="12469235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4698624"/>
        <c:crossesAt val="-3.3"/>
        <c:crossBetween val="midCat"/>
        <c:majorUnit val="1.0000000000000002E-2"/>
        <c:minorUnit val="1.0000000000000002E-2"/>
      </c:valAx>
      <c:valAx>
        <c:axId val="124698624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070197107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92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4687573088017478"/>
          <c:y val="0.27980580494781332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8169887854926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AllFacies_Porosity!$AW$3:$AW$28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cat>
          <c:val>
            <c:numRef>
              <c:f>AllFacies_Porosity!$BA$3:$BA$27</c:f>
              <c:numCache>
                <c:formatCode>General</c:formatCode>
                <c:ptCount val="25"/>
                <c:pt idx="0">
                  <c:v>8.8691796008869186E-2</c:v>
                </c:pt>
                <c:pt idx="1">
                  <c:v>0.16851441241685144</c:v>
                </c:pt>
                <c:pt idx="2">
                  <c:v>0.26385809312638581</c:v>
                </c:pt>
                <c:pt idx="3">
                  <c:v>0.39246119733924612</c:v>
                </c:pt>
                <c:pt idx="4">
                  <c:v>0.52328159645232819</c:v>
                </c:pt>
                <c:pt idx="5">
                  <c:v>0.64966740576496673</c:v>
                </c:pt>
                <c:pt idx="6">
                  <c:v>0.70509977827050996</c:v>
                </c:pt>
                <c:pt idx="7">
                  <c:v>0.76940133037694014</c:v>
                </c:pt>
                <c:pt idx="8">
                  <c:v>0.81152993348115299</c:v>
                </c:pt>
                <c:pt idx="9">
                  <c:v>0.86696230598669621</c:v>
                </c:pt>
                <c:pt idx="10">
                  <c:v>0.90243902439024393</c:v>
                </c:pt>
                <c:pt idx="11">
                  <c:v>0.92239467849223944</c:v>
                </c:pt>
                <c:pt idx="12">
                  <c:v>0.94456762749445677</c:v>
                </c:pt>
                <c:pt idx="13">
                  <c:v>0.95787139689578715</c:v>
                </c:pt>
                <c:pt idx="14">
                  <c:v>0.96674057649667411</c:v>
                </c:pt>
                <c:pt idx="15">
                  <c:v>0.97782705099778267</c:v>
                </c:pt>
                <c:pt idx="16">
                  <c:v>0.98669623059866962</c:v>
                </c:pt>
                <c:pt idx="17">
                  <c:v>0.99113082039911304</c:v>
                </c:pt>
                <c:pt idx="18">
                  <c:v>0.99556541019955658</c:v>
                </c:pt>
                <c:pt idx="19">
                  <c:v>0.99556541019955658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2EC-8FCA-B0DCE45E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9152"/>
        <c:axId val="124930688"/>
      </c:barChart>
      <c:catAx>
        <c:axId val="124929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4930688"/>
        <c:crosses val="autoZero"/>
        <c:auto val="1"/>
        <c:lblAlgn val="ctr"/>
        <c:lblOffset val="100"/>
        <c:noMultiLvlLbl val="0"/>
      </c:catAx>
      <c:valAx>
        <c:axId val="124930688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4929152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Facies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680108168297142E-2"/>
          <c:y val="7.6404408661294276E-2"/>
          <c:w val="0.8820240793764415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AllFacies_Porosity!$AJ$3:$AJ$453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2.8000000000000001E-2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2.9000000000000001E-2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3.3000000000000002E-2</c:v>
                </c:pt>
                <c:pt idx="136">
                  <c:v>3.3000000000000002E-2</c:v>
                </c:pt>
                <c:pt idx="137">
                  <c:v>3.3000000000000002E-2</c:v>
                </c:pt>
                <c:pt idx="138">
                  <c:v>3.3000000000000002E-2</c:v>
                </c:pt>
                <c:pt idx="139">
                  <c:v>3.3000000000000002E-2</c:v>
                </c:pt>
                <c:pt idx="140">
                  <c:v>3.3000000000000002E-2</c:v>
                </c:pt>
                <c:pt idx="141">
                  <c:v>3.4000000000000002E-2</c:v>
                </c:pt>
                <c:pt idx="142">
                  <c:v>3.4000000000000002E-2</c:v>
                </c:pt>
                <c:pt idx="143">
                  <c:v>3.4000000000000002E-2</c:v>
                </c:pt>
                <c:pt idx="144">
                  <c:v>3.4000000000000002E-2</c:v>
                </c:pt>
                <c:pt idx="145">
                  <c:v>3.4000000000000002E-2</c:v>
                </c:pt>
                <c:pt idx="146">
                  <c:v>3.4000000000000002E-2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3.4000000000000002E-2</c:v>
                </c:pt>
                <c:pt idx="150">
                  <c:v>3.4000000000000002E-2</c:v>
                </c:pt>
                <c:pt idx="151">
                  <c:v>3.4000000000000002E-2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3.6999999999999998E-2</c:v>
                </c:pt>
                <c:pt idx="161">
                  <c:v>3.6999999999999998E-2</c:v>
                </c:pt>
                <c:pt idx="162">
                  <c:v>3.6999999999999998E-2</c:v>
                </c:pt>
                <c:pt idx="163">
                  <c:v>3.6999999999999998E-2</c:v>
                </c:pt>
                <c:pt idx="164">
                  <c:v>3.6999999999999998E-2</c:v>
                </c:pt>
                <c:pt idx="165">
                  <c:v>3.6999999999999998E-2</c:v>
                </c:pt>
                <c:pt idx="166">
                  <c:v>3.7999999999999999E-2</c:v>
                </c:pt>
                <c:pt idx="167">
                  <c:v>3.7999999999999999E-2</c:v>
                </c:pt>
                <c:pt idx="168">
                  <c:v>3.7999999999999999E-2</c:v>
                </c:pt>
                <c:pt idx="169">
                  <c:v>3.7999999999999999E-2</c:v>
                </c:pt>
                <c:pt idx="170">
                  <c:v>3.7999999999999999E-2</c:v>
                </c:pt>
                <c:pt idx="171">
                  <c:v>3.7999999999999999E-2</c:v>
                </c:pt>
                <c:pt idx="172">
                  <c:v>3.9E-2</c:v>
                </c:pt>
                <c:pt idx="173">
                  <c:v>3.9E-2</c:v>
                </c:pt>
                <c:pt idx="174">
                  <c:v>3.9E-2</c:v>
                </c:pt>
                <c:pt idx="175">
                  <c:v>3.9E-2</c:v>
                </c:pt>
                <c:pt idx="176">
                  <c:v>3.9E-2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4.2000000000000003E-2</c:v>
                </c:pt>
                <c:pt idx="196">
                  <c:v>4.2999999999999997E-2</c:v>
                </c:pt>
                <c:pt idx="197">
                  <c:v>4.2999999999999997E-2</c:v>
                </c:pt>
                <c:pt idx="198">
                  <c:v>4.2999999999999997E-2</c:v>
                </c:pt>
                <c:pt idx="199">
                  <c:v>4.2999999999999997E-2</c:v>
                </c:pt>
                <c:pt idx="200">
                  <c:v>4.2999999999999997E-2</c:v>
                </c:pt>
                <c:pt idx="201">
                  <c:v>4.2999999999999997E-2</c:v>
                </c:pt>
                <c:pt idx="202">
                  <c:v>4.2999999999999997E-2</c:v>
                </c:pt>
                <c:pt idx="203">
                  <c:v>4.2999999999999997E-2</c:v>
                </c:pt>
                <c:pt idx="204">
                  <c:v>4.3999999999999997E-2</c:v>
                </c:pt>
                <c:pt idx="205">
                  <c:v>4.3999999999999997E-2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4.3999999999999997E-2</c:v>
                </c:pt>
                <c:pt idx="211">
                  <c:v>4.3999999999999997E-2</c:v>
                </c:pt>
                <c:pt idx="212">
                  <c:v>4.3999999999999997E-2</c:v>
                </c:pt>
                <c:pt idx="213">
                  <c:v>4.3999999999999997E-2</c:v>
                </c:pt>
                <c:pt idx="214">
                  <c:v>4.3999999999999997E-2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4.5999999999999999E-2</c:v>
                </c:pt>
                <c:pt idx="220">
                  <c:v>4.5999999999999999E-2</c:v>
                </c:pt>
                <c:pt idx="221">
                  <c:v>4.5999999999999999E-2</c:v>
                </c:pt>
                <c:pt idx="222">
                  <c:v>4.5999999999999999E-2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4.7E-2</c:v>
                </c:pt>
                <c:pt idx="230">
                  <c:v>4.8000000000000001E-2</c:v>
                </c:pt>
                <c:pt idx="231">
                  <c:v>4.8000000000000001E-2</c:v>
                </c:pt>
                <c:pt idx="232">
                  <c:v>4.8000000000000001E-2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4.9000000000000002E-2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5.2999999999999999E-2</c:v>
                </c:pt>
                <c:pt idx="251">
                  <c:v>5.2999999999999999E-2</c:v>
                </c:pt>
                <c:pt idx="252">
                  <c:v>5.2999999999999999E-2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5.5E-2</c:v>
                </c:pt>
                <c:pt idx="256">
                  <c:v>5.5E-2</c:v>
                </c:pt>
                <c:pt idx="257">
                  <c:v>5.5E-2</c:v>
                </c:pt>
                <c:pt idx="258">
                  <c:v>5.5E-2</c:v>
                </c:pt>
                <c:pt idx="259">
                  <c:v>5.6000000000000001E-2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5.6000000000000001E-2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5.6000000000000001E-2</c:v>
                </c:pt>
                <c:pt idx="268">
                  <c:v>5.7000000000000002E-2</c:v>
                </c:pt>
                <c:pt idx="269">
                  <c:v>5.7000000000000002E-2</c:v>
                </c:pt>
                <c:pt idx="270">
                  <c:v>5.7000000000000002E-2</c:v>
                </c:pt>
                <c:pt idx="271">
                  <c:v>5.7000000000000002E-2</c:v>
                </c:pt>
                <c:pt idx="272">
                  <c:v>5.7000000000000002E-2</c:v>
                </c:pt>
                <c:pt idx="273">
                  <c:v>5.7000000000000002E-2</c:v>
                </c:pt>
                <c:pt idx="274">
                  <c:v>5.8000000000000003E-2</c:v>
                </c:pt>
                <c:pt idx="275">
                  <c:v>5.8000000000000003E-2</c:v>
                </c:pt>
                <c:pt idx="276">
                  <c:v>5.8000000000000003E-2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5.8000000000000003E-2</c:v>
                </c:pt>
                <c:pt idx="281">
                  <c:v>5.8000000000000003E-2</c:v>
                </c:pt>
                <c:pt idx="282">
                  <c:v>5.8000000000000003E-2</c:v>
                </c:pt>
                <c:pt idx="283">
                  <c:v>5.8000000000000003E-2</c:v>
                </c:pt>
                <c:pt idx="284">
                  <c:v>5.8000000000000003E-2</c:v>
                </c:pt>
                <c:pt idx="285">
                  <c:v>5.8000000000000003E-2</c:v>
                </c:pt>
                <c:pt idx="286">
                  <c:v>5.8000000000000003E-2</c:v>
                </c:pt>
                <c:pt idx="287">
                  <c:v>5.8000000000000003E-2</c:v>
                </c:pt>
                <c:pt idx="288">
                  <c:v>5.8999999999999997E-2</c:v>
                </c:pt>
                <c:pt idx="289">
                  <c:v>5.8999999999999997E-2</c:v>
                </c:pt>
                <c:pt idx="290">
                  <c:v>5.8999999999999997E-2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6.0999999999999999E-2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6.3E-2</c:v>
                </c:pt>
                <c:pt idx="303">
                  <c:v>6.3E-2</c:v>
                </c:pt>
                <c:pt idx="304">
                  <c:v>6.4000000000000001E-2</c:v>
                </c:pt>
                <c:pt idx="305">
                  <c:v>6.5000000000000002E-2</c:v>
                </c:pt>
                <c:pt idx="306">
                  <c:v>6.5000000000000002E-2</c:v>
                </c:pt>
                <c:pt idx="307">
                  <c:v>6.6000000000000003E-2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6.9000000000000006E-2</c:v>
                </c:pt>
                <c:pt idx="317">
                  <c:v>6.9000000000000006E-2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7.0999999999999994E-2</c:v>
                </c:pt>
                <c:pt idx="321">
                  <c:v>7.0999999999999994E-2</c:v>
                </c:pt>
                <c:pt idx="322">
                  <c:v>7.0999999999999994E-2</c:v>
                </c:pt>
                <c:pt idx="323">
                  <c:v>7.0999999999999994E-2</c:v>
                </c:pt>
                <c:pt idx="324">
                  <c:v>7.1999999999999995E-2</c:v>
                </c:pt>
                <c:pt idx="325">
                  <c:v>7.1999999999999995E-2</c:v>
                </c:pt>
                <c:pt idx="326">
                  <c:v>7.2999999999999995E-2</c:v>
                </c:pt>
                <c:pt idx="327">
                  <c:v>7.2999999999999995E-2</c:v>
                </c:pt>
                <c:pt idx="328">
                  <c:v>7.3999999999999996E-2</c:v>
                </c:pt>
                <c:pt idx="329">
                  <c:v>7.3999999999999996E-2</c:v>
                </c:pt>
                <c:pt idx="330">
                  <c:v>7.4999999999999997E-2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7.4999999999999997E-2</c:v>
                </c:pt>
                <c:pt idx="334">
                  <c:v>7.4999999999999997E-2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7.5999999999999998E-2</c:v>
                </c:pt>
                <c:pt idx="338">
                  <c:v>7.5999999999999998E-2</c:v>
                </c:pt>
                <c:pt idx="339">
                  <c:v>7.6999999999999999E-2</c:v>
                </c:pt>
                <c:pt idx="340">
                  <c:v>7.6999999999999999E-2</c:v>
                </c:pt>
                <c:pt idx="341">
                  <c:v>7.6999999999999999E-2</c:v>
                </c:pt>
                <c:pt idx="342">
                  <c:v>7.6999999999999999E-2</c:v>
                </c:pt>
                <c:pt idx="343">
                  <c:v>7.8E-2</c:v>
                </c:pt>
                <c:pt idx="344">
                  <c:v>7.8E-2</c:v>
                </c:pt>
                <c:pt idx="345">
                  <c:v>7.8E-2</c:v>
                </c:pt>
                <c:pt idx="346">
                  <c:v>7.9000000000000001E-2</c:v>
                </c:pt>
                <c:pt idx="347">
                  <c:v>0.08</c:v>
                </c:pt>
                <c:pt idx="348">
                  <c:v>8.1000000000000003E-2</c:v>
                </c:pt>
                <c:pt idx="349">
                  <c:v>8.1000000000000003E-2</c:v>
                </c:pt>
                <c:pt idx="350">
                  <c:v>8.1000000000000003E-2</c:v>
                </c:pt>
                <c:pt idx="351">
                  <c:v>8.3000000000000004E-2</c:v>
                </c:pt>
                <c:pt idx="352">
                  <c:v>8.3000000000000004E-2</c:v>
                </c:pt>
                <c:pt idx="353">
                  <c:v>8.3000000000000004E-2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8.5000000000000006E-2</c:v>
                </c:pt>
                <c:pt idx="357">
                  <c:v>8.5000000000000006E-2</c:v>
                </c:pt>
                <c:pt idx="358">
                  <c:v>8.5999999999999993E-2</c:v>
                </c:pt>
                <c:pt idx="359">
                  <c:v>8.6999999999999994E-2</c:v>
                </c:pt>
                <c:pt idx="360">
                  <c:v>8.6999999999999994E-2</c:v>
                </c:pt>
                <c:pt idx="361">
                  <c:v>8.6999999999999994E-2</c:v>
                </c:pt>
                <c:pt idx="362">
                  <c:v>8.7999999999999995E-2</c:v>
                </c:pt>
                <c:pt idx="363">
                  <c:v>8.7999999999999995E-2</c:v>
                </c:pt>
                <c:pt idx="364">
                  <c:v>8.8999999999999996E-2</c:v>
                </c:pt>
                <c:pt idx="365">
                  <c:v>8.8999999999999996E-2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9.0999999999999998E-2</c:v>
                </c:pt>
                <c:pt idx="372">
                  <c:v>9.0999999999999998E-2</c:v>
                </c:pt>
                <c:pt idx="373">
                  <c:v>9.0999999999999998E-2</c:v>
                </c:pt>
                <c:pt idx="374">
                  <c:v>9.0999999999999998E-2</c:v>
                </c:pt>
                <c:pt idx="375">
                  <c:v>9.0999999999999998E-2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9.2999999999999999E-2</c:v>
                </c:pt>
                <c:pt idx="380">
                  <c:v>9.4E-2</c:v>
                </c:pt>
                <c:pt idx="381">
                  <c:v>9.4E-2</c:v>
                </c:pt>
                <c:pt idx="382">
                  <c:v>9.4E-2</c:v>
                </c:pt>
                <c:pt idx="383">
                  <c:v>9.6000000000000002E-2</c:v>
                </c:pt>
                <c:pt idx="384">
                  <c:v>9.7000000000000003E-2</c:v>
                </c:pt>
                <c:pt idx="385">
                  <c:v>9.7000000000000003E-2</c:v>
                </c:pt>
                <c:pt idx="386">
                  <c:v>9.7000000000000003E-2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9.9000000000000005E-2</c:v>
                </c:pt>
                <c:pt idx="390">
                  <c:v>9.9000000000000005E-2</c:v>
                </c:pt>
                <c:pt idx="391">
                  <c:v>0.1</c:v>
                </c:pt>
                <c:pt idx="392">
                  <c:v>0.1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0.10199999999999999</c:v>
                </c:pt>
                <c:pt idx="396">
                  <c:v>0.10199999999999999</c:v>
                </c:pt>
                <c:pt idx="397">
                  <c:v>0.10299999999999999</c:v>
                </c:pt>
                <c:pt idx="398">
                  <c:v>0.104</c:v>
                </c:pt>
                <c:pt idx="399">
                  <c:v>0.104</c:v>
                </c:pt>
                <c:pt idx="400">
                  <c:v>0.105</c:v>
                </c:pt>
                <c:pt idx="401">
                  <c:v>0.108</c:v>
                </c:pt>
                <c:pt idx="402">
                  <c:v>0.108</c:v>
                </c:pt>
                <c:pt idx="403">
                  <c:v>0.109</c:v>
                </c:pt>
                <c:pt idx="404">
                  <c:v>0.109</c:v>
                </c:pt>
                <c:pt idx="405">
                  <c:v>0.109</c:v>
                </c:pt>
                <c:pt idx="406">
                  <c:v>0.109</c:v>
                </c:pt>
                <c:pt idx="407">
                  <c:v>0.11</c:v>
                </c:pt>
                <c:pt idx="408">
                  <c:v>0.114</c:v>
                </c:pt>
                <c:pt idx="409">
                  <c:v>0.115</c:v>
                </c:pt>
                <c:pt idx="410">
                  <c:v>0.115</c:v>
                </c:pt>
                <c:pt idx="411">
                  <c:v>0.115</c:v>
                </c:pt>
                <c:pt idx="412">
                  <c:v>0.11600000000000001</c:v>
                </c:pt>
                <c:pt idx="413">
                  <c:v>0.11700000000000001</c:v>
                </c:pt>
                <c:pt idx="414">
                  <c:v>0.11799999999999999</c:v>
                </c:pt>
                <c:pt idx="415">
                  <c:v>0.11799999999999999</c:v>
                </c:pt>
                <c:pt idx="416">
                  <c:v>0.12</c:v>
                </c:pt>
                <c:pt idx="417">
                  <c:v>0.121</c:v>
                </c:pt>
                <c:pt idx="418">
                  <c:v>0.121</c:v>
                </c:pt>
                <c:pt idx="419">
                  <c:v>0.121</c:v>
                </c:pt>
                <c:pt idx="420">
                  <c:v>0.122</c:v>
                </c:pt>
                <c:pt idx="421">
                  <c:v>0.122</c:v>
                </c:pt>
                <c:pt idx="422">
                  <c:v>0.123</c:v>
                </c:pt>
                <c:pt idx="423">
                  <c:v>0.124</c:v>
                </c:pt>
                <c:pt idx="424">
                  <c:v>0.128</c:v>
                </c:pt>
                <c:pt idx="425">
                  <c:v>0.128</c:v>
                </c:pt>
                <c:pt idx="426">
                  <c:v>0.13</c:v>
                </c:pt>
                <c:pt idx="427">
                  <c:v>0.13400000000000001</c:v>
                </c:pt>
                <c:pt idx="428">
                  <c:v>0.13400000000000001</c:v>
                </c:pt>
                <c:pt idx="429">
                  <c:v>0.13700000000000001</c:v>
                </c:pt>
                <c:pt idx="430">
                  <c:v>0.13700000000000001</c:v>
                </c:pt>
                <c:pt idx="431">
                  <c:v>0.13800000000000001</c:v>
                </c:pt>
                <c:pt idx="432">
                  <c:v>0.14199999999999999</c:v>
                </c:pt>
                <c:pt idx="433">
                  <c:v>0.14299999999999999</c:v>
                </c:pt>
                <c:pt idx="434">
                  <c:v>0.14499999999999999</c:v>
                </c:pt>
                <c:pt idx="435">
                  <c:v>0.14499999999999999</c:v>
                </c:pt>
                <c:pt idx="436">
                  <c:v>0.154</c:v>
                </c:pt>
                <c:pt idx="437">
                  <c:v>0.156</c:v>
                </c:pt>
                <c:pt idx="438">
                  <c:v>0.156</c:v>
                </c:pt>
                <c:pt idx="439">
                  <c:v>0.156</c:v>
                </c:pt>
                <c:pt idx="440">
                  <c:v>0.159</c:v>
                </c:pt>
                <c:pt idx="441">
                  <c:v>0.16</c:v>
                </c:pt>
                <c:pt idx="442">
                  <c:v>0.16300000000000001</c:v>
                </c:pt>
                <c:pt idx="443">
                  <c:v>0.16500000000000001</c:v>
                </c:pt>
                <c:pt idx="444">
                  <c:v>0.16700000000000001</c:v>
                </c:pt>
                <c:pt idx="445">
                  <c:v>0.17199999999999999</c:v>
                </c:pt>
                <c:pt idx="446">
                  <c:v>0.17399999999999999</c:v>
                </c:pt>
                <c:pt idx="447">
                  <c:v>0.187</c:v>
                </c:pt>
                <c:pt idx="448">
                  <c:v>0.188</c:v>
                </c:pt>
                <c:pt idx="449">
                  <c:v>0.20100000000000001</c:v>
                </c:pt>
                <c:pt idx="450">
                  <c:v>0.20799999999999999</c:v>
                </c:pt>
              </c:numCache>
            </c:numRef>
          </c:xVal>
          <c:yVal>
            <c:numRef>
              <c:f>AllFacies_Porosity!$AN$3:$AN$453</c:f>
              <c:numCache>
                <c:formatCode>0.0000</c:formatCode>
                <c:ptCount val="451"/>
                <c:pt idx="0">
                  <c:v>1.1086474501108639E-3</c:v>
                </c:pt>
                <c:pt idx="1">
                  <c:v>3.3259423503325981E-3</c:v>
                </c:pt>
                <c:pt idx="2">
                  <c:v>5.5432372505543172E-3</c:v>
                </c:pt>
                <c:pt idx="3">
                  <c:v>7.7605321507760623E-3</c:v>
                </c:pt>
                <c:pt idx="4">
                  <c:v>9.9778270509977771E-3</c:v>
                </c:pt>
                <c:pt idx="5">
                  <c:v>1.2195121951219518E-2</c:v>
                </c:pt>
                <c:pt idx="6">
                  <c:v>1.441241685144125E-2</c:v>
                </c:pt>
                <c:pt idx="7">
                  <c:v>1.6629711751662991E-2</c:v>
                </c:pt>
                <c:pt idx="8">
                  <c:v>1.8847006651884695E-2</c:v>
                </c:pt>
                <c:pt idx="9">
                  <c:v>2.1064301552106469E-2</c:v>
                </c:pt>
                <c:pt idx="10">
                  <c:v>2.3281596452328166E-2</c:v>
                </c:pt>
                <c:pt idx="11">
                  <c:v>2.5498891352549895E-2</c:v>
                </c:pt>
                <c:pt idx="12">
                  <c:v>2.7716186252771609E-2</c:v>
                </c:pt>
                <c:pt idx="13">
                  <c:v>2.993348115299339E-2</c:v>
                </c:pt>
                <c:pt idx="14">
                  <c:v>3.2150776053215077E-2</c:v>
                </c:pt>
                <c:pt idx="15">
                  <c:v>3.4368070953436851E-2</c:v>
                </c:pt>
                <c:pt idx="16">
                  <c:v>3.6585365853658583E-2</c:v>
                </c:pt>
                <c:pt idx="17">
                  <c:v>3.8802660753880301E-2</c:v>
                </c:pt>
                <c:pt idx="18">
                  <c:v>4.1019955654102033E-2</c:v>
                </c:pt>
                <c:pt idx="19">
                  <c:v>4.3237250554323772E-2</c:v>
                </c:pt>
                <c:pt idx="20">
                  <c:v>4.5454545454545497E-2</c:v>
                </c:pt>
                <c:pt idx="21">
                  <c:v>4.7671840354767195E-2</c:v>
                </c:pt>
                <c:pt idx="22">
                  <c:v>4.9889135254988927E-2</c:v>
                </c:pt>
                <c:pt idx="23">
                  <c:v>5.2106430155210638E-2</c:v>
                </c:pt>
                <c:pt idx="24">
                  <c:v>5.4323725055432363E-2</c:v>
                </c:pt>
                <c:pt idx="25">
                  <c:v>5.6541019955654095E-2</c:v>
                </c:pt>
                <c:pt idx="26">
                  <c:v>5.8758314855875855E-2</c:v>
                </c:pt>
                <c:pt idx="27">
                  <c:v>6.0975609756097601E-2</c:v>
                </c:pt>
                <c:pt idx="28">
                  <c:v>6.3192904656319299E-2</c:v>
                </c:pt>
                <c:pt idx="29">
                  <c:v>6.541019955654101E-2</c:v>
                </c:pt>
                <c:pt idx="30">
                  <c:v>6.7627494456762763E-2</c:v>
                </c:pt>
                <c:pt idx="31">
                  <c:v>6.9844789356984488E-2</c:v>
                </c:pt>
                <c:pt idx="32">
                  <c:v>7.2062084257206255E-2</c:v>
                </c:pt>
                <c:pt idx="33">
                  <c:v>7.4279379157427952E-2</c:v>
                </c:pt>
                <c:pt idx="34">
                  <c:v>7.649667405764965E-2</c:v>
                </c:pt>
                <c:pt idx="35">
                  <c:v>7.8713968957871389E-2</c:v>
                </c:pt>
                <c:pt idx="36">
                  <c:v>8.0931263858092878E-2</c:v>
                </c:pt>
                <c:pt idx="37">
                  <c:v>8.3148558758314922E-2</c:v>
                </c:pt>
                <c:pt idx="38">
                  <c:v>8.5365853658536481E-2</c:v>
                </c:pt>
                <c:pt idx="39">
                  <c:v>8.7583148558758261E-2</c:v>
                </c:pt>
                <c:pt idx="40">
                  <c:v>8.9800443458980056E-2</c:v>
                </c:pt>
                <c:pt idx="41">
                  <c:v>9.2017738359201823E-2</c:v>
                </c:pt>
                <c:pt idx="42">
                  <c:v>9.4235033259423395E-2</c:v>
                </c:pt>
                <c:pt idx="43">
                  <c:v>9.645232815964512E-2</c:v>
                </c:pt>
                <c:pt idx="44">
                  <c:v>9.8669623059866929E-2</c:v>
                </c:pt>
                <c:pt idx="45">
                  <c:v>0.10088691796008865</c:v>
                </c:pt>
                <c:pt idx="46">
                  <c:v>0.10310421286031032</c:v>
                </c:pt>
                <c:pt idx="47">
                  <c:v>0.10532150776053203</c:v>
                </c:pt>
                <c:pt idx="48">
                  <c:v>0.10753880266075387</c:v>
                </c:pt>
                <c:pt idx="49">
                  <c:v>0.10975609756097562</c:v>
                </c:pt>
                <c:pt idx="50">
                  <c:v>0.11197339246119721</c:v>
                </c:pt>
                <c:pt idx="51">
                  <c:v>0.11419068736141899</c:v>
                </c:pt>
                <c:pt idx="52">
                  <c:v>0.1164079822616408</c:v>
                </c:pt>
                <c:pt idx="53">
                  <c:v>0.11862527716186236</c:v>
                </c:pt>
                <c:pt idx="54">
                  <c:v>0.12084257206208421</c:v>
                </c:pt>
                <c:pt idx="55">
                  <c:v>0.12305986696230586</c:v>
                </c:pt>
                <c:pt idx="56">
                  <c:v>0.12527716186252771</c:v>
                </c:pt>
                <c:pt idx="57">
                  <c:v>0.12749445676274943</c:v>
                </c:pt>
                <c:pt idx="58">
                  <c:v>0.12971175166297116</c:v>
                </c:pt>
                <c:pt idx="59">
                  <c:v>0.13192904656319282</c:v>
                </c:pt>
                <c:pt idx="60">
                  <c:v>0.13414634146341461</c:v>
                </c:pt>
                <c:pt idx="61">
                  <c:v>0.13636363636363638</c:v>
                </c:pt>
                <c:pt idx="62">
                  <c:v>0.13858093126385804</c:v>
                </c:pt>
                <c:pt idx="63">
                  <c:v>0.14079822616407975</c:v>
                </c:pt>
                <c:pt idx="64">
                  <c:v>0.14301552106430149</c:v>
                </c:pt>
                <c:pt idx="65">
                  <c:v>0.14523281596452331</c:v>
                </c:pt>
                <c:pt idx="66">
                  <c:v>0.14745011086474519</c:v>
                </c:pt>
                <c:pt idx="67">
                  <c:v>0.14966740576496682</c:v>
                </c:pt>
                <c:pt idx="68">
                  <c:v>0.15188470066518842</c:v>
                </c:pt>
                <c:pt idx="69">
                  <c:v>0.15410199556541024</c:v>
                </c:pt>
                <c:pt idx="70">
                  <c:v>0.15631929046563131</c:v>
                </c:pt>
                <c:pt idx="71">
                  <c:v>0.15853658536585374</c:v>
                </c:pt>
                <c:pt idx="72">
                  <c:v>0.16075388026607568</c:v>
                </c:pt>
                <c:pt idx="73">
                  <c:v>0.16297117516629692</c:v>
                </c:pt>
                <c:pt idx="74">
                  <c:v>0.16518847006651907</c:v>
                </c:pt>
                <c:pt idx="75">
                  <c:v>0.16740576496674053</c:v>
                </c:pt>
                <c:pt idx="76">
                  <c:v>0.16962305986696224</c:v>
                </c:pt>
                <c:pt idx="77">
                  <c:v>0.17184035476718426</c:v>
                </c:pt>
                <c:pt idx="78">
                  <c:v>0.17405764966740558</c:v>
                </c:pt>
                <c:pt idx="79">
                  <c:v>0.1762749445676273</c:v>
                </c:pt>
                <c:pt idx="80">
                  <c:v>0.17849223946784931</c:v>
                </c:pt>
                <c:pt idx="81">
                  <c:v>0.18070953436807072</c:v>
                </c:pt>
                <c:pt idx="82">
                  <c:v>0.18292682926829254</c:v>
                </c:pt>
                <c:pt idx="83">
                  <c:v>0.18514412416851453</c:v>
                </c:pt>
                <c:pt idx="84">
                  <c:v>0.18736141906873649</c:v>
                </c:pt>
                <c:pt idx="85">
                  <c:v>0.18957871396895784</c:v>
                </c:pt>
                <c:pt idx="86">
                  <c:v>0.19179600886917955</c:v>
                </c:pt>
                <c:pt idx="87">
                  <c:v>0.19401330376940124</c:v>
                </c:pt>
                <c:pt idx="88">
                  <c:v>0.19623059866962325</c:v>
                </c:pt>
                <c:pt idx="89">
                  <c:v>0.19844789356984474</c:v>
                </c:pt>
                <c:pt idx="90">
                  <c:v>0.20066518847006659</c:v>
                </c:pt>
                <c:pt idx="91">
                  <c:v>0.20288248337028816</c:v>
                </c:pt>
                <c:pt idx="92">
                  <c:v>0.20509977827050987</c:v>
                </c:pt>
                <c:pt idx="93">
                  <c:v>0.2073170731707317</c:v>
                </c:pt>
                <c:pt idx="94">
                  <c:v>0.20953436807095346</c:v>
                </c:pt>
                <c:pt idx="95">
                  <c:v>0.21175166297117537</c:v>
                </c:pt>
                <c:pt idx="96">
                  <c:v>0.21396895787139691</c:v>
                </c:pt>
                <c:pt idx="97">
                  <c:v>0.21618625277161865</c:v>
                </c:pt>
                <c:pt idx="98">
                  <c:v>0.21840354767184048</c:v>
                </c:pt>
                <c:pt idx="99">
                  <c:v>0.22062084257206202</c:v>
                </c:pt>
                <c:pt idx="100">
                  <c:v>0.22283813747228381</c:v>
                </c:pt>
                <c:pt idx="101">
                  <c:v>0.22505543237250558</c:v>
                </c:pt>
                <c:pt idx="102">
                  <c:v>0.22727272727272729</c:v>
                </c:pt>
                <c:pt idx="103">
                  <c:v>0.22949002217294898</c:v>
                </c:pt>
                <c:pt idx="104">
                  <c:v>0.23170731707317072</c:v>
                </c:pt>
                <c:pt idx="105">
                  <c:v>0.23392461197339232</c:v>
                </c:pt>
                <c:pt idx="106">
                  <c:v>0.23614190687361433</c:v>
                </c:pt>
                <c:pt idx="107">
                  <c:v>0.23835920177383596</c:v>
                </c:pt>
                <c:pt idx="108">
                  <c:v>0.24057649667405767</c:v>
                </c:pt>
                <c:pt idx="109">
                  <c:v>0.24279379157427916</c:v>
                </c:pt>
                <c:pt idx="110">
                  <c:v>0.24501108647450093</c:v>
                </c:pt>
                <c:pt idx="111">
                  <c:v>0.24722838137472275</c:v>
                </c:pt>
                <c:pt idx="112">
                  <c:v>0.24944567627494441</c:v>
                </c:pt>
                <c:pt idx="113">
                  <c:v>0.25166297117516612</c:v>
                </c:pt>
                <c:pt idx="114">
                  <c:v>0.25388026607538811</c:v>
                </c:pt>
                <c:pt idx="115">
                  <c:v>0.25609756097560971</c:v>
                </c:pt>
                <c:pt idx="116">
                  <c:v>0.25831485587583142</c:v>
                </c:pt>
                <c:pt idx="117">
                  <c:v>0.26053215077605318</c:v>
                </c:pt>
                <c:pt idx="118">
                  <c:v>0.2627494456762749</c:v>
                </c:pt>
                <c:pt idx="119">
                  <c:v>0.26496674057649655</c:v>
                </c:pt>
                <c:pt idx="120">
                  <c:v>0.26718403547671837</c:v>
                </c:pt>
                <c:pt idx="121">
                  <c:v>0.26940133037694003</c:v>
                </c:pt>
                <c:pt idx="122">
                  <c:v>0.27161862527716185</c:v>
                </c:pt>
                <c:pt idx="123">
                  <c:v>0.27383592017738345</c:v>
                </c:pt>
                <c:pt idx="124">
                  <c:v>0.27605321507760527</c:v>
                </c:pt>
                <c:pt idx="125">
                  <c:v>0.2782705099778271</c:v>
                </c:pt>
                <c:pt idx="126">
                  <c:v>0.2804878048780487</c:v>
                </c:pt>
                <c:pt idx="127">
                  <c:v>0.28270509977827057</c:v>
                </c:pt>
                <c:pt idx="128">
                  <c:v>0.28492239467849212</c:v>
                </c:pt>
                <c:pt idx="129">
                  <c:v>0.28713968957871389</c:v>
                </c:pt>
                <c:pt idx="130">
                  <c:v>0.28935698447893565</c:v>
                </c:pt>
                <c:pt idx="131">
                  <c:v>0.29157427937915736</c:v>
                </c:pt>
                <c:pt idx="132">
                  <c:v>0.29379157427937908</c:v>
                </c:pt>
                <c:pt idx="133">
                  <c:v>0.29600886917960084</c:v>
                </c:pt>
                <c:pt idx="134">
                  <c:v>0.2982261640798225</c:v>
                </c:pt>
                <c:pt idx="135">
                  <c:v>0.30044345898004421</c:v>
                </c:pt>
                <c:pt idx="136">
                  <c:v>0.30266075388026603</c:v>
                </c:pt>
                <c:pt idx="137">
                  <c:v>0.3048780487804878</c:v>
                </c:pt>
                <c:pt idx="138">
                  <c:v>0.30709534368070945</c:v>
                </c:pt>
                <c:pt idx="139">
                  <c:v>0.30931263858093122</c:v>
                </c:pt>
                <c:pt idx="140">
                  <c:v>0.31152993348115288</c:v>
                </c:pt>
                <c:pt idx="141">
                  <c:v>0.31374722838137459</c:v>
                </c:pt>
                <c:pt idx="142">
                  <c:v>0.31596452328159652</c:v>
                </c:pt>
                <c:pt idx="143">
                  <c:v>0.31818181818181812</c:v>
                </c:pt>
                <c:pt idx="144">
                  <c:v>0.32039911308203983</c:v>
                </c:pt>
                <c:pt idx="145">
                  <c:v>0.3226164079822616</c:v>
                </c:pt>
                <c:pt idx="146">
                  <c:v>0.32483370288248337</c:v>
                </c:pt>
                <c:pt idx="147">
                  <c:v>0.32705099778270502</c:v>
                </c:pt>
                <c:pt idx="148">
                  <c:v>0.32926829268292679</c:v>
                </c:pt>
                <c:pt idx="149">
                  <c:v>0.33148558758314856</c:v>
                </c:pt>
                <c:pt idx="150">
                  <c:v>0.33370288248337021</c:v>
                </c:pt>
                <c:pt idx="151">
                  <c:v>0.33592017738359198</c:v>
                </c:pt>
                <c:pt idx="152">
                  <c:v>0.33813747228381363</c:v>
                </c:pt>
                <c:pt idx="153">
                  <c:v>0.3403547671840354</c:v>
                </c:pt>
                <c:pt idx="154">
                  <c:v>0.34257206208425717</c:v>
                </c:pt>
                <c:pt idx="155">
                  <c:v>0.34478935698447893</c:v>
                </c:pt>
                <c:pt idx="156">
                  <c:v>0.34700665188470059</c:v>
                </c:pt>
                <c:pt idx="157">
                  <c:v>0.34922394678492241</c:v>
                </c:pt>
                <c:pt idx="158">
                  <c:v>0.35144124168514412</c:v>
                </c:pt>
                <c:pt idx="159">
                  <c:v>0.35365853658536583</c:v>
                </c:pt>
                <c:pt idx="160">
                  <c:v>0.35587583148558755</c:v>
                </c:pt>
                <c:pt idx="161">
                  <c:v>0.35809312638580926</c:v>
                </c:pt>
                <c:pt idx="162">
                  <c:v>0.36031042128603097</c:v>
                </c:pt>
                <c:pt idx="163">
                  <c:v>0.36252771618625274</c:v>
                </c:pt>
                <c:pt idx="164">
                  <c:v>0.36474501108647445</c:v>
                </c:pt>
                <c:pt idx="165">
                  <c:v>0.36696230598669621</c:v>
                </c:pt>
                <c:pt idx="166">
                  <c:v>0.36917960088691792</c:v>
                </c:pt>
                <c:pt idx="167">
                  <c:v>0.37139689578713964</c:v>
                </c:pt>
                <c:pt idx="168">
                  <c:v>0.37361419068736135</c:v>
                </c:pt>
                <c:pt idx="169">
                  <c:v>0.37583148558758311</c:v>
                </c:pt>
                <c:pt idx="170">
                  <c:v>0.37804878048780483</c:v>
                </c:pt>
                <c:pt idx="171">
                  <c:v>0.38026607538802654</c:v>
                </c:pt>
                <c:pt idx="172">
                  <c:v>0.3824833702882483</c:v>
                </c:pt>
                <c:pt idx="173">
                  <c:v>0.38470066518847001</c:v>
                </c:pt>
                <c:pt idx="174">
                  <c:v>0.38691796008869173</c:v>
                </c:pt>
                <c:pt idx="175">
                  <c:v>0.38913525498891355</c:v>
                </c:pt>
                <c:pt idx="176">
                  <c:v>0.3913525498891352</c:v>
                </c:pt>
                <c:pt idx="177">
                  <c:v>0.39356984478935692</c:v>
                </c:pt>
                <c:pt idx="178">
                  <c:v>0.39578713968957868</c:v>
                </c:pt>
                <c:pt idx="179">
                  <c:v>0.39800443458980045</c:v>
                </c:pt>
                <c:pt idx="180">
                  <c:v>0.40022172949002216</c:v>
                </c:pt>
                <c:pt idx="181">
                  <c:v>0.40243902439024393</c:v>
                </c:pt>
                <c:pt idx="182">
                  <c:v>0.40465631929046564</c:v>
                </c:pt>
                <c:pt idx="183">
                  <c:v>0.40687361419068735</c:v>
                </c:pt>
                <c:pt idx="184">
                  <c:v>0.40909090909090906</c:v>
                </c:pt>
                <c:pt idx="185">
                  <c:v>0.41130820399113083</c:v>
                </c:pt>
                <c:pt idx="186">
                  <c:v>0.41352549889135254</c:v>
                </c:pt>
                <c:pt idx="187">
                  <c:v>0.41574279379157431</c:v>
                </c:pt>
                <c:pt idx="188">
                  <c:v>0.41796008869179596</c:v>
                </c:pt>
                <c:pt idx="189">
                  <c:v>0.42017738359201773</c:v>
                </c:pt>
                <c:pt idx="190">
                  <c:v>0.42239467849223944</c:v>
                </c:pt>
                <c:pt idx="191">
                  <c:v>0.42461197339246115</c:v>
                </c:pt>
                <c:pt idx="192">
                  <c:v>0.42682926829268286</c:v>
                </c:pt>
                <c:pt idx="193">
                  <c:v>0.42904656319290463</c:v>
                </c:pt>
                <c:pt idx="194">
                  <c:v>0.4312638580931264</c:v>
                </c:pt>
                <c:pt idx="195">
                  <c:v>0.43348115299334811</c:v>
                </c:pt>
                <c:pt idx="196">
                  <c:v>0.43569844789356982</c:v>
                </c:pt>
                <c:pt idx="197">
                  <c:v>0.43791574279379158</c:v>
                </c:pt>
                <c:pt idx="198">
                  <c:v>0.4401330376940133</c:v>
                </c:pt>
                <c:pt idx="199">
                  <c:v>0.44235033259423501</c:v>
                </c:pt>
                <c:pt idx="200">
                  <c:v>0.44456762749445677</c:v>
                </c:pt>
                <c:pt idx="201">
                  <c:v>0.44678492239467849</c:v>
                </c:pt>
                <c:pt idx="202">
                  <c:v>0.4490022172949002</c:v>
                </c:pt>
                <c:pt idx="203">
                  <c:v>0.45121951219512196</c:v>
                </c:pt>
                <c:pt idx="204">
                  <c:v>0.45343680709534367</c:v>
                </c:pt>
                <c:pt idx="205">
                  <c:v>0.45565410199556539</c:v>
                </c:pt>
                <c:pt idx="206">
                  <c:v>0.45787139689578715</c:v>
                </c:pt>
                <c:pt idx="207">
                  <c:v>0.46008869179600886</c:v>
                </c:pt>
                <c:pt idx="208">
                  <c:v>0.46230598669623058</c:v>
                </c:pt>
                <c:pt idx="209">
                  <c:v>0.46452328159645234</c:v>
                </c:pt>
                <c:pt idx="210">
                  <c:v>0.46674057649667405</c:v>
                </c:pt>
                <c:pt idx="211">
                  <c:v>0.46895787139689576</c:v>
                </c:pt>
                <c:pt idx="212">
                  <c:v>0.47117516629711753</c:v>
                </c:pt>
                <c:pt idx="213">
                  <c:v>0.47339246119733924</c:v>
                </c:pt>
                <c:pt idx="214">
                  <c:v>0.47560975609756095</c:v>
                </c:pt>
                <c:pt idx="215">
                  <c:v>0.47782705099778272</c:v>
                </c:pt>
                <c:pt idx="216">
                  <c:v>0.48004434589800443</c:v>
                </c:pt>
                <c:pt idx="217">
                  <c:v>0.48226164079822614</c:v>
                </c:pt>
                <c:pt idx="218">
                  <c:v>0.48447893569844791</c:v>
                </c:pt>
                <c:pt idx="219">
                  <c:v>0.48669623059866962</c:v>
                </c:pt>
                <c:pt idx="220">
                  <c:v>0.48891352549889133</c:v>
                </c:pt>
                <c:pt idx="221">
                  <c:v>0.4911308203991131</c:v>
                </c:pt>
                <c:pt idx="222">
                  <c:v>0.49334811529933481</c:v>
                </c:pt>
                <c:pt idx="223">
                  <c:v>0.49556541019955652</c:v>
                </c:pt>
                <c:pt idx="224">
                  <c:v>0.49778270509977829</c:v>
                </c:pt>
                <c:pt idx="225">
                  <c:v>0.5</c:v>
                </c:pt>
                <c:pt idx="226">
                  <c:v>0.50221729490022171</c:v>
                </c:pt>
                <c:pt idx="227">
                  <c:v>0.50443458980044342</c:v>
                </c:pt>
                <c:pt idx="228">
                  <c:v>0.50665188470066513</c:v>
                </c:pt>
                <c:pt idx="229">
                  <c:v>0.50886917960088696</c:v>
                </c:pt>
                <c:pt idx="230">
                  <c:v>0.51108647450110867</c:v>
                </c:pt>
                <c:pt idx="231">
                  <c:v>0.51330376940133038</c:v>
                </c:pt>
                <c:pt idx="232">
                  <c:v>0.51552106430155209</c:v>
                </c:pt>
                <c:pt idx="233">
                  <c:v>0.5177383592017738</c:v>
                </c:pt>
                <c:pt idx="234">
                  <c:v>0.51995565410199551</c:v>
                </c:pt>
                <c:pt idx="235">
                  <c:v>0.52217294900221733</c:v>
                </c:pt>
                <c:pt idx="236">
                  <c:v>0.52439024390243905</c:v>
                </c:pt>
                <c:pt idx="237">
                  <c:v>0.52660753880266076</c:v>
                </c:pt>
                <c:pt idx="238">
                  <c:v>0.52882483370288247</c:v>
                </c:pt>
                <c:pt idx="239">
                  <c:v>0.53104212860310418</c:v>
                </c:pt>
                <c:pt idx="240">
                  <c:v>0.53325942350332589</c:v>
                </c:pt>
                <c:pt idx="241">
                  <c:v>0.53547671840354771</c:v>
                </c:pt>
                <c:pt idx="242">
                  <c:v>0.53769401330376942</c:v>
                </c:pt>
                <c:pt idx="243">
                  <c:v>0.53991130820399114</c:v>
                </c:pt>
                <c:pt idx="244">
                  <c:v>0.54212860310421285</c:v>
                </c:pt>
                <c:pt idx="245">
                  <c:v>0.54434589800443456</c:v>
                </c:pt>
                <c:pt idx="246">
                  <c:v>0.54656319290465627</c:v>
                </c:pt>
                <c:pt idx="247">
                  <c:v>0.54878048780487809</c:v>
                </c:pt>
                <c:pt idx="248">
                  <c:v>0.5509977827050998</c:v>
                </c:pt>
                <c:pt idx="249">
                  <c:v>0.55321507760532151</c:v>
                </c:pt>
                <c:pt idx="250">
                  <c:v>0.55543237250554323</c:v>
                </c:pt>
                <c:pt idx="251">
                  <c:v>0.55764966740576494</c:v>
                </c:pt>
                <c:pt idx="252">
                  <c:v>0.55986696230598665</c:v>
                </c:pt>
                <c:pt idx="253">
                  <c:v>0.56208425720620847</c:v>
                </c:pt>
                <c:pt idx="254">
                  <c:v>0.56430155210643018</c:v>
                </c:pt>
                <c:pt idx="255">
                  <c:v>0.56651884700665189</c:v>
                </c:pt>
                <c:pt idx="256">
                  <c:v>0.5687361419068736</c:v>
                </c:pt>
                <c:pt idx="257">
                  <c:v>0.57095343680709543</c:v>
                </c:pt>
                <c:pt idx="258">
                  <c:v>0.57317073170731703</c:v>
                </c:pt>
                <c:pt idx="259">
                  <c:v>0.57538802660753885</c:v>
                </c:pt>
                <c:pt idx="260">
                  <c:v>0.57760532150776056</c:v>
                </c:pt>
                <c:pt idx="261">
                  <c:v>0.57982261640798227</c:v>
                </c:pt>
                <c:pt idx="262">
                  <c:v>0.58203991130820398</c:v>
                </c:pt>
                <c:pt idx="263">
                  <c:v>0.58425720620842569</c:v>
                </c:pt>
                <c:pt idx="264">
                  <c:v>0.58647450110864741</c:v>
                </c:pt>
                <c:pt idx="265">
                  <c:v>0.58869179600886923</c:v>
                </c:pt>
                <c:pt idx="266">
                  <c:v>0.59090909090909105</c:v>
                </c:pt>
                <c:pt idx="267">
                  <c:v>0.59312638580931265</c:v>
                </c:pt>
                <c:pt idx="268">
                  <c:v>0.59534368070953436</c:v>
                </c:pt>
                <c:pt idx="269">
                  <c:v>0.59756097560975607</c:v>
                </c:pt>
                <c:pt idx="270">
                  <c:v>0.59977827050997778</c:v>
                </c:pt>
                <c:pt idx="271">
                  <c:v>0.60199556541019961</c:v>
                </c:pt>
                <c:pt idx="272">
                  <c:v>0.60421286031042132</c:v>
                </c:pt>
                <c:pt idx="273">
                  <c:v>0.60643015521064303</c:v>
                </c:pt>
                <c:pt idx="274">
                  <c:v>0.60864745011086474</c:v>
                </c:pt>
                <c:pt idx="275">
                  <c:v>0.61086474501108645</c:v>
                </c:pt>
                <c:pt idx="276">
                  <c:v>0.61308203991130816</c:v>
                </c:pt>
                <c:pt idx="277">
                  <c:v>0.61529933481152999</c:v>
                </c:pt>
                <c:pt idx="278">
                  <c:v>0.61751662971175181</c:v>
                </c:pt>
                <c:pt idx="279">
                  <c:v>0.61973392461197352</c:v>
                </c:pt>
                <c:pt idx="280">
                  <c:v>0.62195121951219523</c:v>
                </c:pt>
                <c:pt idx="281">
                  <c:v>0.62416851441241694</c:v>
                </c:pt>
                <c:pt idx="282">
                  <c:v>0.62638580931263854</c:v>
                </c:pt>
                <c:pt idx="283">
                  <c:v>0.62860310421286036</c:v>
                </c:pt>
                <c:pt idx="284">
                  <c:v>0.63082039911308208</c:v>
                </c:pt>
                <c:pt idx="285">
                  <c:v>0.63303769401330379</c:v>
                </c:pt>
                <c:pt idx="286">
                  <c:v>0.6352549889135255</c:v>
                </c:pt>
                <c:pt idx="287">
                  <c:v>0.63747228381374721</c:v>
                </c:pt>
                <c:pt idx="288">
                  <c:v>0.63968957871396892</c:v>
                </c:pt>
                <c:pt idx="289">
                  <c:v>0.64190687361419085</c:v>
                </c:pt>
                <c:pt idx="290">
                  <c:v>0.64412416851441257</c:v>
                </c:pt>
                <c:pt idx="291">
                  <c:v>0.64634146341463417</c:v>
                </c:pt>
                <c:pt idx="292">
                  <c:v>0.64855875831485588</c:v>
                </c:pt>
                <c:pt idx="293">
                  <c:v>0.65077605321507759</c:v>
                </c:pt>
                <c:pt idx="294">
                  <c:v>0.6529933481152993</c:v>
                </c:pt>
                <c:pt idx="295">
                  <c:v>0.65521064301552101</c:v>
                </c:pt>
                <c:pt idx="296">
                  <c:v>0.65742793791574283</c:v>
                </c:pt>
                <c:pt idx="297">
                  <c:v>0.65964523281596454</c:v>
                </c:pt>
                <c:pt idx="298">
                  <c:v>0.66186252771618637</c:v>
                </c:pt>
                <c:pt idx="299">
                  <c:v>0.66407982261640797</c:v>
                </c:pt>
                <c:pt idx="300">
                  <c:v>0.66629711751662968</c:v>
                </c:pt>
                <c:pt idx="301">
                  <c:v>0.66851441241685139</c:v>
                </c:pt>
                <c:pt idx="302">
                  <c:v>0.67073170731707332</c:v>
                </c:pt>
                <c:pt idx="303">
                  <c:v>0.67294900221729503</c:v>
                </c:pt>
                <c:pt idx="304">
                  <c:v>0.67516629711751663</c:v>
                </c:pt>
                <c:pt idx="305">
                  <c:v>0.67738359201773846</c:v>
                </c:pt>
                <c:pt idx="306">
                  <c:v>0.67960088691796006</c:v>
                </c:pt>
                <c:pt idx="307">
                  <c:v>0.68181818181818188</c:v>
                </c:pt>
                <c:pt idx="308">
                  <c:v>0.68403547671840359</c:v>
                </c:pt>
                <c:pt idx="309">
                  <c:v>0.68625277161862541</c:v>
                </c:pt>
                <c:pt idx="310">
                  <c:v>0.68847006651884712</c:v>
                </c:pt>
                <c:pt idx="311">
                  <c:v>0.69068736141906872</c:v>
                </c:pt>
                <c:pt idx="312">
                  <c:v>0.69290465631929044</c:v>
                </c:pt>
                <c:pt idx="313">
                  <c:v>0.69512195121951215</c:v>
                </c:pt>
                <c:pt idx="314">
                  <c:v>0.69733924611973408</c:v>
                </c:pt>
                <c:pt idx="315">
                  <c:v>0.69955654101995579</c:v>
                </c:pt>
                <c:pt idx="316">
                  <c:v>0.7017738359201775</c:v>
                </c:pt>
                <c:pt idx="317">
                  <c:v>0.70399113082039921</c:v>
                </c:pt>
                <c:pt idx="318">
                  <c:v>0.70620842572062081</c:v>
                </c:pt>
                <c:pt idx="319">
                  <c:v>0.70842572062084253</c:v>
                </c:pt>
                <c:pt idx="320">
                  <c:v>0.71064301552106435</c:v>
                </c:pt>
                <c:pt idx="321">
                  <c:v>0.71286031042128606</c:v>
                </c:pt>
                <c:pt idx="322">
                  <c:v>0.71507760532150788</c:v>
                </c:pt>
                <c:pt idx="323">
                  <c:v>0.71729490022172948</c:v>
                </c:pt>
                <c:pt idx="324">
                  <c:v>0.7195121951219513</c:v>
                </c:pt>
                <c:pt idx="325">
                  <c:v>0.7217294900221729</c:v>
                </c:pt>
                <c:pt idx="326">
                  <c:v>0.72394678492239473</c:v>
                </c:pt>
                <c:pt idx="327">
                  <c:v>0.72616407982261655</c:v>
                </c:pt>
                <c:pt idx="328">
                  <c:v>0.72838137472283815</c:v>
                </c:pt>
                <c:pt idx="329">
                  <c:v>0.73059866962305997</c:v>
                </c:pt>
                <c:pt idx="330">
                  <c:v>0.73281596452328168</c:v>
                </c:pt>
                <c:pt idx="331">
                  <c:v>0.73503325942350328</c:v>
                </c:pt>
                <c:pt idx="332">
                  <c:v>0.7372505543237251</c:v>
                </c:pt>
                <c:pt idx="333">
                  <c:v>0.73946784922394682</c:v>
                </c:pt>
                <c:pt idx="334">
                  <c:v>0.74168514412416853</c:v>
                </c:pt>
                <c:pt idx="335">
                  <c:v>0.74390243902439024</c:v>
                </c:pt>
                <c:pt idx="336">
                  <c:v>0.74611973392461195</c:v>
                </c:pt>
                <c:pt idx="337">
                  <c:v>0.74833702882483366</c:v>
                </c:pt>
                <c:pt idx="338">
                  <c:v>0.75055432372505559</c:v>
                </c:pt>
                <c:pt idx="339">
                  <c:v>0.75277161862527731</c:v>
                </c:pt>
                <c:pt idx="340">
                  <c:v>0.75498891352549902</c:v>
                </c:pt>
                <c:pt idx="341">
                  <c:v>0.75720620842572084</c:v>
                </c:pt>
                <c:pt idx="342">
                  <c:v>0.75942350332594233</c:v>
                </c:pt>
                <c:pt idx="343">
                  <c:v>0.76164079822616404</c:v>
                </c:pt>
                <c:pt idx="344">
                  <c:v>0.76385809312638586</c:v>
                </c:pt>
                <c:pt idx="345">
                  <c:v>0.76607538802660768</c:v>
                </c:pt>
                <c:pt idx="346">
                  <c:v>0.76829268292682928</c:v>
                </c:pt>
                <c:pt idx="347">
                  <c:v>0.770509977827051</c:v>
                </c:pt>
                <c:pt idx="348">
                  <c:v>0.77272727272727271</c:v>
                </c:pt>
                <c:pt idx="349">
                  <c:v>0.77494456762749442</c:v>
                </c:pt>
                <c:pt idx="350">
                  <c:v>0.77716186252771613</c:v>
                </c:pt>
                <c:pt idx="351">
                  <c:v>0.77937915742793795</c:v>
                </c:pt>
                <c:pt idx="352">
                  <c:v>0.78159645232815955</c:v>
                </c:pt>
                <c:pt idx="353">
                  <c:v>0.78381374722838137</c:v>
                </c:pt>
                <c:pt idx="354">
                  <c:v>0.78603104212860309</c:v>
                </c:pt>
                <c:pt idx="355">
                  <c:v>0.78824833702882469</c:v>
                </c:pt>
                <c:pt idx="356">
                  <c:v>0.79046563192904673</c:v>
                </c:pt>
                <c:pt idx="357">
                  <c:v>0.79268292682926833</c:v>
                </c:pt>
                <c:pt idx="358">
                  <c:v>0.79490022172949015</c:v>
                </c:pt>
                <c:pt idx="359">
                  <c:v>0.79711751662971186</c:v>
                </c:pt>
                <c:pt idx="360">
                  <c:v>0.79933481152993346</c:v>
                </c:pt>
                <c:pt idx="361">
                  <c:v>0.80155210643015529</c:v>
                </c:pt>
                <c:pt idx="362">
                  <c:v>0.80376940133037711</c:v>
                </c:pt>
                <c:pt idx="363">
                  <c:v>0.80598669623059882</c:v>
                </c:pt>
                <c:pt idx="364">
                  <c:v>0.80820399113082042</c:v>
                </c:pt>
                <c:pt idx="365">
                  <c:v>0.81042128603104213</c:v>
                </c:pt>
                <c:pt idx="366">
                  <c:v>0.81263858093126351</c:v>
                </c:pt>
                <c:pt idx="367">
                  <c:v>0.81485587583148544</c:v>
                </c:pt>
                <c:pt idx="368">
                  <c:v>0.81707317073170727</c:v>
                </c:pt>
                <c:pt idx="369">
                  <c:v>0.81929046563192931</c:v>
                </c:pt>
                <c:pt idx="370">
                  <c:v>0.82150776053215069</c:v>
                </c:pt>
                <c:pt idx="371">
                  <c:v>0.82372505543237273</c:v>
                </c:pt>
                <c:pt idx="372">
                  <c:v>0.82594235033259444</c:v>
                </c:pt>
                <c:pt idx="373">
                  <c:v>0.82815964523281571</c:v>
                </c:pt>
                <c:pt idx="374">
                  <c:v>0.83037694013303787</c:v>
                </c:pt>
                <c:pt idx="375">
                  <c:v>0.83259423503325924</c:v>
                </c:pt>
                <c:pt idx="376">
                  <c:v>0.83481152993348096</c:v>
                </c:pt>
                <c:pt idx="377">
                  <c:v>0.83702882483370311</c:v>
                </c:pt>
                <c:pt idx="378">
                  <c:v>0.83924611973392427</c:v>
                </c:pt>
                <c:pt idx="379">
                  <c:v>0.8414634146341462</c:v>
                </c:pt>
                <c:pt idx="380">
                  <c:v>0.84368070953436769</c:v>
                </c:pt>
                <c:pt idx="381">
                  <c:v>0.84589800443459007</c:v>
                </c:pt>
                <c:pt idx="382">
                  <c:v>0.84811529933481156</c:v>
                </c:pt>
                <c:pt idx="383">
                  <c:v>0.85033259423503316</c:v>
                </c:pt>
                <c:pt idx="384">
                  <c:v>0.85254988913525476</c:v>
                </c:pt>
                <c:pt idx="385">
                  <c:v>0.85476718403547669</c:v>
                </c:pt>
                <c:pt idx="386">
                  <c:v>0.85698447893569851</c:v>
                </c:pt>
                <c:pt idx="387">
                  <c:v>0.85920177383592033</c:v>
                </c:pt>
                <c:pt idx="388">
                  <c:v>0.86141906873614194</c:v>
                </c:pt>
                <c:pt idx="389">
                  <c:v>0.86363636363636365</c:v>
                </c:pt>
                <c:pt idx="390">
                  <c:v>0.86585365853658536</c:v>
                </c:pt>
                <c:pt idx="391">
                  <c:v>0.86807095343680718</c:v>
                </c:pt>
                <c:pt idx="392">
                  <c:v>0.87028824833702889</c:v>
                </c:pt>
                <c:pt idx="393">
                  <c:v>0.8725055432372506</c:v>
                </c:pt>
                <c:pt idx="394">
                  <c:v>0.87472283813747231</c:v>
                </c:pt>
                <c:pt idx="395">
                  <c:v>0.87694013303769414</c:v>
                </c:pt>
                <c:pt idx="396">
                  <c:v>0.87915742793791574</c:v>
                </c:pt>
                <c:pt idx="397">
                  <c:v>0.88137472283813767</c:v>
                </c:pt>
                <c:pt idx="398">
                  <c:v>0.88359201773835916</c:v>
                </c:pt>
                <c:pt idx="399">
                  <c:v>0.88580931263858098</c:v>
                </c:pt>
                <c:pt idx="400">
                  <c:v>0.8880266075388028</c:v>
                </c:pt>
                <c:pt idx="401">
                  <c:v>0.8902439024390244</c:v>
                </c:pt>
                <c:pt idx="402">
                  <c:v>0.89246119733924612</c:v>
                </c:pt>
                <c:pt idx="403">
                  <c:v>0.89467849223946794</c:v>
                </c:pt>
                <c:pt idx="404">
                  <c:v>0.89689578713968965</c:v>
                </c:pt>
                <c:pt idx="405">
                  <c:v>0.89911308203991136</c:v>
                </c:pt>
                <c:pt idx="406">
                  <c:v>0.90133037694013307</c:v>
                </c:pt>
                <c:pt idx="407">
                  <c:v>0.90354767184035489</c:v>
                </c:pt>
                <c:pt idx="408">
                  <c:v>0.9057649667405766</c:v>
                </c:pt>
                <c:pt idx="409">
                  <c:v>0.9079822616407982</c:v>
                </c:pt>
                <c:pt idx="410">
                  <c:v>0.91019955654101992</c:v>
                </c:pt>
                <c:pt idx="411">
                  <c:v>0.91241685144124174</c:v>
                </c:pt>
                <c:pt idx="412">
                  <c:v>0.91463414634146334</c:v>
                </c:pt>
                <c:pt idx="413">
                  <c:v>0.91685144124168505</c:v>
                </c:pt>
                <c:pt idx="414">
                  <c:v>0.91906873614190709</c:v>
                </c:pt>
                <c:pt idx="415">
                  <c:v>0.92128603104212858</c:v>
                </c:pt>
                <c:pt idx="416">
                  <c:v>0.92350332594235041</c:v>
                </c:pt>
                <c:pt idx="417">
                  <c:v>0.92572062084257212</c:v>
                </c:pt>
                <c:pt idx="418">
                  <c:v>0.92793791574279383</c:v>
                </c:pt>
                <c:pt idx="419">
                  <c:v>0.93015521064301554</c:v>
                </c:pt>
                <c:pt idx="420">
                  <c:v>0.93237250554323725</c:v>
                </c:pt>
                <c:pt idx="421">
                  <c:v>0.93458980044345896</c:v>
                </c:pt>
                <c:pt idx="422">
                  <c:v>0.93680709534368067</c:v>
                </c:pt>
                <c:pt idx="423">
                  <c:v>0.93902439024390238</c:v>
                </c:pt>
                <c:pt idx="424">
                  <c:v>0.94124168514412421</c:v>
                </c:pt>
                <c:pt idx="425">
                  <c:v>0.94345898004434592</c:v>
                </c:pt>
                <c:pt idx="426">
                  <c:v>0.94567627494456763</c:v>
                </c:pt>
                <c:pt idx="427">
                  <c:v>0.94789356984478934</c:v>
                </c:pt>
                <c:pt idx="428">
                  <c:v>0.95011086474501094</c:v>
                </c:pt>
                <c:pt idx="429">
                  <c:v>0.95232815964523276</c:v>
                </c:pt>
                <c:pt idx="430">
                  <c:v>0.95454545454545459</c:v>
                </c:pt>
                <c:pt idx="431">
                  <c:v>0.9567627494456763</c:v>
                </c:pt>
                <c:pt idx="432">
                  <c:v>0.95898004434589801</c:v>
                </c:pt>
                <c:pt idx="433">
                  <c:v>0.96119733924611972</c:v>
                </c:pt>
                <c:pt idx="434">
                  <c:v>0.96341463414634143</c:v>
                </c:pt>
                <c:pt idx="435">
                  <c:v>0.96563192904656314</c:v>
                </c:pt>
                <c:pt idx="436">
                  <c:v>0.96784922394678496</c:v>
                </c:pt>
                <c:pt idx="437">
                  <c:v>0.97006651884700668</c:v>
                </c:pt>
                <c:pt idx="438">
                  <c:v>0.97228381374722839</c:v>
                </c:pt>
                <c:pt idx="439">
                  <c:v>0.9745011086474501</c:v>
                </c:pt>
                <c:pt idx="440">
                  <c:v>0.97671840354767181</c:v>
                </c:pt>
                <c:pt idx="441">
                  <c:v>0.97893569844789352</c:v>
                </c:pt>
                <c:pt idx="442">
                  <c:v>0.98115299334811534</c:v>
                </c:pt>
                <c:pt idx="443">
                  <c:v>0.98337028824833705</c:v>
                </c:pt>
                <c:pt idx="444">
                  <c:v>0.98558758314855877</c:v>
                </c:pt>
                <c:pt idx="445">
                  <c:v>0.98780487804878048</c:v>
                </c:pt>
                <c:pt idx="446">
                  <c:v>0.99002217294900219</c:v>
                </c:pt>
                <c:pt idx="447">
                  <c:v>0.9922394678492239</c:v>
                </c:pt>
                <c:pt idx="448">
                  <c:v>0.99445676274944572</c:v>
                </c:pt>
                <c:pt idx="449">
                  <c:v>0.99667405764966743</c:v>
                </c:pt>
                <c:pt idx="450">
                  <c:v>0.99889135254988914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0-4064-898E-D90F3DDE6FB7}"/>
            </c:ext>
          </c:extLst>
        </c:ser>
        <c:ser>
          <c:idx val="0"/>
          <c:order val="1"/>
          <c:tx>
            <c:v>Theory Norm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AllFacies_Porosity!$AU$3:$AU$103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AllFacies_Porosity!$AR$3:$AR$103</c:f>
              <c:numCache>
                <c:formatCode>General</c:formatCode>
                <c:ptCount val="101"/>
                <c:pt idx="0">
                  <c:v>7.7851147086175299E-2</c:v>
                </c:pt>
                <c:pt idx="1">
                  <c:v>9.8125220889796833E-2</c:v>
                </c:pt>
                <c:pt idx="2">
                  <c:v>0.12202138447266951</c:v>
                </c:pt>
                <c:pt idx="3">
                  <c:v>0.14973413173299366</c:v>
                </c:pt>
                <c:pt idx="4">
                  <c:v>0.18135656033535699</c:v>
                </c:pt>
                <c:pt idx="5">
                  <c:v>0.21686038201543886</c:v>
                </c:pt>
                <c:pt idx="6">
                  <c:v>0.25608143341386369</c:v>
                </c:pt>
                <c:pt idx="7">
                  <c:v>0.29871263819328214</c:v>
                </c:pt>
                <c:pt idx="8">
                  <c:v>0.34430585436544148</c:v>
                </c:pt>
                <c:pt idx="9">
                  <c:v>0.39228329757677233</c:v>
                </c:pt>
                <c:pt idx="10">
                  <c:v>0.441958337079987</c:v>
                </c:pt>
                <c:pt idx="11">
                  <c:v>0.49256452134369977</c:v>
                </c:pt>
                <c:pt idx="12">
                  <c:v>0.54329082467443235</c:v>
                </c:pt>
                <c:pt idx="13">
                  <c:v>0.59332043114629718</c:v>
                </c:pt>
                <c:pt idx="14">
                  <c:v>0.64186998122710226</c:v>
                </c:pt>
                <c:pt idx="15">
                  <c:v>0.68822615500242901</c:v>
                </c:pt>
                <c:pt idx="16">
                  <c:v>0.73177676115844481</c:v>
                </c:pt>
                <c:pt idx="17">
                  <c:v>0.77203410102945047</c:v>
                </c:pt>
                <c:pt idx="18">
                  <c:v>0.80864919821479697</c:v>
                </c:pt>
                <c:pt idx="19">
                  <c:v>0.8414164149530986</c:v>
                </c:pt>
                <c:pt idx="20">
                  <c:v>0.87026889571979971</c:v>
                </c:pt>
                <c:pt idx="21">
                  <c:v>0.89526607519993828</c:v>
                </c:pt>
                <c:pt idx="22">
                  <c:v>0.91657507652360304</c:v>
                </c:pt>
                <c:pt idx="23">
                  <c:v>0.93444815743677057</c:v>
                </c:pt>
                <c:pt idx="24">
                  <c:v>0.94919842781008168</c:v>
                </c:pt>
                <c:pt idx="25">
                  <c:v>0.96117588899472473</c:v>
                </c:pt>
                <c:pt idx="26">
                  <c:v>0.97074548913666259</c:v>
                </c:pt>
                <c:pt idx="27">
                  <c:v>0.97826841939623388</c:v>
                </c:pt>
                <c:pt idx="28">
                  <c:v>0.98408736773064365</c:v>
                </c:pt>
                <c:pt idx="29">
                  <c:v>0.98851596495785987</c:v>
                </c:pt>
                <c:pt idx="30">
                  <c:v>0.99183225173618805</c:v>
                </c:pt>
                <c:pt idx="31">
                  <c:v>0.99427569457461218</c:v>
                </c:pt>
                <c:pt idx="32">
                  <c:v>0.996047093968629</c:v>
                </c:pt>
                <c:pt idx="33">
                  <c:v>0.99731065143650388</c:v>
                </c:pt>
                <c:pt idx="34">
                  <c:v>0.99819747597127262</c:v>
                </c:pt>
                <c:pt idx="35">
                  <c:v>0.99880988923622938</c:v>
                </c:pt>
                <c:pt idx="36">
                  <c:v>0.99922600642998693</c:v>
                </c:pt>
                <c:pt idx="37">
                  <c:v>0.99950420244827698</c:v>
                </c:pt>
                <c:pt idx="38">
                  <c:v>0.99968720212785966</c:v>
                </c:pt>
                <c:pt idx="39">
                  <c:v>0.99980564635899638</c:v>
                </c:pt>
                <c:pt idx="40">
                  <c:v>0.99988107593293396</c:v>
                </c:pt>
                <c:pt idx="41">
                  <c:v>0.99992834026740118</c:v>
                </c:pt>
                <c:pt idx="42">
                  <c:v>0.99995748026978681</c:v>
                </c:pt>
                <c:pt idx="43">
                  <c:v>0.99997515731836617</c:v>
                </c:pt>
                <c:pt idx="44">
                  <c:v>0.99998570832890199</c:v>
                </c:pt>
                <c:pt idx="45">
                  <c:v>0.99999190477218669</c:v>
                </c:pt>
                <c:pt idx="46">
                  <c:v>0.9999954853656482</c:v>
                </c:pt>
                <c:pt idx="47">
                  <c:v>0.99999752114944895</c:v>
                </c:pt>
                <c:pt idx="48">
                  <c:v>0.99999866001482707</c:v>
                </c:pt>
                <c:pt idx="49">
                  <c:v>0.99999928688443407</c:v>
                </c:pt>
                <c:pt idx="50">
                  <c:v>0.99999962638938844</c:v>
                </c:pt>
                <c:pt idx="51">
                  <c:v>0.9999998073062677</c:v>
                </c:pt>
                <c:pt idx="52">
                  <c:v>0.99999990216473844</c:v>
                </c:pt>
                <c:pt idx="53">
                  <c:v>0.99999995110172257</c:v>
                </c:pt>
                <c:pt idx="54">
                  <c:v>0.99999997594233636</c:v>
                </c:pt>
                <c:pt idx="55">
                  <c:v>0.99999998834889903</c:v>
                </c:pt>
                <c:pt idx="56">
                  <c:v>0.99999999444573695</c:v>
                </c:pt>
                <c:pt idx="57">
                  <c:v>0.9999999973936986</c:v>
                </c:pt>
                <c:pt idx="58">
                  <c:v>0.99999999879619905</c:v>
                </c:pt>
                <c:pt idx="59">
                  <c:v>0.99999999945271933</c:v>
                </c:pt>
                <c:pt idx="60">
                  <c:v>0.99999999975510234</c:v>
                </c:pt>
                <c:pt idx="61">
                  <c:v>0.99999999989213695</c:v>
                </c:pt>
                <c:pt idx="62">
                  <c:v>0.99999999995324063</c:v>
                </c:pt>
                <c:pt idx="63">
                  <c:v>0.99999999998004896</c:v>
                </c:pt>
                <c:pt idx="64">
                  <c:v>0.99999999999162159</c:v>
                </c:pt>
                <c:pt idx="65">
                  <c:v>0.99999999999653699</c:v>
                </c:pt>
                <c:pt idx="66">
                  <c:v>0.99999999999859124</c:v>
                </c:pt>
                <c:pt idx="67">
                  <c:v>0.99999999999943601</c:v>
                </c:pt>
                <c:pt idx="68">
                  <c:v>0.99999999999977773</c:v>
                </c:pt>
                <c:pt idx="69">
                  <c:v>0.99999999999991385</c:v>
                </c:pt>
                <c:pt idx="70">
                  <c:v>0.99999999999996714</c:v>
                </c:pt>
                <c:pt idx="71">
                  <c:v>0.99999999999998768</c:v>
                </c:pt>
                <c:pt idx="72">
                  <c:v>0.99999999999999545</c:v>
                </c:pt>
                <c:pt idx="73">
                  <c:v>0.99999999999999833</c:v>
                </c:pt>
                <c:pt idx="74">
                  <c:v>0.99999999999999944</c:v>
                </c:pt>
                <c:pt idx="75">
                  <c:v>0.99999999999999978</c:v>
                </c:pt>
                <c:pt idx="76">
                  <c:v>0.99999999999999989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0-4064-898E-D90F3DDE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8864"/>
        <c:axId val="124950784"/>
      </c:scatterChart>
      <c:valAx>
        <c:axId val="1249488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950784"/>
        <c:crosses val="autoZero"/>
        <c:crossBetween val="midCat"/>
        <c:majorUnit val="1.0000000000000002E-2"/>
      </c:valAx>
      <c:valAx>
        <c:axId val="124950784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1.0463549229885784E-3"/>
              <c:y val="0.2613031101375485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4948864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1413445478406135E-2"/>
          <c:y val="6.5450378485298041E-2"/>
          <c:w val="0.17612652111667859"/>
          <c:h val="9.227744558246009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Facies_5_Porosity!$N$3:$N$27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AllFacies_Porosity!$AX$3:$AX$27</c:f>
              <c:numCache>
                <c:formatCode>General</c:formatCode>
                <c:ptCount val="25"/>
                <c:pt idx="0">
                  <c:v>40</c:v>
                </c:pt>
                <c:pt idx="1">
                  <c:v>36</c:v>
                </c:pt>
                <c:pt idx="2">
                  <c:v>43</c:v>
                </c:pt>
                <c:pt idx="3">
                  <c:v>58</c:v>
                </c:pt>
                <c:pt idx="4">
                  <c:v>59</c:v>
                </c:pt>
                <c:pt idx="5">
                  <c:v>57</c:v>
                </c:pt>
                <c:pt idx="6">
                  <c:v>25</c:v>
                </c:pt>
                <c:pt idx="7">
                  <c:v>29</c:v>
                </c:pt>
                <c:pt idx="8">
                  <c:v>19</c:v>
                </c:pt>
                <c:pt idx="9">
                  <c:v>25</c:v>
                </c:pt>
                <c:pt idx="10">
                  <c:v>16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EE4-B0A7-A663ED81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11616"/>
        <c:axId val="125317504"/>
      </c:barChart>
      <c:catAx>
        <c:axId val="125311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5317504"/>
        <c:crosses val="autoZero"/>
        <c:auto val="1"/>
        <c:lblAlgn val="ctr"/>
        <c:lblOffset val="100"/>
        <c:noMultiLvlLbl val="0"/>
      </c:catAx>
      <c:valAx>
        <c:axId val="125317504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1616"/>
        <c:crosses val="autoZero"/>
        <c:crossBetween val="between"/>
        <c:majorUnit val="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Facies Porosity Distribution</a:t>
            </a:r>
          </a:p>
        </c:rich>
      </c:tx>
      <c:layout>
        <c:manualLayout>
          <c:xMode val="edge"/>
          <c:yMode val="edge"/>
          <c:x val="0.3595422731249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AllFacies_Porosity!$AJ$3:$AJ$453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2.8000000000000001E-2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2.9000000000000001E-2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3.3000000000000002E-2</c:v>
                </c:pt>
                <c:pt idx="136">
                  <c:v>3.3000000000000002E-2</c:v>
                </c:pt>
                <c:pt idx="137">
                  <c:v>3.3000000000000002E-2</c:v>
                </c:pt>
                <c:pt idx="138">
                  <c:v>3.3000000000000002E-2</c:v>
                </c:pt>
                <c:pt idx="139">
                  <c:v>3.3000000000000002E-2</c:v>
                </c:pt>
                <c:pt idx="140">
                  <c:v>3.3000000000000002E-2</c:v>
                </c:pt>
                <c:pt idx="141">
                  <c:v>3.4000000000000002E-2</c:v>
                </c:pt>
                <c:pt idx="142">
                  <c:v>3.4000000000000002E-2</c:v>
                </c:pt>
                <c:pt idx="143">
                  <c:v>3.4000000000000002E-2</c:v>
                </c:pt>
                <c:pt idx="144">
                  <c:v>3.4000000000000002E-2</c:v>
                </c:pt>
                <c:pt idx="145">
                  <c:v>3.4000000000000002E-2</c:v>
                </c:pt>
                <c:pt idx="146">
                  <c:v>3.4000000000000002E-2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3.4000000000000002E-2</c:v>
                </c:pt>
                <c:pt idx="150">
                  <c:v>3.4000000000000002E-2</c:v>
                </c:pt>
                <c:pt idx="151">
                  <c:v>3.4000000000000002E-2</c:v>
                </c:pt>
                <c:pt idx="152">
                  <c:v>3.4000000000000002E-2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3.6999999999999998E-2</c:v>
                </c:pt>
                <c:pt idx="161">
                  <c:v>3.6999999999999998E-2</c:v>
                </c:pt>
                <c:pt idx="162">
                  <c:v>3.6999999999999998E-2</c:v>
                </c:pt>
                <c:pt idx="163">
                  <c:v>3.6999999999999998E-2</c:v>
                </c:pt>
                <c:pt idx="164">
                  <c:v>3.6999999999999998E-2</c:v>
                </c:pt>
                <c:pt idx="165">
                  <c:v>3.6999999999999998E-2</c:v>
                </c:pt>
                <c:pt idx="166">
                  <c:v>3.7999999999999999E-2</c:v>
                </c:pt>
                <c:pt idx="167">
                  <c:v>3.7999999999999999E-2</c:v>
                </c:pt>
                <c:pt idx="168">
                  <c:v>3.7999999999999999E-2</c:v>
                </c:pt>
                <c:pt idx="169">
                  <c:v>3.7999999999999999E-2</c:v>
                </c:pt>
                <c:pt idx="170">
                  <c:v>3.7999999999999999E-2</c:v>
                </c:pt>
                <c:pt idx="171">
                  <c:v>3.7999999999999999E-2</c:v>
                </c:pt>
                <c:pt idx="172">
                  <c:v>3.9E-2</c:v>
                </c:pt>
                <c:pt idx="173">
                  <c:v>3.9E-2</c:v>
                </c:pt>
                <c:pt idx="174">
                  <c:v>3.9E-2</c:v>
                </c:pt>
                <c:pt idx="175">
                  <c:v>3.9E-2</c:v>
                </c:pt>
                <c:pt idx="176">
                  <c:v>3.9E-2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4.1000000000000002E-2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4.1000000000000002E-2</c:v>
                </c:pt>
                <c:pt idx="190">
                  <c:v>4.1000000000000002E-2</c:v>
                </c:pt>
                <c:pt idx="191">
                  <c:v>4.1000000000000002E-2</c:v>
                </c:pt>
                <c:pt idx="192">
                  <c:v>4.1000000000000002E-2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4.2000000000000003E-2</c:v>
                </c:pt>
                <c:pt idx="196">
                  <c:v>4.2999999999999997E-2</c:v>
                </c:pt>
                <c:pt idx="197">
                  <c:v>4.2999999999999997E-2</c:v>
                </c:pt>
                <c:pt idx="198">
                  <c:v>4.2999999999999997E-2</c:v>
                </c:pt>
                <c:pt idx="199">
                  <c:v>4.2999999999999997E-2</c:v>
                </c:pt>
                <c:pt idx="200">
                  <c:v>4.2999999999999997E-2</c:v>
                </c:pt>
                <c:pt idx="201">
                  <c:v>4.2999999999999997E-2</c:v>
                </c:pt>
                <c:pt idx="202">
                  <c:v>4.2999999999999997E-2</c:v>
                </c:pt>
                <c:pt idx="203">
                  <c:v>4.2999999999999997E-2</c:v>
                </c:pt>
                <c:pt idx="204">
                  <c:v>4.3999999999999997E-2</c:v>
                </c:pt>
                <c:pt idx="205">
                  <c:v>4.3999999999999997E-2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4.3999999999999997E-2</c:v>
                </c:pt>
                <c:pt idx="211">
                  <c:v>4.3999999999999997E-2</c:v>
                </c:pt>
                <c:pt idx="212">
                  <c:v>4.3999999999999997E-2</c:v>
                </c:pt>
                <c:pt idx="213">
                  <c:v>4.3999999999999997E-2</c:v>
                </c:pt>
                <c:pt idx="214">
                  <c:v>4.3999999999999997E-2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4.5999999999999999E-2</c:v>
                </c:pt>
                <c:pt idx="220">
                  <c:v>4.5999999999999999E-2</c:v>
                </c:pt>
                <c:pt idx="221">
                  <c:v>4.5999999999999999E-2</c:v>
                </c:pt>
                <c:pt idx="222">
                  <c:v>4.5999999999999999E-2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4.7E-2</c:v>
                </c:pt>
                <c:pt idx="230">
                  <c:v>4.8000000000000001E-2</c:v>
                </c:pt>
                <c:pt idx="231">
                  <c:v>4.8000000000000001E-2</c:v>
                </c:pt>
                <c:pt idx="232">
                  <c:v>4.8000000000000001E-2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4.9000000000000002E-2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5.2999999999999999E-2</c:v>
                </c:pt>
                <c:pt idx="251">
                  <c:v>5.2999999999999999E-2</c:v>
                </c:pt>
                <c:pt idx="252">
                  <c:v>5.2999999999999999E-2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5.5E-2</c:v>
                </c:pt>
                <c:pt idx="256">
                  <c:v>5.5E-2</c:v>
                </c:pt>
                <c:pt idx="257">
                  <c:v>5.5E-2</c:v>
                </c:pt>
                <c:pt idx="258">
                  <c:v>5.5E-2</c:v>
                </c:pt>
                <c:pt idx="259">
                  <c:v>5.6000000000000001E-2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5.6000000000000001E-2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5.6000000000000001E-2</c:v>
                </c:pt>
                <c:pt idx="266">
                  <c:v>5.6000000000000001E-2</c:v>
                </c:pt>
                <c:pt idx="267">
                  <c:v>5.6000000000000001E-2</c:v>
                </c:pt>
                <c:pt idx="268">
                  <c:v>5.7000000000000002E-2</c:v>
                </c:pt>
                <c:pt idx="269">
                  <c:v>5.7000000000000002E-2</c:v>
                </c:pt>
                <c:pt idx="270">
                  <c:v>5.7000000000000002E-2</c:v>
                </c:pt>
                <c:pt idx="271">
                  <c:v>5.7000000000000002E-2</c:v>
                </c:pt>
                <c:pt idx="272">
                  <c:v>5.7000000000000002E-2</c:v>
                </c:pt>
                <c:pt idx="273">
                  <c:v>5.7000000000000002E-2</c:v>
                </c:pt>
                <c:pt idx="274">
                  <c:v>5.8000000000000003E-2</c:v>
                </c:pt>
                <c:pt idx="275">
                  <c:v>5.8000000000000003E-2</c:v>
                </c:pt>
                <c:pt idx="276">
                  <c:v>5.8000000000000003E-2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5.8000000000000003E-2</c:v>
                </c:pt>
                <c:pt idx="281">
                  <c:v>5.8000000000000003E-2</c:v>
                </c:pt>
                <c:pt idx="282">
                  <c:v>5.8000000000000003E-2</c:v>
                </c:pt>
                <c:pt idx="283">
                  <c:v>5.8000000000000003E-2</c:v>
                </c:pt>
                <c:pt idx="284">
                  <c:v>5.8000000000000003E-2</c:v>
                </c:pt>
                <c:pt idx="285">
                  <c:v>5.8000000000000003E-2</c:v>
                </c:pt>
                <c:pt idx="286">
                  <c:v>5.8000000000000003E-2</c:v>
                </c:pt>
                <c:pt idx="287">
                  <c:v>5.8000000000000003E-2</c:v>
                </c:pt>
                <c:pt idx="288">
                  <c:v>5.8999999999999997E-2</c:v>
                </c:pt>
                <c:pt idx="289">
                  <c:v>5.8999999999999997E-2</c:v>
                </c:pt>
                <c:pt idx="290">
                  <c:v>5.8999999999999997E-2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6.0999999999999999E-2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6.3E-2</c:v>
                </c:pt>
                <c:pt idx="303">
                  <c:v>6.3E-2</c:v>
                </c:pt>
                <c:pt idx="304">
                  <c:v>6.4000000000000001E-2</c:v>
                </c:pt>
                <c:pt idx="305">
                  <c:v>6.5000000000000002E-2</c:v>
                </c:pt>
                <c:pt idx="306">
                  <c:v>6.5000000000000002E-2</c:v>
                </c:pt>
                <c:pt idx="307">
                  <c:v>6.6000000000000003E-2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6.9000000000000006E-2</c:v>
                </c:pt>
                <c:pt idx="317">
                  <c:v>6.9000000000000006E-2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7.0999999999999994E-2</c:v>
                </c:pt>
                <c:pt idx="321">
                  <c:v>7.0999999999999994E-2</c:v>
                </c:pt>
                <c:pt idx="322">
                  <c:v>7.0999999999999994E-2</c:v>
                </c:pt>
                <c:pt idx="323">
                  <c:v>7.0999999999999994E-2</c:v>
                </c:pt>
                <c:pt idx="324">
                  <c:v>7.1999999999999995E-2</c:v>
                </c:pt>
                <c:pt idx="325">
                  <c:v>7.1999999999999995E-2</c:v>
                </c:pt>
                <c:pt idx="326">
                  <c:v>7.2999999999999995E-2</c:v>
                </c:pt>
                <c:pt idx="327">
                  <c:v>7.2999999999999995E-2</c:v>
                </c:pt>
                <c:pt idx="328">
                  <c:v>7.3999999999999996E-2</c:v>
                </c:pt>
                <c:pt idx="329">
                  <c:v>7.3999999999999996E-2</c:v>
                </c:pt>
                <c:pt idx="330">
                  <c:v>7.4999999999999997E-2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7.4999999999999997E-2</c:v>
                </c:pt>
                <c:pt idx="334">
                  <c:v>7.4999999999999997E-2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7.5999999999999998E-2</c:v>
                </c:pt>
                <c:pt idx="338">
                  <c:v>7.5999999999999998E-2</c:v>
                </c:pt>
                <c:pt idx="339">
                  <c:v>7.6999999999999999E-2</c:v>
                </c:pt>
                <c:pt idx="340">
                  <c:v>7.6999999999999999E-2</c:v>
                </c:pt>
                <c:pt idx="341">
                  <c:v>7.6999999999999999E-2</c:v>
                </c:pt>
                <c:pt idx="342">
                  <c:v>7.6999999999999999E-2</c:v>
                </c:pt>
                <c:pt idx="343">
                  <c:v>7.8E-2</c:v>
                </c:pt>
                <c:pt idx="344">
                  <c:v>7.8E-2</c:v>
                </c:pt>
                <c:pt idx="345">
                  <c:v>7.8E-2</c:v>
                </c:pt>
                <c:pt idx="346">
                  <c:v>7.9000000000000001E-2</c:v>
                </c:pt>
                <c:pt idx="347">
                  <c:v>0.08</c:v>
                </c:pt>
                <c:pt idx="348">
                  <c:v>8.1000000000000003E-2</c:v>
                </c:pt>
                <c:pt idx="349">
                  <c:v>8.1000000000000003E-2</c:v>
                </c:pt>
                <c:pt idx="350">
                  <c:v>8.1000000000000003E-2</c:v>
                </c:pt>
                <c:pt idx="351">
                  <c:v>8.3000000000000004E-2</c:v>
                </c:pt>
                <c:pt idx="352">
                  <c:v>8.3000000000000004E-2</c:v>
                </c:pt>
                <c:pt idx="353">
                  <c:v>8.3000000000000004E-2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8.5000000000000006E-2</c:v>
                </c:pt>
                <c:pt idx="357">
                  <c:v>8.5000000000000006E-2</c:v>
                </c:pt>
                <c:pt idx="358">
                  <c:v>8.5999999999999993E-2</c:v>
                </c:pt>
                <c:pt idx="359">
                  <c:v>8.6999999999999994E-2</c:v>
                </c:pt>
                <c:pt idx="360">
                  <c:v>8.6999999999999994E-2</c:v>
                </c:pt>
                <c:pt idx="361">
                  <c:v>8.6999999999999994E-2</c:v>
                </c:pt>
                <c:pt idx="362">
                  <c:v>8.7999999999999995E-2</c:v>
                </c:pt>
                <c:pt idx="363">
                  <c:v>8.7999999999999995E-2</c:v>
                </c:pt>
                <c:pt idx="364">
                  <c:v>8.8999999999999996E-2</c:v>
                </c:pt>
                <c:pt idx="365">
                  <c:v>8.8999999999999996E-2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9.0999999999999998E-2</c:v>
                </c:pt>
                <c:pt idx="372">
                  <c:v>9.0999999999999998E-2</c:v>
                </c:pt>
                <c:pt idx="373">
                  <c:v>9.0999999999999998E-2</c:v>
                </c:pt>
                <c:pt idx="374">
                  <c:v>9.0999999999999998E-2</c:v>
                </c:pt>
                <c:pt idx="375">
                  <c:v>9.0999999999999998E-2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9.2999999999999999E-2</c:v>
                </c:pt>
                <c:pt idx="380">
                  <c:v>9.4E-2</c:v>
                </c:pt>
                <c:pt idx="381">
                  <c:v>9.4E-2</c:v>
                </c:pt>
                <c:pt idx="382">
                  <c:v>9.4E-2</c:v>
                </c:pt>
                <c:pt idx="383">
                  <c:v>9.6000000000000002E-2</c:v>
                </c:pt>
                <c:pt idx="384">
                  <c:v>9.7000000000000003E-2</c:v>
                </c:pt>
                <c:pt idx="385">
                  <c:v>9.7000000000000003E-2</c:v>
                </c:pt>
                <c:pt idx="386">
                  <c:v>9.7000000000000003E-2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9.9000000000000005E-2</c:v>
                </c:pt>
                <c:pt idx="390">
                  <c:v>9.9000000000000005E-2</c:v>
                </c:pt>
                <c:pt idx="391">
                  <c:v>0.1</c:v>
                </c:pt>
                <c:pt idx="392">
                  <c:v>0.1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0.10199999999999999</c:v>
                </c:pt>
                <c:pt idx="396">
                  <c:v>0.10199999999999999</c:v>
                </c:pt>
                <c:pt idx="397">
                  <c:v>0.10299999999999999</c:v>
                </c:pt>
                <c:pt idx="398">
                  <c:v>0.104</c:v>
                </c:pt>
                <c:pt idx="399">
                  <c:v>0.104</c:v>
                </c:pt>
                <c:pt idx="400">
                  <c:v>0.105</c:v>
                </c:pt>
                <c:pt idx="401">
                  <c:v>0.108</c:v>
                </c:pt>
                <c:pt idx="402">
                  <c:v>0.108</c:v>
                </c:pt>
                <c:pt idx="403">
                  <c:v>0.109</c:v>
                </c:pt>
                <c:pt idx="404">
                  <c:v>0.109</c:v>
                </c:pt>
                <c:pt idx="405">
                  <c:v>0.109</c:v>
                </c:pt>
                <c:pt idx="406">
                  <c:v>0.109</c:v>
                </c:pt>
                <c:pt idx="407">
                  <c:v>0.11</c:v>
                </c:pt>
                <c:pt idx="408">
                  <c:v>0.114</c:v>
                </c:pt>
                <c:pt idx="409">
                  <c:v>0.115</c:v>
                </c:pt>
                <c:pt idx="410">
                  <c:v>0.115</c:v>
                </c:pt>
                <c:pt idx="411">
                  <c:v>0.115</c:v>
                </c:pt>
                <c:pt idx="412">
                  <c:v>0.11600000000000001</c:v>
                </c:pt>
                <c:pt idx="413">
                  <c:v>0.11700000000000001</c:v>
                </c:pt>
                <c:pt idx="414">
                  <c:v>0.11799999999999999</c:v>
                </c:pt>
                <c:pt idx="415">
                  <c:v>0.11799999999999999</c:v>
                </c:pt>
                <c:pt idx="416">
                  <c:v>0.12</c:v>
                </c:pt>
                <c:pt idx="417">
                  <c:v>0.121</c:v>
                </c:pt>
                <c:pt idx="418">
                  <c:v>0.121</c:v>
                </c:pt>
                <c:pt idx="419">
                  <c:v>0.121</c:v>
                </c:pt>
                <c:pt idx="420">
                  <c:v>0.122</c:v>
                </c:pt>
                <c:pt idx="421">
                  <c:v>0.122</c:v>
                </c:pt>
                <c:pt idx="422">
                  <c:v>0.123</c:v>
                </c:pt>
                <c:pt idx="423">
                  <c:v>0.124</c:v>
                </c:pt>
                <c:pt idx="424">
                  <c:v>0.128</c:v>
                </c:pt>
                <c:pt idx="425">
                  <c:v>0.128</c:v>
                </c:pt>
                <c:pt idx="426">
                  <c:v>0.13</c:v>
                </c:pt>
                <c:pt idx="427">
                  <c:v>0.13400000000000001</c:v>
                </c:pt>
                <c:pt idx="428">
                  <c:v>0.13400000000000001</c:v>
                </c:pt>
                <c:pt idx="429">
                  <c:v>0.13700000000000001</c:v>
                </c:pt>
                <c:pt idx="430">
                  <c:v>0.13700000000000001</c:v>
                </c:pt>
                <c:pt idx="431">
                  <c:v>0.13800000000000001</c:v>
                </c:pt>
                <c:pt idx="432">
                  <c:v>0.14199999999999999</c:v>
                </c:pt>
                <c:pt idx="433">
                  <c:v>0.14299999999999999</c:v>
                </c:pt>
                <c:pt idx="434">
                  <c:v>0.14499999999999999</c:v>
                </c:pt>
                <c:pt idx="435">
                  <c:v>0.14499999999999999</c:v>
                </c:pt>
                <c:pt idx="436">
                  <c:v>0.154</c:v>
                </c:pt>
                <c:pt idx="437">
                  <c:v>0.156</c:v>
                </c:pt>
                <c:pt idx="438">
                  <c:v>0.156</c:v>
                </c:pt>
                <c:pt idx="439">
                  <c:v>0.156</c:v>
                </c:pt>
                <c:pt idx="440">
                  <c:v>0.159</c:v>
                </c:pt>
                <c:pt idx="441">
                  <c:v>0.16</c:v>
                </c:pt>
                <c:pt idx="442">
                  <c:v>0.16300000000000001</c:v>
                </c:pt>
                <c:pt idx="443">
                  <c:v>0.16500000000000001</c:v>
                </c:pt>
                <c:pt idx="444">
                  <c:v>0.16700000000000001</c:v>
                </c:pt>
                <c:pt idx="445">
                  <c:v>0.17199999999999999</c:v>
                </c:pt>
                <c:pt idx="446">
                  <c:v>0.17399999999999999</c:v>
                </c:pt>
                <c:pt idx="447">
                  <c:v>0.187</c:v>
                </c:pt>
                <c:pt idx="448">
                  <c:v>0.188</c:v>
                </c:pt>
                <c:pt idx="449">
                  <c:v>0.20100000000000001</c:v>
                </c:pt>
                <c:pt idx="450">
                  <c:v>0.20799999999999999</c:v>
                </c:pt>
              </c:numCache>
            </c:numRef>
          </c:xVal>
          <c:yVal>
            <c:numRef>
              <c:f>AllFacies_Porosity!$AO$3:$AO$453</c:f>
              <c:numCache>
                <c:formatCode>0.0000</c:formatCode>
                <c:ptCount val="451"/>
                <c:pt idx="0">
                  <c:v>3.7011384363662136E-3</c:v>
                </c:pt>
                <c:pt idx="1">
                  <c:v>1.0039183713089938E-2</c:v>
                </c:pt>
                <c:pt idx="2">
                  <c:v>1.5849138084452388E-2</c:v>
                </c:pt>
                <c:pt idx="3">
                  <c:v>2.1341389110642525E-2</c:v>
                </c:pt>
                <c:pt idx="4">
                  <c:v>2.6600550981461669E-2</c:v>
                </c:pt>
                <c:pt idx="5">
                  <c:v>3.1673599171855596E-2</c:v>
                </c:pt>
                <c:pt idx="6">
                  <c:v>3.6590711948948439E-2</c:v>
                </c:pt>
                <c:pt idx="7">
                  <c:v>4.1373024890103804E-2</c:v>
                </c:pt>
                <c:pt idx="8">
                  <c:v>4.6036218652032321E-2</c:v>
                </c:pt>
                <c:pt idx="9">
                  <c:v>5.0592418293788223E-2</c:v>
                </c:pt>
                <c:pt idx="10">
                  <c:v>5.5051296742342999E-2</c:v>
                </c:pt>
                <c:pt idx="11">
                  <c:v>5.9420761365477859E-2</c:v>
                </c:pt>
                <c:pt idx="12">
                  <c:v>6.3707404323936054E-2</c:v>
                </c:pt>
                <c:pt idx="13">
                  <c:v>6.7916810659302773E-2</c:v>
                </c:pt>
                <c:pt idx="14">
                  <c:v>7.2053776413097459E-2</c:v>
                </c:pt>
                <c:pt idx="15">
                  <c:v>7.6122467521751766E-2</c:v>
                </c:pt>
                <c:pt idx="16">
                  <c:v>8.0126538396668973E-2</c:v>
                </c:pt>
                <c:pt idx="17">
                  <c:v>8.4069222268495489E-2</c:v>
                </c:pt>
                <c:pt idx="18">
                  <c:v>8.7953401265075046E-2</c:v>
                </c:pt>
                <c:pt idx="19">
                  <c:v>9.1781661629852809E-2</c:v>
                </c:pt>
                <c:pt idx="20">
                  <c:v>9.5556337839218269E-2</c:v>
                </c:pt>
                <c:pt idx="21">
                  <c:v>9.9279548288072908E-2</c:v>
                </c:pt>
                <c:pt idx="22">
                  <c:v>0.10295322447574438</c:v>
                </c:pt>
                <c:pt idx="23">
                  <c:v>0.10657913511475292</c:v>
                </c:pt>
                <c:pt idx="24">
                  <c:v>0.11015890622586497</c:v>
                </c:pt>
                <c:pt idx="25">
                  <c:v>0.11369403802549274</c:v>
                </c:pt>
                <c:pt idx="26">
                  <c:v>0.1171859192241352</c:v>
                </c:pt>
                <c:pt idx="27">
                  <c:v>0.12063583921621665</c:v>
                </c:pt>
                <c:pt idx="28">
                  <c:v>0.12404499853821024</c:v>
                </c:pt>
                <c:pt idx="29">
                  <c:v>0.1274145178936219</c:v>
                </c:pt>
                <c:pt idx="30">
                  <c:v>0.1307454459834915</c:v>
                </c:pt>
                <c:pt idx="31">
                  <c:v>0.13403876633475395</c:v>
                </c:pt>
                <c:pt idx="32">
                  <c:v>0.13729540328267054</c:v>
                </c:pt>
                <c:pt idx="33">
                  <c:v>0.14051622723510532</c:v>
                </c:pt>
                <c:pt idx="34">
                  <c:v>0.14370205932386143</c:v>
                </c:pt>
                <c:pt idx="35">
                  <c:v>0.14685367553025486</c:v>
                </c:pt>
                <c:pt idx="36">
                  <c:v>0.14997181035758625</c:v>
                </c:pt>
                <c:pt idx="37">
                  <c:v>0.15305716011140252</c:v>
                </c:pt>
                <c:pt idx="38">
                  <c:v>0.15611038583883538</c:v>
                </c:pt>
                <c:pt idx="39">
                  <c:v>0.15913211597044949</c:v>
                </c:pt>
                <c:pt idx="40">
                  <c:v>0.16212294870150881</c:v>
                </c:pt>
                <c:pt idx="41">
                  <c:v>0.16508345414421235</c:v>
                </c:pt>
                <c:pt idx="42">
                  <c:v>0.16801417627794141</c:v>
                </c:pt>
                <c:pt idx="43">
                  <c:v>0.17091563472081084</c:v>
                </c:pt>
                <c:pt idx="44">
                  <c:v>0.17378832634264976</c:v>
                </c:pt>
                <c:pt idx="45">
                  <c:v>0.17663272673687175</c:v>
                </c:pt>
                <c:pt idx="46">
                  <c:v>0.17944929156642464</c:v>
                </c:pt>
                <c:pt idx="47">
                  <c:v>0.18223845779708292</c:v>
                </c:pt>
                <c:pt idx="48">
                  <c:v>0.18500064482969739</c:v>
                </c:pt>
                <c:pt idx="49">
                  <c:v>0.18773625554160392</c:v>
                </c:pt>
                <c:pt idx="50">
                  <c:v>0.19044567724617667</c:v>
                </c:pt>
                <c:pt idx="51">
                  <c:v>0.19312928257846004</c:v>
                </c:pt>
                <c:pt idx="52">
                  <c:v>0.19578743031390439</c:v>
                </c:pt>
                <c:pt idx="53">
                  <c:v>0.19842046612644465</c:v>
                </c:pt>
                <c:pt idx="54">
                  <c:v>0.20102872329146895</c:v>
                </c:pt>
                <c:pt idx="55">
                  <c:v>0.20361252333862276</c:v>
                </c:pt>
                <c:pt idx="56">
                  <c:v>0.20617217665887722</c:v>
                </c:pt>
                <c:pt idx="57">
                  <c:v>0.20870798306981436</c:v>
                </c:pt>
                <c:pt idx="58">
                  <c:v>0.21122023234269102</c:v>
                </c:pt>
                <c:pt idx="59">
                  <c:v>0.21370920469447116</c:v>
                </c:pt>
                <c:pt idx="60">
                  <c:v>0.21617517124771105</c:v>
                </c:pt>
                <c:pt idx="61">
                  <c:v>0.21861839446089223</c:v>
                </c:pt>
                <c:pt idx="62">
                  <c:v>0.22103912853155416</c:v>
                </c:pt>
                <c:pt idx="63">
                  <c:v>0.22343761977435436</c:v>
                </c:pt>
                <c:pt idx="64">
                  <c:v>0.22581410697598442</c:v>
                </c:pt>
                <c:pt idx="65">
                  <c:v>0.22816882172869915</c:v>
                </c:pt>
                <c:pt idx="66">
                  <c:v>0.23050198874405151</c:v>
                </c:pt>
                <c:pt idx="67">
                  <c:v>0.23281382614829144</c:v>
                </c:pt>
                <c:pt idx="68">
                  <c:v>0.23510454576075415</c:v>
                </c:pt>
                <c:pt idx="69">
                  <c:v>0.23737435335645179</c:v>
                </c:pt>
                <c:pt idx="70">
                  <c:v>0.23962344891397755</c:v>
                </c:pt>
                <c:pt idx="71">
                  <c:v>0.24185202684974783</c:v>
                </c:pt>
                <c:pt idx="72">
                  <c:v>0.24406027623949825</c:v>
                </c:pt>
                <c:pt idx="73">
                  <c:v>0.24624838102791677</c:v>
                </c:pt>
                <c:pt idx="74">
                  <c:v>0.24841652022718411</c:v>
                </c:pt>
                <c:pt idx="75">
                  <c:v>0.25056486810514805</c:v>
                </c:pt>
                <c:pt idx="76">
                  <c:v>0.25269359436382011</c:v>
                </c:pt>
                <c:pt idx="77">
                  <c:v>0.25480286430878996</c:v>
                </c:pt>
                <c:pt idx="78">
                  <c:v>0.25689283901014437</c:v>
                </c:pt>
                <c:pt idx="79">
                  <c:v>0.25896367545541682</c:v>
                </c:pt>
                <c:pt idx="80">
                  <c:v>0.26101552669505018</c:v>
                </c:pt>
                <c:pt idx="81">
                  <c:v>0.26304854198083411</c:v>
                </c:pt>
                <c:pt idx="82">
                  <c:v>0.26506286689773723</c:v>
                </c:pt>
                <c:pt idx="83">
                  <c:v>0.26705864348951758</c:v>
                </c:pt>
                <c:pt idx="84">
                  <c:v>0.26903601037848368</c:v>
                </c:pt>
                <c:pt idx="85">
                  <c:v>0.27099510287973932</c:v>
                </c:pt>
                <c:pt idx="86">
                  <c:v>0.27293605311022928</c:v>
                </c:pt>
                <c:pt idx="87">
                  <c:v>0.27485899009287373</c:v>
                </c:pt>
                <c:pt idx="88">
                  <c:v>0.27676403985607306</c:v>
                </c:pt>
                <c:pt idx="89">
                  <c:v>0.27865132552883104</c:v>
                </c:pt>
                <c:pt idx="90">
                  <c:v>0.28052096743174232</c:v>
                </c:pt>
                <c:pt idx="91">
                  <c:v>0.2823730831640569</c:v>
                </c:pt>
                <c:pt idx="92">
                  <c:v>0.28420778768704258</c:v>
                </c:pt>
                <c:pt idx="93">
                  <c:v>0.2860251934038302</c:v>
                </c:pt>
                <c:pt idx="94">
                  <c:v>0.28782541023593078</c:v>
                </c:pt>
                <c:pt idx="95">
                  <c:v>0.28960854569659544</c:v>
                </c:pt>
                <c:pt idx="96">
                  <c:v>0.29137470496117562</c:v>
                </c:pt>
                <c:pt idx="97">
                  <c:v>0.29312399093464175</c:v>
                </c:pt>
                <c:pt idx="98">
                  <c:v>0.29485650431639343</c:v>
                </c:pt>
                <c:pt idx="99">
                  <c:v>0.29657234366250346</c:v>
                </c:pt>
                <c:pt idx="100">
                  <c:v>0.29827160544551656</c:v>
                </c:pt>
                <c:pt idx="101">
                  <c:v>0.29995438411192071</c:v>
                </c:pt>
                <c:pt idx="102">
                  <c:v>0.30162077213740696</c:v>
                </c:pt>
                <c:pt idx="103">
                  <c:v>0.30327086008001708</c:v>
                </c:pt>
                <c:pt idx="104">
                  <c:v>0.30490473663128342</c:v>
                </c:pt>
                <c:pt idx="105">
                  <c:v>0.30652248866545068</c:v>
                </c:pt>
                <c:pt idx="106">
                  <c:v>0.30812420128687035</c:v>
                </c:pt>
                <c:pt idx="107">
                  <c:v>0.30970995787564887</c:v>
                </c:pt>
                <c:pt idx="108">
                  <c:v>0.31127984013163212</c:v>
                </c:pt>
                <c:pt idx="109">
                  <c:v>0.31283392811679583</c:v>
                </c:pt>
                <c:pt idx="110">
                  <c:v>0.31437230029611768</c:v>
                </c:pt>
                <c:pt idx="111">
                  <c:v>0.31589503357699295</c:v>
                </c:pt>
                <c:pt idx="112">
                  <c:v>0.31740220334726105</c:v>
                </c:pt>
                <c:pt idx="113">
                  <c:v>0.3188938835119014</c:v>
                </c:pt>
                <c:pt idx="114">
                  <c:v>0.32037014652845375</c:v>
                </c:pt>
                <c:pt idx="115">
                  <c:v>0.32183106344121976</c:v>
                </c:pt>
                <c:pt idx="116">
                  <c:v>0.32327670391429608</c:v>
                </c:pt>
                <c:pt idx="117">
                  <c:v>0.32470713626348602</c:v>
                </c:pt>
                <c:pt idx="118">
                  <c:v>0.32612242748713766</c:v>
                </c:pt>
                <c:pt idx="119">
                  <c:v>0.32752264329595199</c:v>
                </c:pt>
                <c:pt idx="120">
                  <c:v>0.32890784814180229</c:v>
                </c:pt>
                <c:pt idx="121">
                  <c:v>0.33027810524560403</c:v>
                </c:pt>
                <c:pt idx="122">
                  <c:v>0.33163347662427511</c:v>
                </c:pt>
                <c:pt idx="123">
                  <c:v>0.33297402311681884</c:v>
                </c:pt>
                <c:pt idx="124">
                  <c:v>0.33429980440956791</c:v>
                </c:pt>
                <c:pt idx="125">
                  <c:v>0.33561087906061787</c:v>
                </c:pt>
                <c:pt idx="126">
                  <c:v>0.33690730452348505</c:v>
                </c:pt>
                <c:pt idx="127">
                  <c:v>0.3381891371700152</c:v>
                </c:pt>
                <c:pt idx="128">
                  <c:v>0.33945643231257305</c:v>
                </c:pt>
                <c:pt idx="129">
                  <c:v>0.34070924422553966</c:v>
                </c:pt>
                <c:pt idx="130">
                  <c:v>0.34194762616614183</c:v>
                </c:pt>
                <c:pt idx="131">
                  <c:v>0.34317163039463927</c:v>
                </c:pt>
                <c:pt idx="132">
                  <c:v>0.34438130819389356</c:v>
                </c:pt>
                <c:pt idx="133">
                  <c:v>0.34557670988833955</c:v>
                </c:pt>
                <c:pt idx="134">
                  <c:v>0.3467578848623814</c:v>
                </c:pt>
                <c:pt idx="135">
                  <c:v>0.34792488157823476</c:v>
                </c:pt>
                <c:pt idx="136">
                  <c:v>0.34907774759323262</c:v>
                </c:pt>
                <c:pt idx="137">
                  <c:v>0.35021652957661542</c:v>
                </c:pt>
                <c:pt idx="138">
                  <c:v>0.35134127332582188</c:v>
                </c:pt>
                <c:pt idx="139">
                  <c:v>0.35245202378229873</c:v>
                </c:pt>
                <c:pt idx="140">
                  <c:v>0.35354882504684509</c:v>
                </c:pt>
                <c:pt idx="141">
                  <c:v>0.35463172039450747</c:v>
                </c:pt>
                <c:pt idx="142">
                  <c:v>0.35570075228904074</c:v>
                </c:pt>
                <c:pt idx="143">
                  <c:v>0.35675596239694818</c:v>
                </c:pt>
                <c:pt idx="144">
                  <c:v>0.35779739160111684</c:v>
                </c:pt>
                <c:pt idx="145">
                  <c:v>0.35882508001405894</c:v>
                </c:pt>
                <c:pt idx="146">
                  <c:v>0.35983906699077306</c:v>
                </c:pt>
                <c:pt idx="147">
                  <c:v>0.36083939114123836</c:v>
                </c:pt>
                <c:pt idx="148">
                  <c:v>0.36182609034255175</c:v>
                </c:pt>
                <c:pt idx="149">
                  <c:v>0.36279920175071961</c:v>
                </c:pt>
                <c:pt idx="150">
                  <c:v>0.36375876181211653</c:v>
                </c:pt>
                <c:pt idx="151">
                  <c:v>0.36470480627461882</c:v>
                </c:pt>
                <c:pt idx="152">
                  <c:v>0.36563737019842474</c:v>
                </c:pt>
                <c:pt idx="153">
                  <c:v>0.3665564879665702</c:v>
                </c:pt>
                <c:pt idx="154">
                  <c:v>0.36746219329514901</c:v>
                </c:pt>
                <c:pt idx="155">
                  <c:v>0.36835451924324653</c:v>
                </c:pt>
                <c:pt idx="156">
                  <c:v>0.36923349822259571</c:v>
                </c:pt>
                <c:pt idx="157">
                  <c:v>0.37009916200696313</c:v>
                </c:pt>
                <c:pt idx="158">
                  <c:v>0.37095154174127259</c:v>
                </c:pt>
                <c:pt idx="159">
                  <c:v>0.37179066795047488</c:v>
                </c:pt>
                <c:pt idx="160">
                  <c:v>0.3726165705481696</c:v>
                </c:pt>
                <c:pt idx="161">
                  <c:v>0.37342927884498717</c:v>
                </c:pt>
                <c:pt idx="162">
                  <c:v>0.37422882155673692</c:v>
                </c:pt>
                <c:pt idx="163">
                  <c:v>0.37501522681232824</c:v>
                </c:pt>
                <c:pt idx="164">
                  <c:v>0.37578852216147046</c:v>
                </c:pt>
                <c:pt idx="165">
                  <c:v>0.37654873458215804</c:v>
                </c:pt>
                <c:pt idx="166">
                  <c:v>0.37729589048794637</c:v>
                </c:pt>
                <c:pt idx="167">
                  <c:v>0.37803001573502382</c:v>
                </c:pt>
                <c:pt idx="168">
                  <c:v>0.37875113562908536</c:v>
                </c:pt>
                <c:pt idx="169">
                  <c:v>0.37945927493201326</c:v>
                </c:pt>
                <c:pt idx="170">
                  <c:v>0.38015445786836893</c:v>
                </c:pt>
                <c:pt idx="171">
                  <c:v>0.38083670813170156</c:v>
                </c:pt>
                <c:pt idx="172">
                  <c:v>0.38150604889067774</c:v>
                </c:pt>
                <c:pt idx="173">
                  <c:v>0.38216250279503639</c:v>
                </c:pt>
                <c:pt idx="174">
                  <c:v>0.38280609198137328</c:v>
                </c:pt>
                <c:pt idx="175">
                  <c:v>0.38343683807875972</c:v>
                </c:pt>
                <c:pt idx="176">
                  <c:v>0.38405476221419821</c:v>
                </c:pt>
                <c:pt idx="177">
                  <c:v>0.3846598850179207</c:v>
                </c:pt>
                <c:pt idx="178">
                  <c:v>0.38525222662853065</c:v>
                </c:pt>
                <c:pt idx="179">
                  <c:v>0.38583180669799488</c:v>
                </c:pt>
                <c:pt idx="180">
                  <c:v>0.38639864439648702</c:v>
                </c:pt>
                <c:pt idx="181">
                  <c:v>0.3869527584170861</c:v>
                </c:pt>
                <c:pt idx="182">
                  <c:v>0.38749416698033418</c:v>
                </c:pt>
                <c:pt idx="183">
                  <c:v>0.38802288783865468</c:v>
                </c:pt>
                <c:pt idx="184">
                  <c:v>0.38853893828063618</c:v>
                </c:pt>
                <c:pt idx="185">
                  <c:v>0.38904233513518222</c:v>
                </c:pt>
                <c:pt idx="186">
                  <c:v>0.389533094775532</c:v>
                </c:pt>
                <c:pt idx="187">
                  <c:v>0.39001123312315295</c:v>
                </c:pt>
                <c:pt idx="188">
                  <c:v>0.39047676565150879</c:v>
                </c:pt>
                <c:pt idx="189">
                  <c:v>0.39092970738970473</c:v>
                </c:pt>
                <c:pt idx="190">
                  <c:v>0.39137007292601228</c:v>
                </c:pt>
                <c:pt idx="191">
                  <c:v>0.39179787641127628</c:v>
                </c:pt>
                <c:pt idx="192">
                  <c:v>0.39221313156220566</c:v>
                </c:pt>
                <c:pt idx="193">
                  <c:v>0.39261585166455076</c:v>
                </c:pt>
                <c:pt idx="194">
                  <c:v>0.3930060495761683</c:v>
                </c:pt>
                <c:pt idx="195">
                  <c:v>0.39338373772997648</c:v>
                </c:pt>
                <c:pt idx="196">
                  <c:v>0.39374892813680201</c:v>
                </c:pt>
                <c:pt idx="197">
                  <c:v>0.39410163238812024</c:v>
                </c:pt>
                <c:pt idx="198">
                  <c:v>0.39444186165869088</c:v>
                </c:pt>
                <c:pt idx="199">
                  <c:v>0.39476962670909022</c:v>
                </c:pt>
                <c:pt idx="200">
                  <c:v>0.3950849378881417</c:v>
                </c:pt>
                <c:pt idx="201">
                  <c:v>0.39538780513524613</c:v>
                </c:pt>
                <c:pt idx="202">
                  <c:v>0.39567823798261309</c:v>
                </c:pt>
                <c:pt idx="203">
                  <c:v>0.39595624555739489</c:v>
                </c:pt>
                <c:pt idx="204">
                  <c:v>0.39622183658372362</c:v>
                </c:pt>
                <c:pt idx="205">
                  <c:v>0.39647501938465401</c:v>
                </c:pt>
                <c:pt idx="206">
                  <c:v>0.39671580188401145</c:v>
                </c:pt>
                <c:pt idx="207">
                  <c:v>0.39694419160814753</c:v>
                </c:pt>
                <c:pt idx="208">
                  <c:v>0.39716019568760375</c:v>
                </c:pt>
                <c:pt idx="209">
                  <c:v>0.39736382085868382</c:v>
                </c:pt>
                <c:pt idx="210">
                  <c:v>0.39755507346493674</c:v>
                </c:pt>
                <c:pt idx="211">
                  <c:v>0.39773395945854972</c:v>
                </c:pt>
                <c:pt idx="212">
                  <c:v>0.39790048440165365</c:v>
                </c:pt>
                <c:pt idx="213">
                  <c:v>0.39805465346754026</c:v>
                </c:pt>
                <c:pt idx="214">
                  <c:v>0.39819647144179299</c:v>
                </c:pt>
                <c:pt idx="215">
                  <c:v>0.39832594272333077</c:v>
                </c:pt>
                <c:pt idx="216">
                  <c:v>0.39844307132536688</c:v>
                </c:pt>
                <c:pt idx="217">
                  <c:v>0.39854786087628219</c:v>
                </c:pt>
                <c:pt idx="218">
                  <c:v>0.39864031462041399</c:v>
                </c:pt>
                <c:pt idx="219">
                  <c:v>0.39872043541876034</c:v>
                </c:pt>
                <c:pt idx="220">
                  <c:v>0.39878822574960104</c:v>
                </c:pt>
                <c:pt idx="221">
                  <c:v>0.39884368770903444</c:v>
                </c:pt>
                <c:pt idx="222">
                  <c:v>0.39888682301143197</c:v>
                </c:pt>
                <c:pt idx="223">
                  <c:v>0.3989176329898092</c:v>
                </c:pt>
                <c:pt idx="224">
                  <c:v>0.39893611859611389</c:v>
                </c:pt>
                <c:pt idx="225">
                  <c:v>0.3989422804014327</c:v>
                </c:pt>
                <c:pt idx="226">
                  <c:v>0.39893611859611389</c:v>
                </c:pt>
                <c:pt idx="227">
                  <c:v>0.3989176329898092</c:v>
                </c:pt>
                <c:pt idx="228">
                  <c:v>0.39888682301143197</c:v>
                </c:pt>
                <c:pt idx="229">
                  <c:v>0.39884368770903444</c:v>
                </c:pt>
                <c:pt idx="230">
                  <c:v>0.39878822574960104</c:v>
                </c:pt>
                <c:pt idx="231">
                  <c:v>0.39872043541876034</c:v>
                </c:pt>
                <c:pt idx="232">
                  <c:v>0.39864031462041399</c:v>
                </c:pt>
                <c:pt idx="233">
                  <c:v>0.39854786087628219</c:v>
                </c:pt>
                <c:pt idx="234">
                  <c:v>0.39844307132536688</c:v>
                </c:pt>
                <c:pt idx="235">
                  <c:v>0.39832594272333077</c:v>
                </c:pt>
                <c:pt idx="236">
                  <c:v>0.39819647144179299</c:v>
                </c:pt>
                <c:pt idx="237">
                  <c:v>0.39805465346754026</c:v>
                </c:pt>
                <c:pt idx="238">
                  <c:v>0.39790048440165365</c:v>
                </c:pt>
                <c:pt idx="239">
                  <c:v>0.39773395945854972</c:v>
                </c:pt>
                <c:pt idx="240">
                  <c:v>0.39755507346493674</c:v>
                </c:pt>
                <c:pt idx="241">
                  <c:v>0.39736382085868382</c:v>
                </c:pt>
                <c:pt idx="242">
                  <c:v>0.39716019568760375</c:v>
                </c:pt>
                <c:pt idx="243">
                  <c:v>0.39694419160814753</c:v>
                </c:pt>
                <c:pt idx="244">
                  <c:v>0.39671580188401145</c:v>
                </c:pt>
                <c:pt idx="245">
                  <c:v>0.39647501938465401</c:v>
                </c:pt>
                <c:pt idx="246">
                  <c:v>0.39622183658372362</c:v>
                </c:pt>
                <c:pt idx="247">
                  <c:v>0.39595624555739489</c:v>
                </c:pt>
                <c:pt idx="248">
                  <c:v>0.39567823798261309</c:v>
                </c:pt>
                <c:pt idx="249">
                  <c:v>0.39538780513524613</c:v>
                </c:pt>
                <c:pt idx="250">
                  <c:v>0.3950849378881417</c:v>
                </c:pt>
                <c:pt idx="251">
                  <c:v>0.39476962670909022</c:v>
                </c:pt>
                <c:pt idx="252">
                  <c:v>0.39444186165869088</c:v>
                </c:pt>
                <c:pt idx="253">
                  <c:v>0.39410163238812024</c:v>
                </c:pt>
                <c:pt idx="254">
                  <c:v>0.39374892813680201</c:v>
                </c:pt>
                <c:pt idx="255">
                  <c:v>0.39338373772997648</c:v>
                </c:pt>
                <c:pt idx="256">
                  <c:v>0.3930060495761683</c:v>
                </c:pt>
                <c:pt idx="257">
                  <c:v>0.39261585166455076</c:v>
                </c:pt>
                <c:pt idx="258">
                  <c:v>0.39221313156220566</c:v>
                </c:pt>
                <c:pt idx="259">
                  <c:v>0.39179787641127628</c:v>
                </c:pt>
                <c:pt idx="260">
                  <c:v>0.39137007292601228</c:v>
                </c:pt>
                <c:pt idx="261">
                  <c:v>0.39092970738970473</c:v>
                </c:pt>
                <c:pt idx="262">
                  <c:v>0.39047676565150879</c:v>
                </c:pt>
                <c:pt idx="263">
                  <c:v>0.39001123312315295</c:v>
                </c:pt>
                <c:pt idx="264">
                  <c:v>0.389533094775532</c:v>
                </c:pt>
                <c:pt idx="265">
                  <c:v>0.38904233513518222</c:v>
                </c:pt>
                <c:pt idx="266">
                  <c:v>0.38853893828063618</c:v>
                </c:pt>
                <c:pt idx="267">
                  <c:v>0.38802288783865468</c:v>
                </c:pt>
                <c:pt idx="268">
                  <c:v>0.38749416698033418</c:v>
                </c:pt>
                <c:pt idx="269">
                  <c:v>0.3869527584170861</c:v>
                </c:pt>
                <c:pt idx="270">
                  <c:v>0.38639864439648702</c:v>
                </c:pt>
                <c:pt idx="271">
                  <c:v>0.38583180669799483</c:v>
                </c:pt>
                <c:pt idx="272">
                  <c:v>0.38525222662853065</c:v>
                </c:pt>
                <c:pt idx="273">
                  <c:v>0.3846598850179207</c:v>
                </c:pt>
                <c:pt idx="274">
                  <c:v>0.38405476221419821</c:v>
                </c:pt>
                <c:pt idx="275">
                  <c:v>0.38343683807875972</c:v>
                </c:pt>
                <c:pt idx="276">
                  <c:v>0.38280609198137328</c:v>
                </c:pt>
                <c:pt idx="277">
                  <c:v>0.38216250279503639</c:v>
                </c:pt>
                <c:pt idx="278">
                  <c:v>0.38150604889067774</c:v>
                </c:pt>
                <c:pt idx="279">
                  <c:v>0.38083670813170156</c:v>
                </c:pt>
                <c:pt idx="280">
                  <c:v>0.38015445786836893</c:v>
                </c:pt>
                <c:pt idx="281">
                  <c:v>0.37945927493201326</c:v>
                </c:pt>
                <c:pt idx="282">
                  <c:v>0.37875113562908536</c:v>
                </c:pt>
                <c:pt idx="283">
                  <c:v>0.37803001573502382</c:v>
                </c:pt>
                <c:pt idx="284">
                  <c:v>0.37729589048794637</c:v>
                </c:pt>
                <c:pt idx="285">
                  <c:v>0.37654873458215804</c:v>
                </c:pt>
                <c:pt idx="286">
                  <c:v>0.37578852216147046</c:v>
                </c:pt>
                <c:pt idx="287">
                  <c:v>0.37501522681232824</c:v>
                </c:pt>
                <c:pt idx="288">
                  <c:v>0.37422882155673692</c:v>
                </c:pt>
                <c:pt idx="289">
                  <c:v>0.37342927884498711</c:v>
                </c:pt>
                <c:pt idx="290">
                  <c:v>0.3726165705481696</c:v>
                </c:pt>
                <c:pt idx="291">
                  <c:v>0.37179066795047488</c:v>
                </c:pt>
                <c:pt idx="292">
                  <c:v>0.37095154174127259</c:v>
                </c:pt>
                <c:pt idx="293">
                  <c:v>0.37009916200696313</c:v>
                </c:pt>
                <c:pt idx="294">
                  <c:v>0.36923349822259577</c:v>
                </c:pt>
                <c:pt idx="295">
                  <c:v>0.36835451924324653</c:v>
                </c:pt>
                <c:pt idx="296">
                  <c:v>0.36746219329514901</c:v>
                </c:pt>
                <c:pt idx="297">
                  <c:v>0.3665564879665702</c:v>
                </c:pt>
                <c:pt idx="298">
                  <c:v>0.36563737019842474</c:v>
                </c:pt>
                <c:pt idx="299">
                  <c:v>0.36470480627461882</c:v>
                </c:pt>
                <c:pt idx="300">
                  <c:v>0.36375876181211653</c:v>
                </c:pt>
                <c:pt idx="301">
                  <c:v>0.36279920175071961</c:v>
                </c:pt>
                <c:pt idx="302">
                  <c:v>0.3618260903425517</c:v>
                </c:pt>
                <c:pt idx="303">
                  <c:v>0.36083939114123836</c:v>
                </c:pt>
                <c:pt idx="304">
                  <c:v>0.35983906699077306</c:v>
                </c:pt>
                <c:pt idx="305">
                  <c:v>0.35882508001405894</c:v>
                </c:pt>
                <c:pt idx="306">
                  <c:v>0.3577973916011169</c:v>
                </c:pt>
                <c:pt idx="307">
                  <c:v>0.35675596239694818</c:v>
                </c:pt>
                <c:pt idx="308">
                  <c:v>0.35570075228904069</c:v>
                </c:pt>
                <c:pt idx="309">
                  <c:v>0.35463172039450747</c:v>
                </c:pt>
                <c:pt idx="310">
                  <c:v>0.35354882504684509</c:v>
                </c:pt>
                <c:pt idx="311">
                  <c:v>0.35245202378229873</c:v>
                </c:pt>
                <c:pt idx="312">
                  <c:v>0.35134127332582188</c:v>
                </c:pt>
                <c:pt idx="313">
                  <c:v>0.35021652957661542</c:v>
                </c:pt>
                <c:pt idx="314">
                  <c:v>0.34907774759323262</c:v>
                </c:pt>
                <c:pt idx="315">
                  <c:v>0.34792488157823476</c:v>
                </c:pt>
                <c:pt idx="316">
                  <c:v>0.3467578848623814</c:v>
                </c:pt>
                <c:pt idx="317">
                  <c:v>0.34557670988833955</c:v>
                </c:pt>
                <c:pt idx="318">
                  <c:v>0.34438130819389368</c:v>
                </c:pt>
                <c:pt idx="319">
                  <c:v>0.34317163039463927</c:v>
                </c:pt>
                <c:pt idx="320">
                  <c:v>0.34194762616614183</c:v>
                </c:pt>
                <c:pt idx="321">
                  <c:v>0.34070924422553966</c:v>
                </c:pt>
                <c:pt idx="322">
                  <c:v>0.33945643231257305</c:v>
                </c:pt>
                <c:pt idx="323">
                  <c:v>0.3381891371700152</c:v>
                </c:pt>
                <c:pt idx="324">
                  <c:v>0.33690730452348505</c:v>
                </c:pt>
                <c:pt idx="325">
                  <c:v>0.33561087906061787</c:v>
                </c:pt>
                <c:pt idx="326">
                  <c:v>0.33429980440956791</c:v>
                </c:pt>
                <c:pt idx="327">
                  <c:v>0.33297402311681884</c:v>
                </c:pt>
                <c:pt idx="328">
                  <c:v>0.33163347662427511</c:v>
                </c:pt>
                <c:pt idx="329">
                  <c:v>0.33027810524560403</c:v>
                </c:pt>
                <c:pt idx="330">
                  <c:v>0.32890784814180229</c:v>
                </c:pt>
                <c:pt idx="331">
                  <c:v>0.3275226432959521</c:v>
                </c:pt>
                <c:pt idx="332">
                  <c:v>0.3261224274871376</c:v>
                </c:pt>
                <c:pt idx="333">
                  <c:v>0.32470713626348602</c:v>
                </c:pt>
                <c:pt idx="334">
                  <c:v>0.32327670391429608</c:v>
                </c:pt>
                <c:pt idx="335">
                  <c:v>0.32183106344121976</c:v>
                </c:pt>
                <c:pt idx="336">
                  <c:v>0.32037014652845375</c:v>
                </c:pt>
                <c:pt idx="337">
                  <c:v>0.31889388351190157</c:v>
                </c:pt>
                <c:pt idx="338">
                  <c:v>0.31740220334726116</c:v>
                </c:pt>
                <c:pt idx="339">
                  <c:v>0.31589503357699295</c:v>
                </c:pt>
                <c:pt idx="340">
                  <c:v>0.31437230029611768</c:v>
                </c:pt>
                <c:pt idx="341">
                  <c:v>0.31283392811679583</c:v>
                </c:pt>
                <c:pt idx="342">
                  <c:v>0.31127984013163212</c:v>
                </c:pt>
                <c:pt idx="343">
                  <c:v>0.30970995787564887</c:v>
                </c:pt>
                <c:pt idx="344">
                  <c:v>0.30812420128687018</c:v>
                </c:pt>
                <c:pt idx="345">
                  <c:v>0.30652248866545068</c:v>
                </c:pt>
                <c:pt idx="346">
                  <c:v>0.30490473663128342</c:v>
                </c:pt>
                <c:pt idx="347">
                  <c:v>0.30327086008001708</c:v>
                </c:pt>
                <c:pt idx="348">
                  <c:v>0.30162077213740696</c:v>
                </c:pt>
                <c:pt idx="349">
                  <c:v>0.29995438411192071</c:v>
                </c:pt>
                <c:pt idx="350">
                  <c:v>0.29827160544551656</c:v>
                </c:pt>
                <c:pt idx="351">
                  <c:v>0.29657234366250346</c:v>
                </c:pt>
                <c:pt idx="352">
                  <c:v>0.29485650431639343</c:v>
                </c:pt>
                <c:pt idx="353">
                  <c:v>0.29312399093464175</c:v>
                </c:pt>
                <c:pt idx="354">
                  <c:v>0.29137470496117562</c:v>
                </c:pt>
                <c:pt idx="355">
                  <c:v>0.28960854569659544</c:v>
                </c:pt>
                <c:pt idx="356">
                  <c:v>0.28782541023593067</c:v>
                </c:pt>
                <c:pt idx="357">
                  <c:v>0.2860251934038302</c:v>
                </c:pt>
                <c:pt idx="358">
                  <c:v>0.28420778768704258</c:v>
                </c:pt>
                <c:pt idx="359">
                  <c:v>0.2823730831640569</c:v>
                </c:pt>
                <c:pt idx="360">
                  <c:v>0.28052096743174232</c:v>
                </c:pt>
                <c:pt idx="361">
                  <c:v>0.27865132552883104</c:v>
                </c:pt>
                <c:pt idx="362">
                  <c:v>0.27676403985607279</c:v>
                </c:pt>
                <c:pt idx="363">
                  <c:v>0.27485899009287373</c:v>
                </c:pt>
                <c:pt idx="364">
                  <c:v>0.27293605311022928</c:v>
                </c:pt>
                <c:pt idx="365">
                  <c:v>0.27099510287973932</c:v>
                </c:pt>
                <c:pt idx="366">
                  <c:v>0.26903601037848368</c:v>
                </c:pt>
                <c:pt idx="367">
                  <c:v>0.26705864348951758</c:v>
                </c:pt>
                <c:pt idx="368">
                  <c:v>0.26506286689773745</c:v>
                </c:pt>
                <c:pt idx="369">
                  <c:v>0.26304854198083411</c:v>
                </c:pt>
                <c:pt idx="370">
                  <c:v>0.26101552669505018</c:v>
                </c:pt>
                <c:pt idx="371">
                  <c:v>0.25896367545541682</c:v>
                </c:pt>
                <c:pt idx="372">
                  <c:v>0.25689283901014437</c:v>
                </c:pt>
                <c:pt idx="373">
                  <c:v>0.25480286430878996</c:v>
                </c:pt>
                <c:pt idx="374">
                  <c:v>0.25269359436381994</c:v>
                </c:pt>
                <c:pt idx="375">
                  <c:v>0.25056486810514822</c:v>
                </c:pt>
                <c:pt idx="376">
                  <c:v>0.24841652022718411</c:v>
                </c:pt>
                <c:pt idx="377">
                  <c:v>0.24624838102791677</c:v>
                </c:pt>
                <c:pt idx="378">
                  <c:v>0.24406027623949825</c:v>
                </c:pt>
                <c:pt idx="379">
                  <c:v>0.24185202684974783</c:v>
                </c:pt>
                <c:pt idx="380">
                  <c:v>0.23962344891397852</c:v>
                </c:pt>
                <c:pt idx="381">
                  <c:v>0.23737435335645149</c:v>
                </c:pt>
                <c:pt idx="382">
                  <c:v>0.23510454576075415</c:v>
                </c:pt>
                <c:pt idx="383">
                  <c:v>0.23281382614829144</c:v>
                </c:pt>
                <c:pt idx="384">
                  <c:v>0.23050198874405151</c:v>
                </c:pt>
                <c:pt idx="385">
                  <c:v>0.22816882172869915</c:v>
                </c:pt>
                <c:pt idx="386">
                  <c:v>0.22581410697598442</c:v>
                </c:pt>
                <c:pt idx="387">
                  <c:v>0.22343761977435431</c:v>
                </c:pt>
                <c:pt idx="388">
                  <c:v>0.22103912853155416</c:v>
                </c:pt>
                <c:pt idx="389">
                  <c:v>0.21861839446089223</c:v>
                </c:pt>
                <c:pt idx="390">
                  <c:v>0.21617517124771105</c:v>
                </c:pt>
                <c:pt idx="391">
                  <c:v>0.21370920469447116</c:v>
                </c:pt>
                <c:pt idx="392">
                  <c:v>0.21122023234269102</c:v>
                </c:pt>
                <c:pt idx="393">
                  <c:v>0.20870798306981425</c:v>
                </c:pt>
                <c:pt idx="394">
                  <c:v>0.20617217665887722</c:v>
                </c:pt>
                <c:pt idx="395">
                  <c:v>0.20361252333862276</c:v>
                </c:pt>
                <c:pt idx="396">
                  <c:v>0.20102872329146895</c:v>
                </c:pt>
                <c:pt idx="397">
                  <c:v>0.19842046612644465</c:v>
                </c:pt>
                <c:pt idx="398">
                  <c:v>0.19578743031390441</c:v>
                </c:pt>
                <c:pt idx="399">
                  <c:v>0.19312928257846004</c:v>
                </c:pt>
                <c:pt idx="400">
                  <c:v>0.19044567724617667</c:v>
                </c:pt>
                <c:pt idx="401">
                  <c:v>0.18773625554160392</c:v>
                </c:pt>
                <c:pt idx="402">
                  <c:v>0.18500064482969739</c:v>
                </c:pt>
                <c:pt idx="403">
                  <c:v>0.18223845779708292</c:v>
                </c:pt>
                <c:pt idx="404">
                  <c:v>0.17944929156642464</c:v>
                </c:pt>
                <c:pt idx="405">
                  <c:v>0.17663272673687175</c:v>
                </c:pt>
                <c:pt idx="406">
                  <c:v>0.17378832634264976</c:v>
                </c:pt>
                <c:pt idx="407">
                  <c:v>0.17091563472081084</c:v>
                </c:pt>
                <c:pt idx="408">
                  <c:v>0.16801417627794141</c:v>
                </c:pt>
                <c:pt idx="409">
                  <c:v>0.16508345414421235</c:v>
                </c:pt>
                <c:pt idx="410">
                  <c:v>0.16212294870150881</c:v>
                </c:pt>
                <c:pt idx="411">
                  <c:v>0.15913211597044949</c:v>
                </c:pt>
                <c:pt idx="412">
                  <c:v>0.15611038583883557</c:v>
                </c:pt>
                <c:pt idx="413">
                  <c:v>0.15305716011140252</c:v>
                </c:pt>
                <c:pt idx="414">
                  <c:v>0.14997181035758625</c:v>
                </c:pt>
                <c:pt idx="415">
                  <c:v>0.14685367553025486</c:v>
                </c:pt>
                <c:pt idx="416">
                  <c:v>0.1437020593238614</c:v>
                </c:pt>
                <c:pt idx="417">
                  <c:v>0.14051622723510521</c:v>
                </c:pt>
                <c:pt idx="418">
                  <c:v>0.13729540328267034</c:v>
                </c:pt>
                <c:pt idx="419">
                  <c:v>0.13403876633475381</c:v>
                </c:pt>
                <c:pt idx="420">
                  <c:v>0.13074544598349144</c:v>
                </c:pt>
                <c:pt idx="421">
                  <c:v>0.12741451789362188</c:v>
                </c:pt>
                <c:pt idx="422">
                  <c:v>0.12404499853821022</c:v>
                </c:pt>
                <c:pt idx="423">
                  <c:v>0.12063583921621676</c:v>
                </c:pt>
                <c:pt idx="424">
                  <c:v>0.11718591922413511</c:v>
                </c:pt>
                <c:pt idx="425">
                  <c:v>0.11369403802549274</c:v>
                </c:pt>
                <c:pt idx="426">
                  <c:v>0.11015890622586497</c:v>
                </c:pt>
                <c:pt idx="427">
                  <c:v>0.10657913511475299</c:v>
                </c:pt>
                <c:pt idx="428">
                  <c:v>0.1029532244757445</c:v>
                </c:pt>
                <c:pt idx="429">
                  <c:v>9.9279548288073019E-2</c:v>
                </c:pt>
                <c:pt idx="430">
                  <c:v>9.5556337839218158E-2</c:v>
                </c:pt>
                <c:pt idx="431">
                  <c:v>9.178166162985274E-2</c:v>
                </c:pt>
                <c:pt idx="432">
                  <c:v>8.7953401265075046E-2</c:v>
                </c:pt>
                <c:pt idx="433">
                  <c:v>8.4069222268495489E-2</c:v>
                </c:pt>
                <c:pt idx="434">
                  <c:v>8.0126538396669014E-2</c:v>
                </c:pt>
                <c:pt idx="435">
                  <c:v>7.6122467521751766E-2</c:v>
                </c:pt>
                <c:pt idx="436">
                  <c:v>7.2053776413097417E-2</c:v>
                </c:pt>
                <c:pt idx="437">
                  <c:v>6.7916810659302676E-2</c:v>
                </c:pt>
                <c:pt idx="438">
                  <c:v>6.3707404323936054E-2</c:v>
                </c:pt>
                <c:pt idx="439">
                  <c:v>5.9420761365477887E-2</c:v>
                </c:pt>
                <c:pt idx="440">
                  <c:v>5.5051296742343069E-2</c:v>
                </c:pt>
                <c:pt idx="441">
                  <c:v>5.0592418293788265E-2</c:v>
                </c:pt>
                <c:pt idx="442">
                  <c:v>4.6036218652032244E-2</c:v>
                </c:pt>
                <c:pt idx="443">
                  <c:v>4.1373024890103735E-2</c:v>
                </c:pt>
                <c:pt idx="444">
                  <c:v>3.6590711948948439E-2</c:v>
                </c:pt>
                <c:pt idx="445">
                  <c:v>3.1673599171855596E-2</c:v>
                </c:pt>
                <c:pt idx="446">
                  <c:v>2.6600550981461774E-2</c:v>
                </c:pt>
                <c:pt idx="447">
                  <c:v>2.134138911064264E-2</c:v>
                </c:pt>
                <c:pt idx="448">
                  <c:v>1.5849138084452302E-2</c:v>
                </c:pt>
                <c:pt idx="449">
                  <c:v>1.0039183713089853E-2</c:v>
                </c:pt>
                <c:pt idx="450">
                  <c:v>3.7011384363661937E-3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5-4BBA-9369-4B2113D8FE9A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AllFacies_Porosity!$AU$3:$AU$103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AllFacies_Porosity!$AT$3:$AT$103</c:f>
              <c:numCache>
                <c:formatCode>General</c:formatCode>
                <c:ptCount val="101"/>
                <c:pt idx="0">
                  <c:v>0.14563129766617658</c:v>
                </c:pt>
                <c:pt idx="1">
                  <c:v>0.17308564595809464</c:v>
                </c:pt>
                <c:pt idx="2">
                  <c:v>0.2024054110220268</c:v>
                </c:pt>
                <c:pt idx="3">
                  <c:v>0.23288306886152096</c:v>
                </c:pt>
                <c:pt idx="4">
                  <c:v>0.26363826439468846</c:v>
                </c:pt>
                <c:pt idx="5">
                  <c:v>0.29365250088226019</c:v>
                </c:pt>
                <c:pt idx="6">
                  <c:v>0.32182049265407359</c:v>
                </c:pt>
                <c:pt idx="7">
                  <c:v>0.34701513617796603</c:v>
                </c:pt>
                <c:pt idx="8">
                  <c:v>0.3681610779370556</c:v>
                </c:pt>
                <c:pt idx="9">
                  <c:v>0.38431033071513482</c:v>
                </c:pt>
                <c:pt idx="10">
                  <c:v>0.39471258766228384</c:v>
                </c:pt>
                <c:pt idx="11">
                  <c:v>0.39887298724034709</c:v>
                </c:pt>
                <c:pt idx="12">
                  <c:v>0.39659113881192409</c:v>
                </c:pt>
                <c:pt idx="13">
                  <c:v>0.38797712327445832</c:v>
                </c:pt>
                <c:pt idx="14">
                  <c:v>0.37344268963609156</c:v>
                </c:pt>
                <c:pt idx="15">
                  <c:v>0.35366862790919018</c:v>
                </c:pt>
                <c:pt idx="16">
                  <c:v>0.32955191855305566</c:v>
                </c:pt>
                <c:pt idx="17">
                  <c:v>0.30213837049637182</c:v>
                </c:pt>
                <c:pt idx="18">
                  <c:v>0.27254778224338233</c:v>
                </c:pt>
                <c:pt idx="19">
                  <c:v>0.24189904501979897</c:v>
                </c:pt>
                <c:pt idx="20">
                  <c:v>0.21124205646238453</c:v>
                </c:pt>
                <c:pt idx="21">
                  <c:v>0.1815019733389831</c:v>
                </c:pt>
                <c:pt idx="22">
                  <c:v>0.1534394549509602</c:v>
                </c:pt>
                <c:pt idx="23">
                  <c:v>0.12762844403091364</c:v>
                </c:pt>
                <c:pt idx="24">
                  <c:v>0.10445100755587504</c:v>
                </c:pt>
                <c:pt idx="25">
                  <c:v>8.4107073923469333E-2</c:v>
                </c:pt>
                <c:pt idx="26">
                  <c:v>6.6635727919414786E-2</c:v>
                </c:pt>
                <c:pt idx="27">
                  <c:v>5.1944132761788449E-2</c:v>
                </c:pt>
                <c:pt idx="28">
                  <c:v>3.9840115150065684E-2</c:v>
                </c:pt>
                <c:pt idx="29">
                  <c:v>3.0064874939956857E-2</c:v>
                </c:pt>
                <c:pt idx="30">
                  <c:v>2.232302007709688E-2</c:v>
                </c:pt>
                <c:pt idx="31">
                  <c:v>1.6308019781719942E-2</c:v>
                </c:pt>
                <c:pt idx="32">
                  <c:v>1.1722068119587342E-2</c:v>
                </c:pt>
                <c:pt idx="33">
                  <c:v>8.2901422686261928E-3</c:v>
                </c:pt>
                <c:pt idx="34">
                  <c:v>5.7686535601541942E-3</c:v>
                </c:pt>
                <c:pt idx="35">
                  <c:v>3.9494958677949773E-3</c:v>
                </c:pt>
                <c:pt idx="36">
                  <c:v>2.6605020699132773E-3</c:v>
                </c:pt>
                <c:pt idx="37">
                  <c:v>1.7633570969166996E-3</c:v>
                </c:pt>
                <c:pt idx="38">
                  <c:v>1.1499307049798572E-3</c:v>
                </c:pt>
                <c:pt idx="39">
                  <c:v>7.3783253628126745E-4</c:v>
                </c:pt>
                <c:pt idx="40">
                  <c:v>4.6579912237653911E-4</c:v>
                </c:pt>
                <c:pt idx="41">
                  <c:v>2.8933052891524246E-4</c:v>
                </c:pt>
                <c:pt idx="42">
                  <c:v>1.7682537488816356E-4</c:v>
                </c:pt>
                <c:pt idx="43">
                  <c:v>1.0632848980373559E-4</c:v>
                </c:pt>
                <c:pt idx="44">
                  <c:v>6.2908515248546833E-5</c:v>
                </c:pt>
                <c:pt idx="45">
                  <c:v>3.6620473578811412E-5</c:v>
                </c:pt>
                <c:pt idx="46">
                  <c:v>2.0974576900804118E-5</c:v>
                </c:pt>
                <c:pt idx="47">
                  <c:v>1.1819992288264277E-5</c:v>
                </c:pt>
                <c:pt idx="48">
                  <c:v>6.553841120547389E-6</c:v>
                </c:pt>
                <c:pt idx="49">
                  <c:v>3.5754388614556139E-6</c:v>
                </c:pt>
                <c:pt idx="50">
                  <c:v>1.9191880684482965E-6</c:v>
                </c:pt>
                <c:pt idx="51">
                  <c:v>1.0135856312329601E-6</c:v>
                </c:pt>
                <c:pt idx="52">
                  <c:v>5.266936557544075E-7</c:v>
                </c:pt>
                <c:pt idx="53">
                  <c:v>2.6928394464567622E-7</c:v>
                </c:pt>
                <c:pt idx="54">
                  <c:v>1.354620255903991E-7</c:v>
                </c:pt>
                <c:pt idx="55">
                  <c:v>6.7047007967904883E-8</c:v>
                </c:pt>
                <c:pt idx="56">
                  <c:v>3.2650961122448952E-8</c:v>
                </c:pt>
                <c:pt idx="57">
                  <c:v>1.5644701069660992E-8</c:v>
                </c:pt>
                <c:pt idx="58">
                  <c:v>7.3755311290222352E-9</c:v>
                </c:pt>
                <c:pt idx="59">
                  <c:v>3.4211653349358957E-9</c:v>
                </c:pt>
                <c:pt idx="60">
                  <c:v>1.5613833969444605E-9</c:v>
                </c:pt>
                <c:pt idx="61">
                  <c:v>7.0113198966550637E-10</c:v>
                </c:pt>
                <c:pt idx="62">
                  <c:v>3.0977384024784895E-10</c:v>
                </c:pt>
                <c:pt idx="63">
                  <c:v>1.3466180405452049E-10</c:v>
                </c:pt>
                <c:pt idx="64">
                  <c:v>5.7596865422439594E-11</c:v>
                </c:pt>
                <c:pt idx="65">
                  <c:v>2.4238626150908947E-11</c:v>
                </c:pt>
                <c:pt idx="66">
                  <c:v>1.0036259536045771E-11</c:v>
                </c:pt>
                <c:pt idx="67">
                  <c:v>4.0887494466869454E-12</c:v>
                </c:pt>
                <c:pt idx="68">
                  <c:v>1.6389429809932042E-12</c:v>
                </c:pt>
                <c:pt idx="69">
                  <c:v>6.4638597171300117E-13</c:v>
                </c:pt>
                <c:pt idx="70">
                  <c:v>2.5082725878529463E-13</c:v>
                </c:pt>
                <c:pt idx="71">
                  <c:v>9.5766203934820873E-14</c:v>
                </c:pt>
                <c:pt idx="72">
                  <c:v>3.597531002495985E-14</c:v>
                </c:pt>
                <c:pt idx="73">
                  <c:v>1.3296935105239659E-14</c:v>
                </c:pt>
                <c:pt idx="74">
                  <c:v>4.8356324657755256E-15</c:v>
                </c:pt>
                <c:pt idx="75">
                  <c:v>1.7302535610496013E-15</c:v>
                </c:pt>
                <c:pt idx="76">
                  <c:v>6.0914537382479495E-16</c:v>
                </c:pt>
                <c:pt idx="77">
                  <c:v>2.1100214991650626E-16</c:v>
                </c:pt>
                <c:pt idx="78">
                  <c:v>7.1913022414778424E-17</c:v>
                </c:pt>
                <c:pt idx="79">
                  <c:v>2.411475950774545E-17</c:v>
                </c:pt>
                <c:pt idx="80">
                  <c:v>7.9563349832374095E-18</c:v>
                </c:pt>
                <c:pt idx="81">
                  <c:v>2.5828424525318445E-18</c:v>
                </c:pt>
                <c:pt idx="82">
                  <c:v>8.2496876150429291E-19</c:v>
                </c:pt>
                <c:pt idx="83">
                  <c:v>2.5925779499587767E-19</c:v>
                </c:pt>
                <c:pt idx="84">
                  <c:v>8.0164275850120821E-20</c:v>
                </c:pt>
                <c:pt idx="85">
                  <c:v>2.4388475628420458E-20</c:v>
                </c:pt>
                <c:pt idx="86">
                  <c:v>7.3003413936626396E-21</c:v>
                </c:pt>
                <c:pt idx="87">
                  <c:v>2.1500888912685518E-21</c:v>
                </c:pt>
                <c:pt idx="88">
                  <c:v>6.2305214033186034E-22</c:v>
                </c:pt>
                <c:pt idx="89">
                  <c:v>1.7764259172267429E-22</c:v>
                </c:pt>
                <c:pt idx="90">
                  <c:v>4.9833861478690824E-23</c:v>
                </c:pt>
                <c:pt idx="91">
                  <c:v>1.3754877032016859E-23</c:v>
                </c:pt>
                <c:pt idx="92">
                  <c:v>3.7354559138587194E-24</c:v>
                </c:pt>
                <c:pt idx="93">
                  <c:v>9.9812572688125849E-25</c:v>
                </c:pt>
                <c:pt idx="94">
                  <c:v>2.6241074597173281E-25</c:v>
                </c:pt>
                <c:pt idx="95">
                  <c:v>6.7878574534780343E-26</c:v>
                </c:pt>
                <c:pt idx="96">
                  <c:v>1.7275814916368285E-26</c:v>
                </c:pt>
                <c:pt idx="97">
                  <c:v>4.3261253924643288E-27</c:v>
                </c:pt>
                <c:pt idx="98">
                  <c:v>1.0658949276076188E-27</c:v>
                </c:pt>
                <c:pt idx="99">
                  <c:v>2.5839518653297348E-28</c:v>
                </c:pt>
                <c:pt idx="100">
                  <c:v>6.1632413447690539E-29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5-4BBA-9369-4B2113D8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2944"/>
        <c:axId val="125364864"/>
      </c:scatterChart>
      <c:valAx>
        <c:axId val="12536294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5364864"/>
        <c:crossesAt val="0"/>
        <c:crossBetween val="midCat"/>
        <c:majorUnit val="1.0000000000000002E-2"/>
      </c:valAx>
      <c:valAx>
        <c:axId val="125364864"/>
        <c:scaling>
          <c:orientation val="minMax"/>
          <c:max val="0.4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Frequency Percent</a:t>
                </a:r>
              </a:p>
            </c:rich>
          </c:tx>
          <c:layout>
            <c:manualLayout>
              <c:xMode val="edge"/>
              <c:yMode val="edge"/>
              <c:x val="0.98016801877038096"/>
              <c:y val="0.30362366388983986"/>
            </c:manualLayout>
          </c:layout>
          <c:overlay val="0"/>
          <c:spPr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crossAx val="125362944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{EA54A488-FA93-4ECA-911D-05429AA8848D}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474-4545-9AA1-B617DAEA0DD2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{698BD028-3E1D-4793-B288-E2A3C5D663E2}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474-4545-9AA1-B617DAEA0DD2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{1100C21E-EE5B-41CF-91D3-3B7CE88DFF39}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474-4545-9AA1-B617DAEA0DD2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{0EB66E1B-15AD-4B3B-97CF-E75744341A51}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474-4545-9AA1-B617DAEA0DD2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{7AB68A17-294A-457E-B782-257DCD26576E}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474-4545-9AA1-B617DAEA0DD2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{18DD6C2A-24D4-431D-A979-0189367AC3D8}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474-4545-9AA1-B617DAEA0DD2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{6058CD1F-CFA5-45ED-A514-30DCE047EC73}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474-4545-9AA1-B617DAEA0DD2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{B5D7CD6F-57BB-424F-B882-971A6A75934C}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474-4545-9AA1-B617DAEA0DD2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{00DD15B2-27BC-42CE-8501-92F5EF190232}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474-4545-9AA1-B617DAEA0DD2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{8AF604F3-A492-408C-A151-B35854563180}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474-4545-9AA1-B617DAEA0DD2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{F5745DD2-35DC-4FC5-8ABD-9AE882D95B51}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474-4545-9AA1-B617DAEA0DD2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{DC576916-9BC0-49BE-9ED0-F0C21D1CDC4A}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474-4545-9AA1-B617DAEA0DD2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{83F19056-8EFC-46B7-954D-03BD8C8FC198}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474-4545-9AA1-B617DAEA0DD2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{4754DC4D-B10F-4A22-AA85-BCF8C137D506}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474-4545-9AA1-B617DAEA0DD2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{A17AA614-A857-47C4-986F-B7B22150D1BA}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474-4545-9AA1-B617DAEA0DD2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{0A2F9D23-C1CB-4DBA-B23B-11490E7D8E19}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474-4545-9AA1-B617DAEA0DD2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{265E6062-3490-42FA-AEAD-31B4BD9B71BA}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474-4545-9AA1-B617DAEA0DD2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{AEE58AB0-8845-4E0E-9665-2F65E450C09A}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474-4545-9AA1-B617DAEA0DD2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{D5D9C608-86D3-4955-9E69-6D8F2A6D5C17}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474-4545-9AA1-B617DAEA0DD2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{C4D20E07-E808-457C-AFAF-632864E7D036}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474-4545-9AA1-B617DAEA0DD2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{666A3B2B-C4C9-4ACE-832A-0FF319A3D7FA}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474-4545-9AA1-B617DAEA0D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Facies_5_Porosity!$AZ$3:$AZ$23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474-4545-9AA1-B617DAEA0DD2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474-4545-9AA1-B617DAEA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9120"/>
        <c:axId val="124791040"/>
      </c:scatterChart>
      <c:valAx>
        <c:axId val="124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crossBetween val="midCat"/>
      </c:valAx>
      <c:valAx>
        <c:axId val="124791040"/>
        <c:scaling>
          <c:orientation val="minMax"/>
          <c:max val="0.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"/>
              <c:y val="0.3846112111019925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7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by Facies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48271720272254"/>
          <c:y val="9.0422999450650077E-2"/>
          <c:w val="0.85112901671189412"/>
          <c:h val="0.82472141299462309"/>
        </c:manualLayout>
      </c:layout>
      <c:scatterChart>
        <c:scatterStyle val="lineMarker"/>
        <c:varyColors val="0"/>
        <c:ser>
          <c:idx val="0"/>
          <c:order val="0"/>
          <c:tx>
            <c:v>Facies 1</c:v>
          </c:tx>
          <c:marker>
            <c:symbol val="none"/>
          </c:marker>
          <c:xVal>
            <c:numRef>
              <c:f>'Por Box Plots'!$A$4:$A$24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'Por Box Plots'!$B$4:$B$24</c:f>
              <c:numCache>
                <c:formatCode>General</c:formatCode>
                <c:ptCount val="21"/>
                <c:pt idx="0">
                  <c:v>5.6750000000000002E-2</c:v>
                </c:pt>
                <c:pt idx="1">
                  <c:v>4.7960709682452099E-2</c:v>
                </c:pt>
                <c:pt idx="2">
                  <c:v>4.1999999999999996E-2</c:v>
                </c:pt>
                <c:pt idx="3">
                  <c:v>4.1999999999999996E-2</c:v>
                </c:pt>
                <c:pt idx="4">
                  <c:v>4.7960709682452099E-2</c:v>
                </c:pt>
                <c:pt idx="5">
                  <c:v>5.6750000000000002E-2</c:v>
                </c:pt>
                <c:pt idx="6">
                  <c:v>5.6750000000000002E-2</c:v>
                </c:pt>
                <c:pt idx="8">
                  <c:v>4.1999999999999996E-2</c:v>
                </c:pt>
                <c:pt idx="9">
                  <c:v>4.1999999999999996E-2</c:v>
                </c:pt>
                <c:pt idx="10">
                  <c:v>3.6039290317547892E-2</c:v>
                </c:pt>
                <c:pt idx="11">
                  <c:v>3.1E-2</c:v>
                </c:pt>
                <c:pt idx="12">
                  <c:v>3.1E-2</c:v>
                </c:pt>
                <c:pt idx="13">
                  <c:v>3.6039290317547892E-2</c:v>
                </c:pt>
                <c:pt idx="14">
                  <c:v>4.1999999999999996E-2</c:v>
                </c:pt>
                <c:pt idx="16">
                  <c:v>5.6750000000000002E-2</c:v>
                </c:pt>
                <c:pt idx="17">
                  <c:v>9.5375000000000015E-2</c:v>
                </c:pt>
                <c:pt idx="19">
                  <c:v>3.1E-2</c:v>
                </c:pt>
                <c:pt idx="2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6-4AB5-91D9-E9EBBE2CD69F}"/>
            </c:ext>
          </c:extLst>
        </c:ser>
        <c:ser>
          <c:idx val="1"/>
          <c:order val="1"/>
          <c:tx>
            <c:v>Facies 2</c:v>
          </c:tx>
          <c:marker>
            <c:symbol val="none"/>
          </c:marker>
          <c:xVal>
            <c:numRef>
              <c:f>'Por Box Plots'!$E$4:$E$24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2.25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8">
                  <c:v>2.25</c:v>
                </c:pt>
                <c:pt idx="9">
                  <c:v>2.75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2.25</c:v>
                </c:pt>
                <c:pt idx="16">
                  <c:v>2.5</c:v>
                </c:pt>
                <c:pt idx="17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xVal>
          <c:yVal>
            <c:numRef>
              <c:f>'Por Box Plots'!$G$4:$G$24</c:f>
              <c:numCache>
                <c:formatCode>General</c:formatCode>
                <c:ptCount val="21"/>
                <c:pt idx="0">
                  <c:v>0.11775000000000001</c:v>
                </c:pt>
                <c:pt idx="1">
                  <c:v>8.688065423906248E-2</c:v>
                </c:pt>
                <c:pt idx="2">
                  <c:v>7.5499999999999998E-2</c:v>
                </c:pt>
                <c:pt idx="3">
                  <c:v>7.5499999999999998E-2</c:v>
                </c:pt>
                <c:pt idx="4">
                  <c:v>8.688065423906248E-2</c:v>
                </c:pt>
                <c:pt idx="5">
                  <c:v>0.11775000000000001</c:v>
                </c:pt>
                <c:pt idx="6">
                  <c:v>0.11775000000000001</c:v>
                </c:pt>
                <c:pt idx="8">
                  <c:v>7.5499999999999998E-2</c:v>
                </c:pt>
                <c:pt idx="9">
                  <c:v>7.5499999999999998E-2</c:v>
                </c:pt>
                <c:pt idx="10">
                  <c:v>6.4119345760937516E-2</c:v>
                </c:pt>
                <c:pt idx="11">
                  <c:v>4.9750000000000003E-2</c:v>
                </c:pt>
                <c:pt idx="12">
                  <c:v>4.9750000000000003E-2</c:v>
                </c:pt>
                <c:pt idx="13">
                  <c:v>6.4119345760937516E-2</c:v>
                </c:pt>
                <c:pt idx="14">
                  <c:v>7.5499999999999998E-2</c:v>
                </c:pt>
                <c:pt idx="16">
                  <c:v>0.11775000000000001</c:v>
                </c:pt>
                <c:pt idx="17">
                  <c:v>0.20799999999999999</c:v>
                </c:pt>
                <c:pt idx="19">
                  <c:v>4.9750000000000003E-2</c:v>
                </c:pt>
                <c:pt idx="2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6-4AB5-91D9-E9EBBE2CD69F}"/>
            </c:ext>
          </c:extLst>
        </c:ser>
        <c:ser>
          <c:idx val="2"/>
          <c:order val="2"/>
          <c:tx>
            <c:v>Facies 3</c:v>
          </c:tx>
          <c:marker>
            <c:symbol val="none"/>
          </c:marker>
          <c:xVal>
            <c:numRef>
              <c:f>'Por Box Plots'!$J$4:$J$24</c:f>
              <c:numCache>
                <c:formatCode>General</c:formatCode>
                <c:ptCount val="21"/>
                <c:pt idx="0">
                  <c:v>3.5</c:v>
                </c:pt>
                <c:pt idx="1">
                  <c:v>3.5</c:v>
                </c:pt>
                <c:pt idx="2">
                  <c:v>3.75</c:v>
                </c:pt>
                <c:pt idx="3">
                  <c:v>4.25</c:v>
                </c:pt>
                <c:pt idx="4">
                  <c:v>4.5</c:v>
                </c:pt>
                <c:pt idx="5">
                  <c:v>4.5</c:v>
                </c:pt>
                <c:pt idx="6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4.5</c:v>
                </c:pt>
                <c:pt idx="12">
                  <c:v>3.5</c:v>
                </c:pt>
                <c:pt idx="13">
                  <c:v>3.5</c:v>
                </c:pt>
                <c:pt idx="14">
                  <c:v>3.75</c:v>
                </c:pt>
                <c:pt idx="16">
                  <c:v>4</c:v>
                </c:pt>
                <c:pt idx="17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xVal>
          <c:yVal>
            <c:numRef>
              <c:f>'Por Box Plots'!$L$4:$L$24</c:f>
              <c:numCache>
                <c:formatCode>General</c:formatCode>
                <c:ptCount val="21"/>
                <c:pt idx="0">
                  <c:v>6.7000000000000004E-2</c:v>
                </c:pt>
                <c:pt idx="1">
                  <c:v>5.061996988654037E-2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5.061996988654037E-2</c:v>
                </c:pt>
                <c:pt idx="5">
                  <c:v>6.7000000000000004E-2</c:v>
                </c:pt>
                <c:pt idx="6">
                  <c:v>6.7000000000000004E-2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3.7380030113459625E-2</c:v>
                </c:pt>
                <c:pt idx="11">
                  <c:v>0.03</c:v>
                </c:pt>
                <c:pt idx="12">
                  <c:v>0.03</c:v>
                </c:pt>
                <c:pt idx="13">
                  <c:v>3.7380030113459625E-2</c:v>
                </c:pt>
                <c:pt idx="14">
                  <c:v>4.3999999999999997E-2</c:v>
                </c:pt>
                <c:pt idx="16">
                  <c:v>6.7000000000000004E-2</c:v>
                </c:pt>
                <c:pt idx="17">
                  <c:v>0.122</c:v>
                </c:pt>
                <c:pt idx="19">
                  <c:v>0.03</c:v>
                </c:pt>
                <c:pt idx="2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6-4AB5-91D9-E9EBBE2CD69F}"/>
            </c:ext>
          </c:extLst>
        </c:ser>
        <c:ser>
          <c:idx val="3"/>
          <c:order val="3"/>
          <c:tx>
            <c:v>Facies 4</c:v>
          </c:tx>
          <c:marker>
            <c:symbol val="none"/>
          </c:marker>
          <c:xVal>
            <c:numRef>
              <c:f>'Por Box Plots'!$O$4:$O$24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5.25</c:v>
                </c:pt>
                <c:pt idx="3">
                  <c:v>5.75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8">
                  <c:v>5.25</c:v>
                </c:pt>
                <c:pt idx="9">
                  <c:v>5.75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5.25</c:v>
                </c:pt>
                <c:pt idx="16">
                  <c:v>5.5</c:v>
                </c:pt>
                <c:pt idx="17">
                  <c:v>5.5</c:v>
                </c:pt>
                <c:pt idx="19">
                  <c:v>5.5</c:v>
                </c:pt>
                <c:pt idx="20">
                  <c:v>5.5</c:v>
                </c:pt>
              </c:numCache>
            </c:numRef>
          </c:xVal>
          <c:yVal>
            <c:numRef>
              <c:f>'Por Box Plots'!$Q$4:$Q$24</c:f>
              <c:numCache>
                <c:formatCode>General</c:formatCode>
                <c:ptCount val="21"/>
                <c:pt idx="0">
                  <c:v>3.9750000000000001E-2</c:v>
                </c:pt>
                <c:pt idx="1">
                  <c:v>2.6891551889987295E-2</c:v>
                </c:pt>
                <c:pt idx="2">
                  <c:v>2.2499999999999999E-2</c:v>
                </c:pt>
                <c:pt idx="3">
                  <c:v>2.2499999999999999E-2</c:v>
                </c:pt>
                <c:pt idx="4">
                  <c:v>2.6891551889987295E-2</c:v>
                </c:pt>
                <c:pt idx="5">
                  <c:v>3.9750000000000001E-2</c:v>
                </c:pt>
                <c:pt idx="6">
                  <c:v>3.9750000000000001E-2</c:v>
                </c:pt>
                <c:pt idx="8">
                  <c:v>2.2499999999999999E-2</c:v>
                </c:pt>
                <c:pt idx="9">
                  <c:v>2.2499999999999999E-2</c:v>
                </c:pt>
                <c:pt idx="10">
                  <c:v>1.8108448110012703E-2</c:v>
                </c:pt>
                <c:pt idx="11">
                  <c:v>1.15E-2</c:v>
                </c:pt>
                <c:pt idx="12">
                  <c:v>1.15E-2</c:v>
                </c:pt>
                <c:pt idx="13">
                  <c:v>1.8108448110012703E-2</c:v>
                </c:pt>
                <c:pt idx="14">
                  <c:v>2.2499999999999999E-2</c:v>
                </c:pt>
                <c:pt idx="16">
                  <c:v>3.9750000000000001E-2</c:v>
                </c:pt>
                <c:pt idx="17">
                  <c:v>7.5999999999999998E-2</c:v>
                </c:pt>
                <c:pt idx="19">
                  <c:v>1.15E-2</c:v>
                </c:pt>
                <c:pt idx="2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6-4AB5-91D9-E9EBBE2CD69F}"/>
            </c:ext>
          </c:extLst>
        </c:ser>
        <c:ser>
          <c:idx val="4"/>
          <c:order val="4"/>
          <c:tx>
            <c:v>Facies 5</c:v>
          </c:tx>
          <c:marker>
            <c:symbol val="none"/>
          </c:marker>
          <c:xVal>
            <c:numRef>
              <c:f>'Por Box Plots'!$T$4:$T$24</c:f>
              <c:numCache>
                <c:formatCode>General</c:formatCode>
                <c:ptCount val="21"/>
                <c:pt idx="0">
                  <c:v>6.5</c:v>
                </c:pt>
                <c:pt idx="1">
                  <c:v>6.5</c:v>
                </c:pt>
                <c:pt idx="2">
                  <c:v>6.75</c:v>
                </c:pt>
                <c:pt idx="3">
                  <c:v>7.25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8">
                  <c:v>6.75</c:v>
                </c:pt>
                <c:pt idx="9">
                  <c:v>7.25</c:v>
                </c:pt>
                <c:pt idx="10">
                  <c:v>7.5</c:v>
                </c:pt>
                <c:pt idx="11">
                  <c:v>7.5</c:v>
                </c:pt>
                <c:pt idx="12">
                  <c:v>6.5</c:v>
                </c:pt>
                <c:pt idx="13">
                  <c:v>6.5</c:v>
                </c:pt>
                <c:pt idx="14">
                  <c:v>6.75</c:v>
                </c:pt>
                <c:pt idx="16">
                  <c:v>7</c:v>
                </c:pt>
                <c:pt idx="17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xVal>
          <c:yVal>
            <c:numRef>
              <c:f>'Por Box Plots'!$V$4:$V$24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6-4AB5-91D9-E9EBBE2CD69F}"/>
            </c:ext>
          </c:extLst>
        </c:ser>
        <c:ser>
          <c:idx val="5"/>
          <c:order val="5"/>
          <c:tx>
            <c:v>Facies 6</c:v>
          </c:tx>
          <c:marker>
            <c:symbol val="none"/>
          </c:marker>
          <c:xVal>
            <c:numRef>
              <c:f>'Por Box Plots'!$Y$4:$Y$24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8.25</c:v>
                </c:pt>
                <c:pt idx="3">
                  <c:v>8.75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8">
                  <c:v>8.25</c:v>
                </c:pt>
                <c:pt idx="9">
                  <c:v>8.75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8.25</c:v>
                </c:pt>
                <c:pt idx="16">
                  <c:v>8.5</c:v>
                </c:pt>
                <c:pt idx="17">
                  <c:v>8.5</c:v>
                </c:pt>
                <c:pt idx="19">
                  <c:v>8.5</c:v>
                </c:pt>
                <c:pt idx="20">
                  <c:v>8.5</c:v>
                </c:pt>
              </c:numCache>
            </c:numRef>
          </c:xVal>
          <c:yVal>
            <c:numRef>
              <c:f>'Por Box Plots'!$AA$4:$AA$24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7.4986195872625935E-2</c:v>
                </c:pt>
                <c:pt idx="2">
                  <c:v>5.8000000000000003E-2</c:v>
                </c:pt>
                <c:pt idx="3">
                  <c:v>5.8000000000000003E-2</c:v>
                </c:pt>
                <c:pt idx="4">
                  <c:v>7.4986195872625935E-2</c:v>
                </c:pt>
                <c:pt idx="5">
                  <c:v>9.0999999999999998E-2</c:v>
                </c:pt>
                <c:pt idx="6">
                  <c:v>9.0999999999999998E-2</c:v>
                </c:pt>
                <c:pt idx="8">
                  <c:v>5.8000000000000003E-2</c:v>
                </c:pt>
                <c:pt idx="9">
                  <c:v>5.8000000000000003E-2</c:v>
                </c:pt>
                <c:pt idx="10">
                  <c:v>4.1013804127374071E-2</c:v>
                </c:pt>
                <c:pt idx="11">
                  <c:v>3.3750000000000002E-2</c:v>
                </c:pt>
                <c:pt idx="12">
                  <c:v>3.3750000000000002E-2</c:v>
                </c:pt>
                <c:pt idx="13">
                  <c:v>4.1013804127374071E-2</c:v>
                </c:pt>
                <c:pt idx="14">
                  <c:v>5.8000000000000003E-2</c:v>
                </c:pt>
                <c:pt idx="16">
                  <c:v>9.0999999999999998E-2</c:v>
                </c:pt>
                <c:pt idx="17">
                  <c:v>0.176875</c:v>
                </c:pt>
                <c:pt idx="19">
                  <c:v>3.3750000000000002E-2</c:v>
                </c:pt>
                <c:pt idx="2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6-4AB5-91D9-E9EBBE2CD69F}"/>
            </c:ext>
          </c:extLst>
        </c:ser>
        <c:ser>
          <c:idx val="9"/>
          <c:order val="6"/>
          <c:tx>
            <c:v>Means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'Por Box Plots'!$AG$29:$AG$34</c:f>
              <c:numCache>
                <c:formatCode>0.0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'Por Box Plots'!$AF$29:$AF$34</c:f>
              <c:numCache>
                <c:formatCode>0.0%</c:formatCode>
                <c:ptCount val="6"/>
                <c:pt idx="0">
                  <c:v>4.2695652173913051E-2</c:v>
                </c:pt>
                <c:pt idx="1">
                  <c:v>8.5613636363636336E-2</c:v>
                </c:pt>
                <c:pt idx="2">
                  <c:v>4.7701298701298717E-2</c:v>
                </c:pt>
                <c:pt idx="3">
                  <c:v>2.7009803921568636E-2</c:v>
                </c:pt>
                <c:pt idx="4">
                  <c:v>6.7445454545454586E-2</c:v>
                </c:pt>
                <c:pt idx="5">
                  <c:v>6.3928571428571432E-2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6-4AB5-91D9-E9EBBE2CD69F}"/>
            </c:ext>
          </c:extLst>
        </c:ser>
        <c:ser>
          <c:idx val="6"/>
          <c:order val="7"/>
          <c:tx>
            <c:v>Outliers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'Por Box Plots'!$AJ$29:$AJ$34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5" formatCode="0.0">
                  <c:v>8.5</c:v>
                </c:pt>
              </c:numCache>
            </c:numRef>
          </c:xVal>
          <c:yVal>
            <c:numRef>
              <c:f>'Por Box Plots'!$AI$29:$AI$34</c:f>
              <c:numCache>
                <c:formatCode>General</c:formatCode>
                <c:ptCount val="6"/>
                <c:pt idx="0">
                  <c:v>0.1</c:v>
                </c:pt>
                <c:pt idx="1">
                  <c:v>0.10299999999999999</c:v>
                </c:pt>
                <c:pt idx="5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6-4AB5-91D9-E9EBBE2CD69F}"/>
            </c:ext>
          </c:extLst>
        </c:ser>
        <c:ser>
          <c:idx val="7"/>
          <c:order val="8"/>
          <c:tx>
            <c:v>Label Names</c:v>
          </c:tx>
          <c:spPr>
            <a:ln>
              <a:noFill/>
            </a:ln>
          </c:spPr>
          <c:marker>
            <c:symbol val="plus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strRef>
                  <c:f>'Por Box Plots'!$AL$29</c:f>
                  <c:strCache>
                    <c:ptCount val="1"/>
                    <c:pt idx="0">
                      <c:v>Facies 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{537F92A5-230E-49BE-A6CC-9AE48492F5B0}</c15:txfldGUID>
                      <c15:f>'Por Box Plots'!$AL$29</c15:f>
                      <c15:dlblFieldTableCache>
                        <c:ptCount val="1"/>
                        <c:pt idx="0">
                          <c:v>Facies 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8C6-4AB5-91D9-E9EBBE2CD69F}"/>
                </c:ext>
              </c:extLst>
            </c:dLbl>
            <c:dLbl>
              <c:idx val="1"/>
              <c:tx>
                <c:strRef>
                  <c:f>'Por Box Plots'!$AL$30</c:f>
                  <c:strCache>
                    <c:ptCount val="1"/>
                    <c:pt idx="0">
                      <c:v>Facies 2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{BE5B8F32-DAEF-4E92-A379-253E43C7010D}</c15:txfldGUID>
                      <c15:f>'Por Box Plots'!$AL$30</c15:f>
                      <c15:dlblFieldTableCache>
                        <c:ptCount val="1"/>
                        <c:pt idx="0">
                          <c:v>Facies 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8C6-4AB5-91D9-E9EBBE2CD69F}"/>
                </c:ext>
              </c:extLst>
            </c:dLbl>
            <c:dLbl>
              <c:idx val="2"/>
              <c:tx>
                <c:strRef>
                  <c:f>'Por Box Plots'!$AL$31</c:f>
                  <c:strCache>
                    <c:ptCount val="1"/>
                    <c:pt idx="0">
                      <c:v>Facies 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{2D7A82A6-FA0F-4E56-AC07-9B66FD2D761B}</c15:txfldGUID>
                      <c15:f>'Por Box Plots'!$AL$31</c15:f>
                      <c15:dlblFieldTableCache>
                        <c:ptCount val="1"/>
                        <c:pt idx="0">
                          <c:v>Facies 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8C6-4AB5-91D9-E9EBBE2CD69F}"/>
                </c:ext>
              </c:extLst>
            </c:dLbl>
            <c:dLbl>
              <c:idx val="3"/>
              <c:tx>
                <c:strRef>
                  <c:f>'Por Box Plots'!$AL$32</c:f>
                  <c:strCache>
                    <c:ptCount val="1"/>
                    <c:pt idx="0">
                      <c:v>Facies 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{067EE25D-64AD-4681-924C-223A358A8B38}</c15:txfldGUID>
                      <c15:f>'Por Box Plots'!$AL$32</c15:f>
                      <c15:dlblFieldTableCache>
                        <c:ptCount val="1"/>
                        <c:pt idx="0">
                          <c:v>Facies 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8C6-4AB5-91D9-E9EBBE2CD69F}"/>
                </c:ext>
              </c:extLst>
            </c:dLbl>
            <c:dLbl>
              <c:idx val="4"/>
              <c:tx>
                <c:strRef>
                  <c:f>'Por Box Plots'!$AL$33</c:f>
                  <c:strCache>
                    <c:ptCount val="1"/>
                    <c:pt idx="0">
                      <c:v>Facies 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{C70ED5C6-DCDE-4888-993F-83A2AF87B10D}</c15:txfldGUID>
                      <c15:f>'Por Box Plots'!$AL$33</c15:f>
                      <c15:dlblFieldTableCache>
                        <c:ptCount val="1"/>
                        <c:pt idx="0">
                          <c:v>Facies 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8C6-4AB5-91D9-E9EBBE2CD69F}"/>
                </c:ext>
              </c:extLst>
            </c:dLbl>
            <c:dLbl>
              <c:idx val="5"/>
              <c:tx>
                <c:strRef>
                  <c:f>'Por Box Plots'!$AL$34</c:f>
                  <c:strCache>
                    <c:ptCount val="1"/>
                    <c:pt idx="0">
                      <c:v>Facies 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1" i="0" strike="noStrike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{28A833D8-B159-4AD1-9080-32C6F80F25E7}</c15:txfldGUID>
                      <c15:f>'Por Box Plots'!$AL$34</c15:f>
                      <c15:dlblFieldTableCache>
                        <c:ptCount val="1"/>
                        <c:pt idx="0">
                          <c:v>Facies 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8C6-4AB5-91D9-E9EBBE2CD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'Por Box Plots'!$AM$29:$AM$34</c:f>
              <c:numCache>
                <c:formatCode>0.0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'Por Box Plots'!$AN$29:$AN$34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C6-4AB5-91D9-E9EBBE2C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2448"/>
        <c:axId val="126313984"/>
      </c:scatterChart>
      <c:valAx>
        <c:axId val="1263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126313984"/>
        <c:crosses val="autoZero"/>
        <c:crossBetween val="midCat"/>
      </c:valAx>
      <c:valAx>
        <c:axId val="126313984"/>
        <c:scaling>
          <c:orientation val="minMax"/>
          <c:max val="0.22000000000000003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6312448"/>
        <c:crosses val="autoZero"/>
        <c:crossBetween val="midCat"/>
        <c:majorUnit val="2.0000000000000004E-2"/>
        <c:minorUnit val="1.0000000000000002E-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7096675415573053"/>
          <c:y val="0.23839266185476821"/>
          <c:w val="0.11574784613787684"/>
          <c:h val="7.6577383429608292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NewAllPore!$W$2</c:f>
          <c:strCache>
            <c:ptCount val="1"/>
          </c:strCache>
        </c:strRef>
      </c:tx>
      <c:layout>
        <c:manualLayout>
          <c:xMode val="edge"/>
          <c:yMode val="edge"/>
          <c:x val="0.25671688041453511"/>
          <c:y val="8.1382997592022131E-3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'5yr_Ht_cm'!$BC$3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{DF594294-2BAB-4F83-8404-A99A8A263A41}</c15:txfldGUID>
                      <c15:f>'5yr_Ht_cm'!$BC$3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E88-4F2B-B1F9-207EEAE9A877}"/>
                </c:ext>
              </c:extLst>
            </c:dLbl>
            <c:dLbl>
              <c:idx val="1"/>
              <c:tx>
                <c:strRef>
                  <c:f>'5yr_Ht_cm'!$BC$4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{FFA35B1D-0446-4F06-B1C2-25080732EAA7}</c15:txfldGUID>
                      <c15:f>'5yr_Ht_cm'!$BC$4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E88-4F2B-B1F9-207EEAE9A877}"/>
                </c:ext>
              </c:extLst>
            </c:dLbl>
            <c:dLbl>
              <c:idx val="2"/>
              <c:tx>
                <c:strRef>
                  <c:f>'5yr_Ht_cm'!$BC$5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{78ED4B45-7746-4196-A628-C7E68628A2A4}</c15:txfldGUID>
                      <c15:f>'5yr_Ht_cm'!$BC$5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E88-4F2B-B1F9-207EEAE9A877}"/>
                </c:ext>
              </c:extLst>
            </c:dLbl>
            <c:dLbl>
              <c:idx val="3"/>
              <c:tx>
                <c:strRef>
                  <c:f>'5yr_Ht_cm'!$BC$6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{E0260338-E2F6-4C7A-B0F9-8B7C020A8477}</c15:txfldGUID>
                      <c15:f>'5yr_Ht_cm'!$BC$6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88-4F2B-B1F9-207EEAE9A877}"/>
                </c:ext>
              </c:extLst>
            </c:dLbl>
            <c:dLbl>
              <c:idx val="4"/>
              <c:tx>
                <c:strRef>
                  <c:f>'5yr_Ht_cm'!$BC$7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{F22E8F2C-D4C6-470C-8E8B-C7D4837A89B6}</c15:txfldGUID>
                      <c15:f>'5yr_Ht_cm'!$BC$7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E88-4F2B-B1F9-207EEAE9A877}"/>
                </c:ext>
              </c:extLst>
            </c:dLbl>
            <c:dLbl>
              <c:idx val="5"/>
              <c:tx>
                <c:strRef>
                  <c:f>'5yr_Ht_cm'!$BC$8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{14CF3F82-04AC-4333-9CF6-051C550D84EF}</c15:txfldGUID>
                      <c15:f>'5yr_Ht_cm'!$BC$8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E88-4F2B-B1F9-207EEAE9A877}"/>
                </c:ext>
              </c:extLst>
            </c:dLbl>
            <c:dLbl>
              <c:idx val="6"/>
              <c:tx>
                <c:strRef>
                  <c:f>'5yr_Ht_cm'!$BC$9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{5F405B39-8035-4B91-A31E-4810455C4302}</c15:txfldGUID>
                      <c15:f>'5yr_Ht_cm'!$BC$9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E88-4F2B-B1F9-207EEAE9A877}"/>
                </c:ext>
              </c:extLst>
            </c:dLbl>
            <c:dLbl>
              <c:idx val="7"/>
              <c:tx>
                <c:strRef>
                  <c:f>'5yr_Ht_cm'!$BC$10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{08F76AB7-5EDB-4B65-90B8-939E84D16A9D}</c15:txfldGUID>
                      <c15:f>'5yr_Ht_cm'!$BC$10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E88-4F2B-B1F9-207EEAE9A877}"/>
                </c:ext>
              </c:extLst>
            </c:dLbl>
            <c:dLbl>
              <c:idx val="8"/>
              <c:tx>
                <c:strRef>
                  <c:f>'5yr_Ht_cm'!$BC$11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{0207DD4D-6BBC-467B-B739-2F6AB4ACF011}</c15:txfldGUID>
                      <c15:f>'5yr_Ht_cm'!$BC$11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E88-4F2B-B1F9-207EEAE9A877}"/>
                </c:ext>
              </c:extLst>
            </c:dLbl>
            <c:dLbl>
              <c:idx val="9"/>
              <c:tx>
                <c:strRef>
                  <c:f>'5yr_Ht_cm'!$BC$12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{F7A5B635-3435-4079-A507-98C512291EFA}</c15:txfldGUID>
                      <c15:f>'5yr_Ht_cm'!$BC$12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E88-4F2B-B1F9-207EEAE9A877}"/>
                </c:ext>
              </c:extLst>
            </c:dLbl>
            <c:dLbl>
              <c:idx val="10"/>
              <c:tx>
                <c:strRef>
                  <c:f>'5yr_Ht_cm'!$BC$13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{FC3B52A3-8587-43A9-8627-A67F285916B3}</c15:txfldGUID>
                      <c15:f>'5yr_Ht_cm'!$BC$13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E88-4F2B-B1F9-207EEAE9A877}"/>
                </c:ext>
              </c:extLst>
            </c:dLbl>
            <c:dLbl>
              <c:idx val="11"/>
              <c:tx>
                <c:strRef>
                  <c:f>'5yr_Ht_cm'!$BC$14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{58CDA577-C9AA-49CA-9D5E-4B33DB4285DA}</c15:txfldGUID>
                      <c15:f>'5yr_Ht_cm'!$BC$14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E88-4F2B-B1F9-207EEAE9A877}"/>
                </c:ext>
              </c:extLst>
            </c:dLbl>
            <c:dLbl>
              <c:idx val="12"/>
              <c:tx>
                <c:strRef>
                  <c:f>'5yr_Ht_cm'!$BC$15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{56417A8A-0F22-434A-9C61-C6F944EF8DF3}</c15:txfldGUID>
                      <c15:f>'5yr_Ht_cm'!$BC$15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E88-4F2B-B1F9-207EEAE9A877}"/>
                </c:ext>
              </c:extLst>
            </c:dLbl>
            <c:dLbl>
              <c:idx val="13"/>
              <c:tx>
                <c:strRef>
                  <c:f>'5yr_Ht_cm'!$BC$16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{97A08CD4-79F0-49C6-82E5-B7BDA45A8E6E}</c15:txfldGUID>
                      <c15:f>'5yr_Ht_cm'!$BC$16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E88-4F2B-B1F9-207EEAE9A877}"/>
                </c:ext>
              </c:extLst>
            </c:dLbl>
            <c:dLbl>
              <c:idx val="14"/>
              <c:tx>
                <c:strRef>
                  <c:f>'5yr_Ht_cm'!$BC$17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{294CC82D-B09B-4218-95FF-51C3C9E81E43}</c15:txfldGUID>
                      <c15:f>'5yr_Ht_cm'!$BC$17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E88-4F2B-B1F9-207EEAE9A877}"/>
                </c:ext>
              </c:extLst>
            </c:dLbl>
            <c:dLbl>
              <c:idx val="15"/>
              <c:tx>
                <c:strRef>
                  <c:f>'5yr_Ht_cm'!$BC$18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{693B69CC-DE89-4F0B-BB0A-A9FFCA38CD5C}</c15:txfldGUID>
                      <c15:f>'5yr_Ht_cm'!$BC$18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E88-4F2B-B1F9-207EEAE9A877}"/>
                </c:ext>
              </c:extLst>
            </c:dLbl>
            <c:dLbl>
              <c:idx val="16"/>
              <c:tx>
                <c:strRef>
                  <c:f>'5yr_Ht_cm'!$BC$19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{581AEDAB-FE72-4B1B-8F26-56712FFE0EF4}</c15:txfldGUID>
                      <c15:f>'5yr_Ht_cm'!$BC$19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E88-4F2B-B1F9-207EEAE9A877}"/>
                </c:ext>
              </c:extLst>
            </c:dLbl>
            <c:dLbl>
              <c:idx val="17"/>
              <c:tx>
                <c:strRef>
                  <c:f>'5yr_Ht_cm'!$BC$20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{AEE065DA-AFA5-473F-8701-B9DFC4E60147}</c15:txfldGUID>
                      <c15:f>'5yr_Ht_cm'!$BC$20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E88-4F2B-B1F9-207EEAE9A877}"/>
                </c:ext>
              </c:extLst>
            </c:dLbl>
            <c:dLbl>
              <c:idx val="18"/>
              <c:tx>
                <c:strRef>
                  <c:f>'5yr_Ht_cm'!$BC$21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{7604EA28-80C5-4739-8425-B90501E854B4}</c15:txfldGUID>
                      <c15:f>'5yr_Ht_cm'!$BC$21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E88-4F2B-B1F9-207EEAE9A877}"/>
                </c:ext>
              </c:extLst>
            </c:dLbl>
            <c:dLbl>
              <c:idx val="19"/>
              <c:tx>
                <c:strRef>
                  <c:f>'5yr_Ht_cm'!$BC$22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{617AFD68-8C33-4BB7-98DF-EFEFECC626FB}</c15:txfldGUID>
                      <c15:f>'5yr_Ht_cm'!$BC$22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E88-4F2B-B1F9-207EEAE9A877}"/>
                </c:ext>
              </c:extLst>
            </c:dLbl>
            <c:dLbl>
              <c:idx val="20"/>
              <c:tx>
                <c:strRef>
                  <c:f>'5yr_Ht_cm'!$BC$23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{D87D2E4E-0155-4375-A227-9FA954596EE1}</c15:txfldGUID>
                      <c15:f>'5yr_Ht_cm'!$BC$23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E88-4F2B-B1F9-207EEAE9A8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NewAllPore!$AY$3:$AY$23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NewAllPore!$AZ$3:$AZ$23</c:f>
              <c:numCache>
                <c:formatCode>General</c:formatCode>
                <c:ptCount val="21"/>
                <c:pt idx="0">
                  <c:v>7.5999999999999998E-2</c:v>
                </c:pt>
                <c:pt idx="1">
                  <c:v>5.0548563808046613E-2</c:v>
                </c:pt>
                <c:pt idx="2">
                  <c:v>4.7E-2</c:v>
                </c:pt>
                <c:pt idx="3">
                  <c:v>4.7E-2</c:v>
                </c:pt>
                <c:pt idx="4">
                  <c:v>5.0548563808046613E-2</c:v>
                </c:pt>
                <c:pt idx="5">
                  <c:v>7.5999999999999998E-2</c:v>
                </c:pt>
                <c:pt idx="6">
                  <c:v>7.5999999999999998E-2</c:v>
                </c:pt>
                <c:pt idx="8">
                  <c:v>4.7E-2</c:v>
                </c:pt>
                <c:pt idx="9">
                  <c:v>4.7E-2</c:v>
                </c:pt>
                <c:pt idx="10">
                  <c:v>4.3451436191953387E-2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4.3451436191953387E-2</c:v>
                </c:pt>
                <c:pt idx="14">
                  <c:v>4.7E-2</c:v>
                </c:pt>
                <c:pt idx="16">
                  <c:v>7.5999999999999998E-2</c:v>
                </c:pt>
                <c:pt idx="17">
                  <c:v>0.14800000000000002</c:v>
                </c:pt>
                <c:pt idx="19">
                  <c:v>2.8000000000000001E-2</c:v>
                </c:pt>
                <c:pt idx="20" formatCode="0.0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E88-4F2B-B1F9-207EEAE9A877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NewAllPore!$AY$25:$AY$39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NewAllPore!$AZ$25:$AZ$39</c:f>
              <c:numCache>
                <c:formatCode>General</c:formatCode>
                <c:ptCount val="15"/>
                <c:pt idx="0">
                  <c:v>0.154</c:v>
                </c:pt>
                <c:pt idx="1">
                  <c:v>0.156</c:v>
                </c:pt>
                <c:pt idx="2">
                  <c:v>0.156</c:v>
                </c:pt>
                <c:pt idx="3" formatCode="0.0%">
                  <c:v>0.156</c:v>
                </c:pt>
                <c:pt idx="4">
                  <c:v>0.159</c:v>
                </c:pt>
                <c:pt idx="5">
                  <c:v>0.16</c:v>
                </c:pt>
                <c:pt idx="6">
                  <c:v>0.16300000000000001</c:v>
                </c:pt>
                <c:pt idx="7">
                  <c:v>0.16500000000000001</c:v>
                </c:pt>
                <c:pt idx="8">
                  <c:v>0.16700000000000001</c:v>
                </c:pt>
                <c:pt idx="9">
                  <c:v>0.17199999999999999</c:v>
                </c:pt>
                <c:pt idx="10">
                  <c:v>0.17399999999999999</c:v>
                </c:pt>
                <c:pt idx="11">
                  <c:v>0.187</c:v>
                </c:pt>
                <c:pt idx="12">
                  <c:v>0.188</c:v>
                </c:pt>
                <c:pt idx="13">
                  <c:v>0.20100000000000001</c:v>
                </c:pt>
                <c:pt idx="14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E88-4F2B-B1F9-207EEAE9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704"/>
        <c:axId val="100010624"/>
      </c:scatterChart>
      <c:valAx>
        <c:axId val="100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0624"/>
        <c:crosses val="autoZero"/>
        <c:crossBetween val="midCat"/>
      </c:valAx>
      <c:valAx>
        <c:axId val="100010624"/>
        <c:scaling>
          <c:orientation val="minMax"/>
          <c:max val="0.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%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008704"/>
        <c:crosses val="autoZero"/>
        <c:crossBetween val="midCat"/>
        <c:majorUnit val="1.0000000000000002E-2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0535254201402298"/>
          <c:y val="0.23810315945466759"/>
          <c:w val="0.21889672307796931"/>
          <c:h val="5.059926238189528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{19753BFC-7D35-4E4B-9481-5DA332A0EBF4}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4A2-4309-9909-AA4811C6891D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{43688C2D-5520-4831-A19E-3C50291F1F42}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4A2-4309-9909-AA4811C6891D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{950BC37D-FBFE-461A-83B0-08C277C95831}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4A2-4309-9909-AA4811C6891D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{9555F8CF-7C23-4E7A-9F74-3259FD94A0C0}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4A2-4309-9909-AA4811C6891D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{23E510D6-768F-4339-B8F4-47454C23FC9E}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4A2-4309-9909-AA4811C6891D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{F8DEF758-40ED-4EAE-ADF8-5F6AA3A1241A}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4A2-4309-9909-AA4811C6891D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{D24A5140-1113-4789-BBD7-027ADD04BBED}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4A2-4309-9909-AA4811C6891D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{5CBD74EC-F8E5-4C7D-B6C6-D6A2328F53A6}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4A2-4309-9909-AA4811C6891D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{5EB3DDD0-F5F9-4E9D-96D3-8FB1C8703AA4}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4A2-4309-9909-AA4811C6891D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{24397675-3196-4B50-938C-41680DD5B5E1}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4A2-4309-9909-AA4811C6891D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{D136A920-F9BF-4F64-B658-F703979305AE}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4A2-4309-9909-AA4811C6891D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{2485E3D7-1808-4285-9E61-E4A1FB1B8471}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4A2-4309-9909-AA4811C6891D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{1DD80079-CAB0-4DA7-852A-6B8BA706AC5A}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4A2-4309-9909-AA4811C6891D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{86C072EF-B183-489F-8A5E-8087D566B7D4}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4A2-4309-9909-AA4811C6891D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{110AD1F2-9581-4A5E-8A96-3B06C1CC0CC0}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4A2-4309-9909-AA4811C6891D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{E02E828C-BB8D-47DD-B8FA-1BC6568CE6D0}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4A2-4309-9909-AA4811C6891D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{2B045469-662A-4E43-81EB-026B93FEBCE3}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4A2-4309-9909-AA4811C6891D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{5211E151-8CB9-405B-947A-54484069534D}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4A2-4309-9909-AA4811C6891D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{BB826F4E-DF42-4143-9249-3032C643449E}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4A2-4309-9909-AA4811C6891D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{5F847480-7D98-425E-B547-A2EC04448211}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4A2-4309-9909-AA4811C6891D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{679F6E5B-05BA-43E8-BEBE-36893528541D}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4A2-4309-9909-AA4811C689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Facies_5_Porosity!$AZ$3:$AZ$23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 formatCode="0.0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A2-4309-9909-AA4811C6891D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A2-4309-9909-AA4811C6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9120"/>
        <c:axId val="124791040"/>
      </c:scatterChart>
      <c:valAx>
        <c:axId val="124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crossBetween val="midCat"/>
      </c:valAx>
      <c:valAx>
        <c:axId val="124791040"/>
        <c:scaling>
          <c:orientation val="minMax"/>
          <c:max val="0.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"/>
              <c:y val="0.3846112111019925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7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'5yr_Ht_cm'!$W$2</c:f>
          <c:strCache>
            <c:ptCount val="1"/>
            <c:pt idx="0">
              <c:v>5 Year Old Height Cm</c:v>
            </c:pt>
          </c:strCache>
        </c:strRef>
      </c:tx>
      <c:layout>
        <c:manualLayout>
          <c:xMode val="edge"/>
          <c:yMode val="edge"/>
          <c:x val="0.38858267716535433"/>
          <c:y val="6.2656641604010022E-3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51654338662212E-2"/>
          <c:y val="7.7980096237970253E-2"/>
          <c:w val="0.87166557305336834"/>
          <c:h val="0.8198711913728175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'5yr_Ht_cm'!$A$3:$A$101</c:f>
              <c:numCache>
                <c:formatCode>General</c:formatCode>
                <c:ptCount val="99"/>
                <c:pt idx="0">
                  <c:v>96.1</c:v>
                </c:pt>
                <c:pt idx="1">
                  <c:v>97.1</c:v>
                </c:pt>
                <c:pt idx="2">
                  <c:v>97.1</c:v>
                </c:pt>
                <c:pt idx="3">
                  <c:v>97.2</c:v>
                </c:pt>
                <c:pt idx="4">
                  <c:v>99.2</c:v>
                </c:pt>
                <c:pt idx="5">
                  <c:v>99.4</c:v>
                </c:pt>
                <c:pt idx="6">
                  <c:v>99.4</c:v>
                </c:pt>
                <c:pt idx="7">
                  <c:v>99.9</c:v>
                </c:pt>
                <c:pt idx="8">
                  <c:v>100.4</c:v>
                </c:pt>
                <c:pt idx="9">
                  <c:v>101</c:v>
                </c:pt>
                <c:pt idx="10">
                  <c:v>101.1</c:v>
                </c:pt>
                <c:pt idx="11">
                  <c:v>101.5</c:v>
                </c:pt>
                <c:pt idx="12">
                  <c:v>102.4</c:v>
                </c:pt>
                <c:pt idx="13">
                  <c:v>102.9</c:v>
                </c:pt>
                <c:pt idx="14">
                  <c:v>103</c:v>
                </c:pt>
                <c:pt idx="15">
                  <c:v>103.3</c:v>
                </c:pt>
                <c:pt idx="16">
                  <c:v>103.3</c:v>
                </c:pt>
                <c:pt idx="17">
                  <c:v>103.5</c:v>
                </c:pt>
                <c:pt idx="18">
                  <c:v>104.1</c:v>
                </c:pt>
                <c:pt idx="19">
                  <c:v>104.6</c:v>
                </c:pt>
                <c:pt idx="20">
                  <c:v>104.6</c:v>
                </c:pt>
                <c:pt idx="21">
                  <c:v>104.8</c:v>
                </c:pt>
                <c:pt idx="22">
                  <c:v>105.4</c:v>
                </c:pt>
                <c:pt idx="23">
                  <c:v>105.4</c:v>
                </c:pt>
                <c:pt idx="24">
                  <c:v>105.6</c:v>
                </c:pt>
                <c:pt idx="25">
                  <c:v>105.7</c:v>
                </c:pt>
                <c:pt idx="26">
                  <c:v>105.8</c:v>
                </c:pt>
                <c:pt idx="27">
                  <c:v>105.9</c:v>
                </c:pt>
                <c:pt idx="28">
                  <c:v>105.9</c:v>
                </c:pt>
                <c:pt idx="29">
                  <c:v>105.9</c:v>
                </c:pt>
                <c:pt idx="30">
                  <c:v>105.9</c:v>
                </c:pt>
                <c:pt idx="31">
                  <c:v>106.2</c:v>
                </c:pt>
                <c:pt idx="32">
                  <c:v>106.2</c:v>
                </c:pt>
                <c:pt idx="33">
                  <c:v>106.3</c:v>
                </c:pt>
                <c:pt idx="34">
                  <c:v>106.3</c:v>
                </c:pt>
                <c:pt idx="35">
                  <c:v>106.7</c:v>
                </c:pt>
                <c:pt idx="36">
                  <c:v>106.8</c:v>
                </c:pt>
                <c:pt idx="37">
                  <c:v>106.9</c:v>
                </c:pt>
                <c:pt idx="38">
                  <c:v>106.9</c:v>
                </c:pt>
                <c:pt idx="39">
                  <c:v>107.1</c:v>
                </c:pt>
                <c:pt idx="40">
                  <c:v>107.4</c:v>
                </c:pt>
                <c:pt idx="41">
                  <c:v>107.6</c:v>
                </c:pt>
                <c:pt idx="42">
                  <c:v>107.7</c:v>
                </c:pt>
                <c:pt idx="43">
                  <c:v>108</c:v>
                </c:pt>
                <c:pt idx="44">
                  <c:v>108.1</c:v>
                </c:pt>
                <c:pt idx="45">
                  <c:v>108.2</c:v>
                </c:pt>
                <c:pt idx="46">
                  <c:v>108.2</c:v>
                </c:pt>
                <c:pt idx="47">
                  <c:v>108.5</c:v>
                </c:pt>
                <c:pt idx="48">
                  <c:v>108.6</c:v>
                </c:pt>
                <c:pt idx="49">
                  <c:v>108.7</c:v>
                </c:pt>
                <c:pt idx="50">
                  <c:v>108.8</c:v>
                </c:pt>
                <c:pt idx="51">
                  <c:v>109.1</c:v>
                </c:pt>
                <c:pt idx="52">
                  <c:v>109.2</c:v>
                </c:pt>
                <c:pt idx="53">
                  <c:v>109.2</c:v>
                </c:pt>
                <c:pt idx="54">
                  <c:v>109.3</c:v>
                </c:pt>
                <c:pt idx="55">
                  <c:v>109.3</c:v>
                </c:pt>
                <c:pt idx="56">
                  <c:v>109.4</c:v>
                </c:pt>
                <c:pt idx="57">
                  <c:v>109.4</c:v>
                </c:pt>
                <c:pt idx="58">
                  <c:v>109.4</c:v>
                </c:pt>
                <c:pt idx="59">
                  <c:v>109.6</c:v>
                </c:pt>
                <c:pt idx="60">
                  <c:v>109.6</c:v>
                </c:pt>
                <c:pt idx="61">
                  <c:v>110</c:v>
                </c:pt>
                <c:pt idx="62">
                  <c:v>110.1</c:v>
                </c:pt>
                <c:pt idx="63">
                  <c:v>110.1</c:v>
                </c:pt>
                <c:pt idx="64">
                  <c:v>110.1</c:v>
                </c:pt>
                <c:pt idx="65">
                  <c:v>110.2</c:v>
                </c:pt>
                <c:pt idx="66">
                  <c:v>110.3</c:v>
                </c:pt>
                <c:pt idx="67">
                  <c:v>110.4</c:v>
                </c:pt>
                <c:pt idx="68">
                  <c:v>110.5</c:v>
                </c:pt>
                <c:pt idx="69">
                  <c:v>110.7</c:v>
                </c:pt>
                <c:pt idx="70">
                  <c:v>110.8</c:v>
                </c:pt>
                <c:pt idx="71">
                  <c:v>110.8</c:v>
                </c:pt>
                <c:pt idx="72">
                  <c:v>110.8</c:v>
                </c:pt>
                <c:pt idx="73">
                  <c:v>111</c:v>
                </c:pt>
                <c:pt idx="74">
                  <c:v>111.1</c:v>
                </c:pt>
                <c:pt idx="75">
                  <c:v>111.2</c:v>
                </c:pt>
                <c:pt idx="76">
                  <c:v>111.4</c:v>
                </c:pt>
                <c:pt idx="77">
                  <c:v>111.8</c:v>
                </c:pt>
                <c:pt idx="78">
                  <c:v>112</c:v>
                </c:pt>
                <c:pt idx="79">
                  <c:v>112.1</c:v>
                </c:pt>
                <c:pt idx="80">
                  <c:v>112.7</c:v>
                </c:pt>
                <c:pt idx="81">
                  <c:v>112.8</c:v>
                </c:pt>
                <c:pt idx="82">
                  <c:v>112.9</c:v>
                </c:pt>
                <c:pt idx="83">
                  <c:v>113.3</c:v>
                </c:pt>
                <c:pt idx="84">
                  <c:v>113.7</c:v>
                </c:pt>
                <c:pt idx="85">
                  <c:v>114.3</c:v>
                </c:pt>
                <c:pt idx="86">
                  <c:v>114.9</c:v>
                </c:pt>
                <c:pt idx="87">
                  <c:v>114.9</c:v>
                </c:pt>
                <c:pt idx="88">
                  <c:v>115.3</c:v>
                </c:pt>
                <c:pt idx="89">
                  <c:v>115.5</c:v>
                </c:pt>
                <c:pt idx="90">
                  <c:v>115.9</c:v>
                </c:pt>
                <c:pt idx="91">
                  <c:v>116.3</c:v>
                </c:pt>
                <c:pt idx="92">
                  <c:v>116.7</c:v>
                </c:pt>
                <c:pt idx="93">
                  <c:v>117</c:v>
                </c:pt>
                <c:pt idx="94">
                  <c:v>117.9</c:v>
                </c:pt>
                <c:pt idx="95">
                  <c:v>117.9</c:v>
                </c:pt>
                <c:pt idx="96">
                  <c:v>119.2</c:v>
                </c:pt>
                <c:pt idx="97">
                  <c:v>119.3</c:v>
                </c:pt>
                <c:pt idx="98">
                  <c:v>119.5</c:v>
                </c:pt>
              </c:numCache>
            </c:numRef>
          </c:xVal>
          <c:yVal>
            <c:numRef>
              <c:f>'5yr_Ht_cm'!$F$3:$F$101</c:f>
              <c:numCache>
                <c:formatCode>0.0000</c:formatCode>
                <c:ptCount val="99"/>
                <c:pt idx="0">
                  <c:v>1.4589747477102653E-2</c:v>
                </c:pt>
                <c:pt idx="1">
                  <c:v>3.819893032719545E-2</c:v>
                </c:pt>
                <c:pt idx="2">
                  <c:v>5.8939466191355844E-2</c:v>
                </c:pt>
                <c:pt idx="3">
                  <c:v>7.7909831332123633E-2</c:v>
                </c:pt>
                <c:pt idx="4">
                  <c:v>9.5556337839218269E-2</c:v>
                </c:pt>
                <c:pt idx="5">
                  <c:v>0.1121282880406306</c:v>
                </c:pt>
                <c:pt idx="6">
                  <c:v>0.12778650822791274</c:v>
                </c:pt>
                <c:pt idx="7">
                  <c:v>0.142643954492115</c:v>
                </c:pt>
                <c:pt idx="8">
                  <c:v>0.15678458174650498</c:v>
                </c:pt>
                <c:pt idx="9">
                  <c:v>0.17027336935059437</c:v>
                </c:pt>
                <c:pt idx="10">
                  <c:v>0.18316216427100507</c:v>
                </c:pt>
                <c:pt idx="11">
                  <c:v>0.19549332687326298</c:v>
                </c:pt>
                <c:pt idx="12">
                  <c:v>0.20730212834214201</c:v>
                </c:pt>
                <c:pt idx="13">
                  <c:v>0.21861839446089223</c:v>
                </c:pt>
                <c:pt idx="14">
                  <c:v>0.22946767172847451</c:v>
                </c:pt>
                <c:pt idx="15">
                  <c:v>0.23987207839699085</c:v>
                </c:pt>
                <c:pt idx="16">
                  <c:v>0.24985094061404356</c:v>
                </c:pt>
                <c:pt idx="17">
                  <c:v>0.2594212777809734</c:v>
                </c:pt>
                <c:pt idx="18">
                  <c:v>0.268598179495736</c:v>
                </c:pt>
                <c:pt idx="19">
                  <c:v>0.27739510286946084</c:v>
                </c:pt>
                <c:pt idx="20">
                  <c:v>0.28582411025850057</c:v>
                </c:pt>
                <c:pt idx="21">
                  <c:v>0.29389606166517762</c:v>
                </c:pt>
                <c:pt idx="22">
                  <c:v>0.30162077213740696</c:v>
                </c:pt>
                <c:pt idx="23">
                  <c:v>0.30900714178177924</c:v>
                </c:pt>
                <c:pt idx="24">
                  <c:v>0.31606326408883528</c:v>
                </c:pt>
                <c:pt idx="25">
                  <c:v>0.322796516894367</c:v>
                </c:pt>
                <c:pt idx="26">
                  <c:v>0.32921363929845132</c:v>
                </c:pt>
                <c:pt idx="27">
                  <c:v>0.33532079712313112</c:v>
                </c:pt>
                <c:pt idx="28">
                  <c:v>0.34112363893492637</c:v>
                </c:pt>
                <c:pt idx="29">
                  <c:v>0.34662734423798847</c:v>
                </c:pt>
                <c:pt idx="30">
                  <c:v>0.35183666512166184</c:v>
                </c:pt>
                <c:pt idx="31">
                  <c:v>0.35675596239694818</c:v>
                </c:pt>
                <c:pt idx="32">
                  <c:v>0.36138923706161802</c:v>
                </c:pt>
                <c:pt idx="33">
                  <c:v>0.36574015778018493</c:v>
                </c:pt>
                <c:pt idx="34">
                  <c:v>0.36981208494291617</c:v>
                </c:pt>
                <c:pt idx="35">
                  <c:v>0.37360809177027099</c:v>
                </c:pt>
                <c:pt idx="36">
                  <c:v>0.37713098285020857</c:v>
                </c:pt>
                <c:pt idx="37">
                  <c:v>0.3803833104316085</c:v>
                </c:pt>
                <c:pt idx="38">
                  <c:v>0.38336738874445719</c:v>
                </c:pt>
                <c:pt idx="39">
                  <c:v>0.38608530657407669</c:v>
                </c:pt>
                <c:pt idx="40">
                  <c:v>0.38853893828063618</c:v>
                </c:pt>
                <c:pt idx="41">
                  <c:v>0.39072995342503231</c:v>
                </c:pt>
                <c:pt idx="42">
                  <c:v>0.39265982513679648</c:v>
                </c:pt>
                <c:pt idx="43">
                  <c:v>0.39432983733807764</c:v>
                </c:pt>
                <c:pt idx="44">
                  <c:v>0.39574109091921228</c:v>
                </c:pt>
                <c:pt idx="45">
                  <c:v>0.39689450894534511</c:v>
                </c:pt>
                <c:pt idx="46">
                  <c:v>0.3977908409595135</c:v>
                </c:pt>
                <c:pt idx="47">
                  <c:v>0.39843066643515263</c:v>
                </c:pt>
                <c:pt idx="48">
                  <c:v>0.39881439741978508</c:v>
                </c:pt>
                <c:pt idx="49">
                  <c:v>0.3989422804014327</c:v>
                </c:pt>
                <c:pt idx="50">
                  <c:v>0.39881439741978508</c:v>
                </c:pt>
                <c:pt idx="51">
                  <c:v>0.39843066643515263</c:v>
                </c:pt>
                <c:pt idx="52">
                  <c:v>0.3977908409595135</c:v>
                </c:pt>
                <c:pt idx="53">
                  <c:v>0.39689450894534511</c:v>
                </c:pt>
                <c:pt idx="54">
                  <c:v>0.39574109091921228</c:v>
                </c:pt>
                <c:pt idx="55">
                  <c:v>0.39432983733807764</c:v>
                </c:pt>
                <c:pt idx="56">
                  <c:v>0.39265982513679648</c:v>
                </c:pt>
                <c:pt idx="57">
                  <c:v>0.39072995342503231</c:v>
                </c:pt>
                <c:pt idx="58">
                  <c:v>0.38853893828063618</c:v>
                </c:pt>
                <c:pt idx="59">
                  <c:v>0.38608530657407669</c:v>
                </c:pt>
                <c:pt idx="60">
                  <c:v>0.38336738874445719</c:v>
                </c:pt>
                <c:pt idx="61">
                  <c:v>0.3803833104316085</c:v>
                </c:pt>
                <c:pt idx="62">
                  <c:v>0.37713098285020863</c:v>
                </c:pt>
                <c:pt idx="63">
                  <c:v>0.37360809177027099</c:v>
                </c:pt>
                <c:pt idx="64">
                  <c:v>0.36981208494291617</c:v>
                </c:pt>
                <c:pt idx="65">
                  <c:v>0.36574015778018487</c:v>
                </c:pt>
                <c:pt idx="66">
                  <c:v>0.36138923706161802</c:v>
                </c:pt>
                <c:pt idx="67">
                  <c:v>0.35675596239694818</c:v>
                </c:pt>
                <c:pt idx="68">
                  <c:v>0.35183666512166184</c:v>
                </c:pt>
                <c:pt idx="69">
                  <c:v>0.34662734423798852</c:v>
                </c:pt>
                <c:pt idx="70">
                  <c:v>0.34112363893492631</c:v>
                </c:pt>
                <c:pt idx="71">
                  <c:v>0.33532079712313112</c:v>
                </c:pt>
                <c:pt idx="72">
                  <c:v>0.32921363929845127</c:v>
                </c:pt>
                <c:pt idx="73">
                  <c:v>0.322796516894367</c:v>
                </c:pt>
                <c:pt idx="74">
                  <c:v>0.31606326408883528</c:v>
                </c:pt>
                <c:pt idx="75">
                  <c:v>0.30900714178177924</c:v>
                </c:pt>
                <c:pt idx="76">
                  <c:v>0.30162077213740696</c:v>
                </c:pt>
                <c:pt idx="77">
                  <c:v>0.29389606166517745</c:v>
                </c:pt>
                <c:pt idx="78">
                  <c:v>0.28582411025850057</c:v>
                </c:pt>
                <c:pt idx="79">
                  <c:v>0.27739510286946084</c:v>
                </c:pt>
                <c:pt idx="80">
                  <c:v>0.268598179495736</c:v>
                </c:pt>
                <c:pt idx="81">
                  <c:v>0.2594212777809734</c:v>
                </c:pt>
                <c:pt idx="82">
                  <c:v>0.24985094061404356</c:v>
                </c:pt>
                <c:pt idx="83">
                  <c:v>0.23987207839699085</c:v>
                </c:pt>
                <c:pt idx="84">
                  <c:v>0.22946767172847379</c:v>
                </c:pt>
                <c:pt idx="85">
                  <c:v>0.21861839446089223</c:v>
                </c:pt>
                <c:pt idx="86">
                  <c:v>0.20730212834214201</c:v>
                </c:pt>
                <c:pt idx="87">
                  <c:v>0.19549332687326298</c:v>
                </c:pt>
                <c:pt idx="88">
                  <c:v>0.18316216427100507</c:v>
                </c:pt>
                <c:pt idx="89">
                  <c:v>0.17027336935059462</c:v>
                </c:pt>
                <c:pt idx="90">
                  <c:v>0.15678458174650498</c:v>
                </c:pt>
                <c:pt idx="91">
                  <c:v>0.14264395449211517</c:v>
                </c:pt>
                <c:pt idx="92">
                  <c:v>0.12778650822791254</c:v>
                </c:pt>
                <c:pt idx="93">
                  <c:v>0.11212828804063063</c:v>
                </c:pt>
                <c:pt idx="94">
                  <c:v>9.5556337839218158E-2</c:v>
                </c:pt>
                <c:pt idx="95">
                  <c:v>7.7909831332123633E-2</c:v>
                </c:pt>
                <c:pt idx="96">
                  <c:v>5.8939466191355899E-2</c:v>
                </c:pt>
                <c:pt idx="97">
                  <c:v>3.8198930327195416E-2</c:v>
                </c:pt>
                <c:pt idx="98">
                  <c:v>1.458974747710275E-2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5-455C-AA06-4521F8D6DD65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'5yr_Ht_cm'!$L$3:$L$203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</c:numCache>
            </c:numRef>
          </c:xVal>
          <c:yVal>
            <c:numRef>
              <c:f>'5yr_Ht_cm'!$K$3:$K$203</c:f>
              <c:numCache>
                <c:formatCode>General</c:formatCode>
                <c:ptCount val="201"/>
                <c:pt idx="0">
                  <c:v>2.1233372712131926E-28</c:v>
                </c:pt>
                <c:pt idx="1">
                  <c:v>1.7948537598296737E-27</c:v>
                </c:pt>
                <c:pt idx="2">
                  <c:v>1.4622161019234961E-26</c:v>
                </c:pt>
                <c:pt idx="3">
                  <c:v>1.1480649592148355E-25</c:v>
                </c:pt>
                <c:pt idx="4">
                  <c:v>8.6874790110258081E-25</c:v>
                </c:pt>
                <c:pt idx="5">
                  <c:v>6.3356836145120859E-24</c:v>
                </c:pt>
                <c:pt idx="6">
                  <c:v>4.4531323407682194E-23</c:v>
                </c:pt>
                <c:pt idx="7">
                  <c:v>3.0165472267345028E-22</c:v>
                </c:pt>
                <c:pt idx="8">
                  <c:v>1.9693688433727772E-21</c:v>
                </c:pt>
                <c:pt idx="9">
                  <c:v>1.2391286644412262E-20</c:v>
                </c:pt>
                <c:pt idx="10">
                  <c:v>7.5141204253966267E-20</c:v>
                </c:pt>
                <c:pt idx="11">
                  <c:v>4.3914941176470938E-19</c:v>
                </c:pt>
                <c:pt idx="12">
                  <c:v>2.4735395939826537E-18</c:v>
                </c:pt>
                <c:pt idx="13">
                  <c:v>1.3427582657814435E-17</c:v>
                </c:pt>
                <c:pt idx="14">
                  <c:v>7.0250465977793558E-17</c:v>
                </c:pt>
                <c:pt idx="15">
                  <c:v>3.5421992839999428E-16</c:v>
                </c:pt>
                <c:pt idx="16">
                  <c:v>1.7213499822184684E-15</c:v>
                </c:pt>
                <c:pt idx="17">
                  <c:v>8.0619068278667054E-15</c:v>
                </c:pt>
                <c:pt idx="18">
                  <c:v>3.6389725265750833E-14</c:v>
                </c:pt>
                <c:pt idx="19">
                  <c:v>1.5830410826556156E-13</c:v>
                </c:pt>
                <c:pt idx="20">
                  <c:v>6.6370945033031365E-13</c:v>
                </c:pt>
                <c:pt idx="21">
                  <c:v>2.6818607485416964E-12</c:v>
                </c:pt>
                <c:pt idx="22">
                  <c:v>1.044399976638896E-11</c:v>
                </c:pt>
                <c:pt idx="23">
                  <c:v>3.9198539837388617E-11</c:v>
                </c:pt>
                <c:pt idx="24">
                  <c:v>1.4178991191612788E-10</c:v>
                </c:pt>
                <c:pt idx="25">
                  <c:v>4.9430292752586356E-10</c:v>
                </c:pt>
                <c:pt idx="26">
                  <c:v>1.660785097896523E-9</c:v>
                </c:pt>
                <c:pt idx="27">
                  <c:v>5.3778180295966953E-9</c:v>
                </c:pt>
                <c:pt idx="28">
                  <c:v>1.678306100380442E-8</c:v>
                </c:pt>
                <c:pt idx="29">
                  <c:v>5.0478756783609158E-8</c:v>
                </c:pt>
                <c:pt idx="30">
                  <c:v>1.4632500052433685E-7</c:v>
                </c:pt>
                <c:pt idx="31">
                  <c:v>4.0879052881863178E-7</c:v>
                </c:pt>
                <c:pt idx="32">
                  <c:v>1.1006659281674243E-6</c:v>
                </c:pt>
                <c:pt idx="33">
                  <c:v>2.8561606224145328E-6</c:v>
                </c:pt>
                <c:pt idx="34">
                  <c:v>7.1430244812870114E-6</c:v>
                </c:pt>
                <c:pt idx="35">
                  <c:v>1.7216864309972191E-5</c:v>
                </c:pt>
                <c:pt idx="36">
                  <c:v>3.9994325941694327E-5</c:v>
                </c:pt>
                <c:pt idx="37">
                  <c:v>8.9539592473582359E-5</c:v>
                </c:pt>
                <c:pt idx="38">
                  <c:v>1.9319872323088219E-4</c:v>
                </c:pt>
                <c:pt idx="39">
                  <c:v>4.0175916933840404E-4</c:v>
                </c:pt>
                <c:pt idx="40">
                  <c:v>8.0519255321632554E-4</c:v>
                </c:pt>
                <c:pt idx="41">
                  <c:v>1.5552711240892603E-3</c:v>
                </c:pt>
                <c:pt idx="42">
                  <c:v>2.8952420292156387E-3</c:v>
                </c:pt>
                <c:pt idx="43">
                  <c:v>5.1944078640726067E-3</c:v>
                </c:pt>
                <c:pt idx="44">
                  <c:v>8.9817223752989717E-3</c:v>
                </c:pt>
                <c:pt idx="45">
                  <c:v>1.4967718725550342E-2</c:v>
                </c:pt>
                <c:pt idx="46">
                  <c:v>2.4039421176230379E-2</c:v>
                </c:pt>
                <c:pt idx="47">
                  <c:v>3.7210440090534855E-2</c:v>
                </c:pt>
                <c:pt idx="48">
                  <c:v>5.5510867368633011E-2</c:v>
                </c:pt>
                <c:pt idx="49">
                  <c:v>7.9811160728868361E-2</c:v>
                </c:pt>
                <c:pt idx="50">
                  <c:v>0.11059147424425134</c:v>
                </c:pt>
                <c:pt idx="51">
                  <c:v>0.14769033473101023</c:v>
                </c:pt>
                <c:pt idx="52">
                  <c:v>0.19008809087863462</c:v>
                </c:pt>
                <c:pt idx="53">
                  <c:v>0.23579258838744216</c:v>
                </c:pt>
                <c:pt idx="54">
                  <c:v>0.28188878497486869</c:v>
                </c:pt>
                <c:pt idx="55">
                  <c:v>0.32478641260507291</c:v>
                </c:pt>
                <c:pt idx="56">
                  <c:v>0.36065363497349562</c:v>
                </c:pt>
                <c:pt idx="57">
                  <c:v>0.38597145049309955</c:v>
                </c:pt>
                <c:pt idx="58">
                  <c:v>0.39810025620717215</c:v>
                </c:pt>
                <c:pt idx="59">
                  <c:v>0.39573288299626336</c:v>
                </c:pt>
                <c:pt idx="60">
                  <c:v>0.37912657519726162</c:v>
                </c:pt>
                <c:pt idx="61">
                  <c:v>0.35005696513224699</c:v>
                </c:pt>
                <c:pt idx="62">
                  <c:v>0.31150543302735156</c:v>
                </c:pt>
                <c:pt idx="63">
                  <c:v>0.26715600155602148</c:v>
                </c:pt>
                <c:pt idx="64">
                  <c:v>0.22081910785100051</c:v>
                </c:pt>
                <c:pt idx="65">
                  <c:v>0.17590604887288885</c:v>
                </c:pt>
                <c:pt idx="66">
                  <c:v>0.13505084425069236</c:v>
                </c:pt>
                <c:pt idx="67">
                  <c:v>9.9927780173857741E-2</c:v>
                </c:pt>
                <c:pt idx="68">
                  <c:v>7.1260289652472386E-2</c:v>
                </c:pt>
                <c:pt idx="69">
                  <c:v>4.8975776848823198E-2</c:v>
                </c:pt>
                <c:pt idx="70">
                  <c:v>3.244049635021104E-2</c:v>
                </c:pt>
                <c:pt idx="71">
                  <c:v>2.070933027009491E-2</c:v>
                </c:pt>
                <c:pt idx="72">
                  <c:v>1.2741396327678884E-2</c:v>
                </c:pt>
                <c:pt idx="73">
                  <c:v>7.555103222714704E-3</c:v>
                </c:pt>
                <c:pt idx="74">
                  <c:v>4.3175381788450569E-3</c:v>
                </c:pt>
                <c:pt idx="75">
                  <c:v>2.3779590839331025E-3</c:v>
                </c:pt>
                <c:pt idx="76">
                  <c:v>1.2622488265902315E-3</c:v>
                </c:pt>
                <c:pt idx="77">
                  <c:v>6.4574043271938691E-4</c:v>
                </c:pt>
                <c:pt idx="78">
                  <c:v>3.1837825051653608E-4</c:v>
                </c:pt>
                <c:pt idx="79">
                  <c:v>1.5128686045281088E-4</c:v>
                </c:pt>
                <c:pt idx="80">
                  <c:v>6.9283757921932118E-5</c:v>
                </c:pt>
                <c:pt idx="81">
                  <c:v>3.0579759651148172E-5</c:v>
                </c:pt>
                <c:pt idx="82">
                  <c:v>1.300795741652998E-5</c:v>
                </c:pt>
                <c:pt idx="83">
                  <c:v>5.332815421611473E-6</c:v>
                </c:pt>
                <c:pt idx="84">
                  <c:v>2.1070575844847032E-6</c:v>
                </c:pt>
                <c:pt idx="85">
                  <c:v>8.0235888115613619E-7</c:v>
                </c:pt>
                <c:pt idx="86">
                  <c:v>2.9446476144353696E-7</c:v>
                </c:pt>
                <c:pt idx="87">
                  <c:v>1.0415266892392889E-7</c:v>
                </c:pt>
                <c:pt idx="88">
                  <c:v>3.5504212406574458E-8</c:v>
                </c:pt>
                <c:pt idx="89">
                  <c:v>1.1664382959048376E-8</c:v>
                </c:pt>
                <c:pt idx="90">
                  <c:v>3.6933125621995053E-9</c:v>
                </c:pt>
                <c:pt idx="91">
                  <c:v>1.127048910484232E-9</c:v>
                </c:pt>
                <c:pt idx="92">
                  <c:v>3.3146820054754868E-10</c:v>
                </c:pt>
                <c:pt idx="93">
                  <c:v>9.395359114173641E-11</c:v>
                </c:pt>
                <c:pt idx="94">
                  <c:v>2.5665947722861861E-11</c:v>
                </c:pt>
                <c:pt idx="95">
                  <c:v>6.7573067288316013E-12</c:v>
                </c:pt>
                <c:pt idx="96">
                  <c:v>1.7145982153847435E-12</c:v>
                </c:pt>
                <c:pt idx="97">
                  <c:v>4.1929869294534688E-13</c:v>
                </c:pt>
                <c:pt idx="98">
                  <c:v>9.8822777665058666E-14</c:v>
                </c:pt>
                <c:pt idx="99">
                  <c:v>2.244724318469682E-14</c:v>
                </c:pt>
                <c:pt idx="100">
                  <c:v>4.9140703921047422E-15</c:v>
                </c:pt>
                <c:pt idx="101">
                  <c:v>1.0367932040376783E-15</c:v>
                </c:pt>
                <c:pt idx="102">
                  <c:v>2.108217029944475E-16</c:v>
                </c:pt>
                <c:pt idx="103">
                  <c:v>4.1315298931391257E-17</c:v>
                </c:pt>
                <c:pt idx="104">
                  <c:v>7.8033105038429538E-18</c:v>
                </c:pt>
                <c:pt idx="105">
                  <c:v>1.4204281947786938E-18</c:v>
                </c:pt>
                <c:pt idx="106">
                  <c:v>2.4919084737005008E-19</c:v>
                </c:pt>
                <c:pt idx="107">
                  <c:v>4.2132506493872151E-20</c:v>
                </c:pt>
                <c:pt idx="108">
                  <c:v>6.8655433345155946E-21</c:v>
                </c:pt>
                <c:pt idx="109">
                  <c:v>1.0782139236545244E-21</c:v>
                </c:pt>
                <c:pt idx="110">
                  <c:v>1.6319519434341807E-22</c:v>
                </c:pt>
                <c:pt idx="111">
                  <c:v>2.3805768315057032E-23</c:v>
                </c:pt>
                <c:pt idx="112">
                  <c:v>3.3467975794202281E-24</c:v>
                </c:pt>
                <c:pt idx="113">
                  <c:v>4.5347055936756548E-25</c:v>
                </c:pt>
                <c:pt idx="114">
                  <c:v>5.9216284447798266E-26</c:v>
                </c:pt>
                <c:pt idx="115">
                  <c:v>7.4525623475401064E-27</c:v>
                </c:pt>
                <c:pt idx="116">
                  <c:v>9.0394600327197054E-28</c:v>
                </c:pt>
                <c:pt idx="117">
                  <c:v>1.0567001440771296E-28</c:v>
                </c:pt>
                <c:pt idx="118">
                  <c:v>1.1905111060154295E-29</c:v>
                </c:pt>
                <c:pt idx="119">
                  <c:v>1.2926696209943716E-30</c:v>
                </c:pt>
                <c:pt idx="120">
                  <c:v>1.3527390925134928E-31</c:v>
                </c:pt>
                <c:pt idx="121">
                  <c:v>1.3643096337878444E-32</c:v>
                </c:pt>
                <c:pt idx="122">
                  <c:v>1.3261243748286757E-33</c:v>
                </c:pt>
                <c:pt idx="123">
                  <c:v>1.2423042654160794E-34</c:v>
                </c:pt>
                <c:pt idx="124">
                  <c:v>1.1216157570640054E-35</c:v>
                </c:pt>
                <c:pt idx="125">
                  <c:v>9.7596138396342275E-37</c:v>
                </c:pt>
                <c:pt idx="126">
                  <c:v>8.1845267666841261E-38</c:v>
                </c:pt>
                <c:pt idx="127">
                  <c:v>6.6149553839391518E-39</c:v>
                </c:pt>
                <c:pt idx="128">
                  <c:v>5.1526740688900533E-40</c:v>
                </c:pt>
                <c:pt idx="129">
                  <c:v>3.8682170226108115E-41</c:v>
                </c:pt>
                <c:pt idx="130">
                  <c:v>2.7987325463898616E-42</c:v>
                </c:pt>
                <c:pt idx="131">
                  <c:v>1.9515710698937589E-43</c:v>
                </c:pt>
                <c:pt idx="132">
                  <c:v>1.3115345977993798E-44</c:v>
                </c:pt>
                <c:pt idx="133">
                  <c:v>8.4946900765827817E-46</c:v>
                </c:pt>
                <c:pt idx="134">
                  <c:v>5.3025861396063397E-47</c:v>
                </c:pt>
                <c:pt idx="135">
                  <c:v>3.1900708809841084E-48</c:v>
                </c:pt>
                <c:pt idx="136">
                  <c:v>1.8496320419194356E-49</c:v>
                </c:pt>
                <c:pt idx="137">
                  <c:v>1.0335768048636547E-50</c:v>
                </c:pt>
                <c:pt idx="138">
                  <c:v>5.5663764695808366E-52</c:v>
                </c:pt>
                <c:pt idx="139">
                  <c:v>2.8891813542465714E-53</c:v>
                </c:pt>
                <c:pt idx="140">
                  <c:v>1.4452714980418022E-54</c:v>
                </c:pt>
                <c:pt idx="141">
                  <c:v>6.967812886765075E-56</c:v>
                </c:pt>
                <c:pt idx="142">
                  <c:v>3.2375458529206278E-57</c:v>
                </c:pt>
                <c:pt idx="143">
                  <c:v>1.4497989575974939E-58</c:v>
                </c:pt>
                <c:pt idx="144">
                  <c:v>6.2570848620115722E-60</c:v>
                </c:pt>
                <c:pt idx="145">
                  <c:v>2.6026077217900539E-61</c:v>
                </c:pt>
                <c:pt idx="146">
                  <c:v>1.0433206172168489E-62</c:v>
                </c:pt>
                <c:pt idx="147">
                  <c:v>4.0308744568851244E-64</c:v>
                </c:pt>
                <c:pt idx="148">
                  <c:v>1.5009048514356601E-65</c:v>
                </c:pt>
                <c:pt idx="149">
                  <c:v>5.386162569673149E-67</c:v>
                </c:pt>
                <c:pt idx="150">
                  <c:v>1.8628511766579819E-68</c:v>
                </c:pt>
                <c:pt idx="151">
                  <c:v>6.2093947512966773E-70</c:v>
                </c:pt>
                <c:pt idx="152">
                  <c:v>1.9947698104112662E-71</c:v>
                </c:pt>
                <c:pt idx="153">
                  <c:v>6.1760202349397189E-73</c:v>
                </c:pt>
                <c:pt idx="154">
                  <c:v>1.8428799305507794E-74</c:v>
                </c:pt>
                <c:pt idx="155">
                  <c:v>5.2997792146327538E-76</c:v>
                </c:pt>
                <c:pt idx="156">
                  <c:v>1.4688955713102014E-77</c:v>
                </c:pt>
                <c:pt idx="157">
                  <c:v>3.9237061224580485E-79</c:v>
                </c:pt>
                <c:pt idx="158">
                  <c:v>1.0101233949620575E-80</c:v>
                </c:pt>
                <c:pt idx="159">
                  <c:v>2.5062523320192575E-82</c:v>
                </c:pt>
                <c:pt idx="160">
                  <c:v>5.993045366515624E-84</c:v>
                </c:pt>
                <c:pt idx="161">
                  <c:v>1.3811560281618903E-85</c:v>
                </c:pt>
                <c:pt idx="162">
                  <c:v>3.0676819296877618E-87</c:v>
                </c:pt>
                <c:pt idx="163">
                  <c:v>6.5667475356254842E-89</c:v>
                </c:pt>
                <c:pt idx="164">
                  <c:v>1.3547611007765458E-90</c:v>
                </c:pt>
                <c:pt idx="165">
                  <c:v>2.693689439056936E-92</c:v>
                </c:pt>
                <c:pt idx="166">
                  <c:v>5.1618423413878854E-94</c:v>
                </c:pt>
                <c:pt idx="167">
                  <c:v>9.5331045214953803E-96</c:v>
                </c:pt>
                <c:pt idx="168">
                  <c:v>1.6968223677004523E-97</c:v>
                </c:pt>
                <c:pt idx="169">
                  <c:v>2.9107895900808588E-99</c:v>
                </c:pt>
                <c:pt idx="170">
                  <c:v>4.8123549493417494E-101</c:v>
                </c:pt>
                <c:pt idx="171">
                  <c:v>7.6679080922461391E-103</c:v>
                </c:pt>
                <c:pt idx="172">
                  <c:v>1.1775207037739712E-104</c:v>
                </c:pt>
                <c:pt idx="173">
                  <c:v>1.7427400496450998E-106</c:v>
                </c:pt>
                <c:pt idx="174">
                  <c:v>2.4858165693182324E-108</c:v>
                </c:pt>
                <c:pt idx="175">
                  <c:v>3.4172594412590395E-110</c:v>
                </c:pt>
                <c:pt idx="176">
                  <c:v>4.5275080632500016E-112</c:v>
                </c:pt>
                <c:pt idx="177">
                  <c:v>5.7811324520551705E-114</c:v>
                </c:pt>
                <c:pt idx="178">
                  <c:v>7.1144120301728822E-116</c:v>
                </c:pt>
                <c:pt idx="179">
                  <c:v>8.4379610152371617E-118</c:v>
                </c:pt>
                <c:pt idx="180">
                  <c:v>9.6451374765169321E-120</c:v>
                </c:pt>
                <c:pt idx="181">
                  <c:v>1.0625557767038625E-121</c:v>
                </c:pt>
                <c:pt idx="182">
                  <c:v>1.1281515854133858E-123</c:v>
                </c:pt>
                <c:pt idx="183">
                  <c:v>1.1543980546043442E-125</c:v>
                </c:pt>
                <c:pt idx="184">
                  <c:v>1.1384556615573532E-127</c:v>
                </c:pt>
                <c:pt idx="185">
                  <c:v>1.0820543193616878E-129</c:v>
                </c:pt>
                <c:pt idx="186">
                  <c:v>9.9118429376560807E-132</c:v>
                </c:pt>
                <c:pt idx="187">
                  <c:v>8.7504858542860968E-134</c:v>
                </c:pt>
                <c:pt idx="188">
                  <c:v>7.4453021858841785E-136</c:v>
                </c:pt>
                <c:pt idx="189">
                  <c:v>6.1052703299917582E-138</c:v>
                </c:pt>
                <c:pt idx="190">
                  <c:v>4.8250284049953344E-140</c:v>
                </c:pt>
                <c:pt idx="191">
                  <c:v>3.6750838908150511E-142</c:v>
                </c:pt>
                <c:pt idx="192">
                  <c:v>2.6977832053805766E-144</c:v>
                </c:pt>
                <c:pt idx="193">
                  <c:v>1.908619001169479E-146</c:v>
                </c:pt>
                <c:pt idx="194">
                  <c:v>1.3013791557430728E-148</c:v>
                </c:pt>
                <c:pt idx="195">
                  <c:v>8.551865392194584E-151</c:v>
                </c:pt>
                <c:pt idx="196">
                  <c:v>5.4161448825026089E-153</c:v>
                </c:pt>
                <c:pt idx="197">
                  <c:v>3.305918150959919E-155</c:v>
                </c:pt>
                <c:pt idx="198">
                  <c:v>1.9447614068154266E-157</c:v>
                </c:pt>
                <c:pt idx="199">
                  <c:v>1.1025872467332001E-159</c:v>
                </c:pt>
                <c:pt idx="200">
                  <c:v>6.0246525970707727E-162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5-455C-AA06-4521F8D6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9104"/>
        <c:axId val="100641024"/>
      </c:scatterChart>
      <c:valAx>
        <c:axId val="100639104"/>
        <c:scaling>
          <c:orientation val="minMax"/>
          <c:max val="130"/>
          <c:min val="90"/>
        </c:scaling>
        <c:delete val="0"/>
        <c:axPos val="b"/>
        <c:majorGridlines/>
        <c:title>
          <c:tx>
            <c:strRef>
              <c:f>'5yr_Ht_cm'!$W$2</c:f>
              <c:strCache>
                <c:ptCount val="1"/>
                <c:pt idx="0">
                  <c:v>5 Year Old Height Cm</c:v>
                </c:pt>
              </c:strCache>
            </c:strRef>
          </c:tx>
          <c:layout>
            <c:manualLayout>
              <c:xMode val="edge"/>
              <c:yMode val="edge"/>
              <c:x val="0.45361767279090115"/>
              <c:y val="0.95146425310966565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crossAx val="100641024"/>
        <c:crossesAt val="0"/>
        <c:crossBetween val="midCat"/>
        <c:majorUnit val="2"/>
      </c:valAx>
      <c:valAx>
        <c:axId val="10064102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 Probability Distribution</a:t>
                </a:r>
              </a:p>
            </c:rich>
          </c:tx>
          <c:layout>
            <c:manualLayout>
              <c:xMode val="edge"/>
              <c:yMode val="edge"/>
              <c:x val="0.98016801877038096"/>
              <c:y val="0.2816127943246224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00639104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66783375089477459"/>
          <c:y val="0.1052108296245578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Facies_5_Porosity!$AO$91</c:f>
                  <c:strCache>
                    <c:ptCount val="1"/>
                    <c:pt idx="0">
                      <c:v>2.2%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{F7506F2B-61D2-4963-9CDA-5B5CEADD2C0C}</c15:txfldGUID>
                      <c15:f>Facies_5_Porosity!$AO$91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4A4-436E-8BE1-255474F7788D}"/>
                </c:ext>
              </c:extLst>
            </c:dLbl>
            <c:dLbl>
              <c:idx val="1"/>
              <c:tx>
                <c:strRef>
                  <c:f>Facies_5_Porosity!$AO$92</c:f>
                  <c:strCache>
                    <c:ptCount val="1"/>
                    <c:pt idx="0">
                      <c:v>4.4%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{525A552A-7DF5-4410-B60A-0209A4EAF30C}</c15:txfldGUID>
                      <c15:f>Facies_5_Porosity!$AO$92</c15:f>
                      <c15:dlblFieldTableCache>
                        <c:ptCount val="1"/>
                        <c:pt idx="0">
                          <c:v>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4A4-436E-8BE1-255474F7788D}"/>
                </c:ext>
              </c:extLst>
            </c:dLbl>
            <c:dLbl>
              <c:idx val="2"/>
              <c:tx>
                <c:strRef>
                  <c:f>Facies_5_Porosity!$AO$93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{AECE5D8A-BD6B-43F8-84CC-CACE7760960D}</c15:txfldGUID>
                      <c15:f>Facies_5_Porosity!$AO$93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4A4-436E-8BE1-255474F7788D}"/>
                </c:ext>
              </c:extLst>
            </c:dLbl>
            <c:dLbl>
              <c:idx val="3"/>
              <c:tx>
                <c:strRef>
                  <c:f>Facies_5_Porosity!$AO$94</c:f>
                  <c:strCache>
                    <c:ptCount val="1"/>
                    <c:pt idx="0">
                      <c:v>9.1%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{57D47B5D-3499-4CE8-ACD7-B02D627CB2D7}</c15:txfldGUID>
                      <c15:f>Facies_5_Porosity!$AO$94</c15:f>
                      <c15:dlblFieldTableCache>
                        <c:ptCount val="1"/>
                        <c:pt idx="0">
                          <c:v>9.1%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4A4-436E-8BE1-255474F7788D}"/>
                </c:ext>
              </c:extLst>
            </c:dLbl>
            <c:dLbl>
              <c:idx val="4"/>
              <c:tx>
                <c:strRef>
                  <c:f>Facies_5_Porosity!$AO$95</c:f>
                  <c:strCache>
                    <c:ptCount val="1"/>
                    <c:pt idx="0">
                      <c:v>11.3%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{069221DF-13DE-41FF-9463-05E861D92F0F}</c15:txfldGUID>
                      <c15:f>Facies_5_Porosity!$AO$95</c15:f>
                      <c15:dlblFieldTableCache>
                        <c:ptCount val="1"/>
                        <c:pt idx="0">
                          <c:v>11.3%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4A4-436E-8BE1-255474F77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Facies_5_Porosity!$AM$91:$AM$95</c:f>
              <c:numCache>
                <c:formatCode>General</c:formatCode>
                <c:ptCount val="5"/>
                <c:pt idx="0">
                  <c:v>2.2292401828184802E-2</c:v>
                </c:pt>
                <c:pt idx="1">
                  <c:v>4.3681080120989091E-2</c:v>
                </c:pt>
                <c:pt idx="2">
                  <c:v>6.7445454545454586E-2</c:v>
                </c:pt>
                <c:pt idx="3">
                  <c:v>9.1209828969920081E-2</c:v>
                </c:pt>
                <c:pt idx="4">
                  <c:v>0.11259850726272437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4-436E-8BE1-255474F7788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{D1196B21-FA4E-4D76-A31D-863C29C853A9}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4A4-436E-8BE1-255474F7788D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{1FB7B77D-4589-4316-82C3-605B834F6B41}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4A4-436E-8BE1-255474F7788D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{66E4F284-7282-4687-9016-BF9742841FC9}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4A4-436E-8BE1-255474F7788D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{A387AF2D-773D-487A-A301-39F3CBB99C1B}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4A4-436E-8BE1-255474F7788D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{0F79CDDB-BF72-4516-AC34-EA81C6768B92}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4A4-436E-8BE1-255474F7788D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{05E7120B-9A0E-424B-9462-3912A49C11A7}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4A4-436E-8BE1-255474F7788D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{AF5F5801-83B3-4E46-A29E-EB3E553C9D8B}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4A4-436E-8BE1-255474F7788D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{46426D55-258A-49B9-AD39-ED14708B9BAE}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4A4-436E-8BE1-255474F7788D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{C4DF9587-8DAA-462F-A81E-C539763534C9}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4A4-436E-8BE1-255474F7788D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{5F69895B-9322-4C2F-B500-7D6B2C361066}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4A4-436E-8BE1-255474F7788D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{3CE49321-0005-4AAC-ADB8-A2B0420357EF}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4A4-436E-8BE1-255474F7788D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{CD9752B6-2662-41AC-BCB0-2619DB75BA55}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4A4-436E-8BE1-255474F7788D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{B0FF083E-8A33-433F-8A81-D76F43F2EED6}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4A4-436E-8BE1-255474F7788D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{CD42B07F-6079-4234-8CEB-4E34D48FB94D}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4A4-436E-8BE1-255474F7788D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{9A1D9BA3-A9C4-4FCD-9F05-625EC26B21DF}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4A4-436E-8BE1-255474F7788D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{6B6C80AA-3682-4437-9AE2-13E7943E836E}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4A4-436E-8BE1-255474F7788D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{0E73948C-6D4D-45F4-A664-0763ABA2C99F}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4A4-436E-8BE1-255474F77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4A4-436E-8BE1-255474F7788D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xVal>
          <c:y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4A4-436E-8BE1-255474F7788D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4A4-436E-8BE1-255474F7788D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4A4-436E-8BE1-255474F7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592"/>
        <c:axId val="124544128"/>
      </c:scatterChart>
      <c:valAx>
        <c:axId val="12491059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4544128"/>
        <c:crossesAt val="2000000"/>
        <c:crossBetween val="midCat"/>
      </c:valAx>
      <c:valAx>
        <c:axId val="124544128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059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0037381690925E-2"/>
          <c:y val="5.198444194846074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{5CE35993-C140-43AB-9078-03BCC91F4FDA}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095-417D-9213-F594A42E2B15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{0916E8CD-F3BD-4347-A391-53CFF176D8F0}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095-417D-9213-F594A42E2B15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{4533FDC2-B9F1-4674-82DD-4DE9672042EC}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095-417D-9213-F594A42E2B15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{04887764-7E48-4563-B734-9D2B4F5D8D4C}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095-417D-9213-F594A42E2B15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{C2C5F2F4-1CBB-4450-9B1F-2D29C23EB8CB}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095-417D-9213-F594A42E2B15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{C3570AD8-6502-493A-B155-5D83069D4D35}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095-417D-9213-F594A42E2B15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{8915E1A0-1F96-43AB-88D3-AD459F0C13EA}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095-417D-9213-F594A42E2B15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{56B8BF42-F1EA-47CE-AA9E-0B9380EE781C}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095-417D-9213-F594A42E2B15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{CB8B3990-B4FC-4DC3-AF5E-4E7E17F0B684}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095-417D-9213-F594A42E2B15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{2CA6A93B-8E72-47F6-ABF3-2642CC2D41FF}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095-417D-9213-F594A42E2B15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{CF457360-E0A1-4C16-9E27-77B37760DFB0}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095-417D-9213-F594A42E2B15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{EA0E9550-A58A-42A7-81D4-756EF1FB54CD}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095-417D-9213-F594A42E2B15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{88EBC71B-1E4F-4E3C-9FB9-80AEB4E56EA7}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095-417D-9213-F594A42E2B15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{15D5B18F-A0B7-419A-9CB9-9883E15992E1}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095-417D-9213-F594A42E2B15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{7A62E9A9-9A30-4FF8-9F6B-BC9CFB60F35C}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095-417D-9213-F594A42E2B15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{355738A0-6777-46B3-BCE3-D90C1CE19BBD}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095-417D-9213-F594A42E2B15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{91D8AD24-D0CE-487A-B364-F04DF46CECEA}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095-417D-9213-F594A42E2B15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{04D8D36F-D1A5-4F7D-865A-4B36310AB479}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095-417D-9213-F594A42E2B15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{7A735218-1DB4-40BE-8BCA-6F55651914CC}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095-417D-9213-F594A42E2B15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{788F6C58-D855-4BD8-85E0-EC8F95185739}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095-417D-9213-F594A42E2B15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{F286AF66-2F0B-4056-81B1-9527573889EE}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095-417D-9213-F594A42E2B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Facies_5_Porosity!$AZ$3:$AZ$23</c:f>
              <c:numCache>
                <c:formatCode>General</c:formatCode>
                <c:ptCount val="21"/>
                <c:pt idx="0">
                  <c:v>9.375E-2</c:v>
                </c:pt>
                <c:pt idx="1">
                  <c:v>6.6896338798484681E-2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6.6896338798484681E-2</c:v>
                </c:pt>
                <c:pt idx="5">
                  <c:v>9.375E-2</c:v>
                </c:pt>
                <c:pt idx="6">
                  <c:v>9.375E-2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5.1103661201515313E-2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5.1103661201515313E-2</c:v>
                </c:pt>
                <c:pt idx="14">
                  <c:v>5.8999999999999997E-2</c:v>
                </c:pt>
                <c:pt idx="16">
                  <c:v>9.375E-2</c:v>
                </c:pt>
                <c:pt idx="17">
                  <c:v>0.16300000000000001</c:v>
                </c:pt>
                <c:pt idx="19">
                  <c:v>4.1000000000000002E-2</c:v>
                </c:pt>
                <c:pt idx="20" formatCode="0.000">
                  <c:v>5.0000000000000001E-3</c:v>
                </c:pt>
              </c:numCache>
            </c:numRef>
          </c:xVal>
          <c:yVal>
            <c:numRef>
              <c:f>Facies_5_Porosity!$AY$3:$AY$23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95-417D-9213-F594A42E2B15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Facies_2_Porosity!$AZ$25:$AZ$26</c:f>
              <c:numCache>
                <c:formatCode>General</c:formatCode>
                <c:ptCount val="2"/>
              </c:numCache>
            </c:numRef>
          </c:xVal>
          <c:y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95-417D-9213-F594A42E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064"/>
        <c:axId val="124622720"/>
      </c:scatterChart>
      <c:valAx>
        <c:axId val="1246160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622720"/>
        <c:crosses val="autoZero"/>
        <c:crossBetween val="midCat"/>
        <c:majorUnit val="1.0000000000000002E-2"/>
      </c:valAx>
      <c:valAx>
        <c:axId val="124622720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4616064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38432553885309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Facies_5_Porosity!$AO$53</c:f>
                  <c:strCache>
                    <c:ptCount val="1"/>
                    <c:pt idx="0">
                      <c:v>2.1%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{16635F47-594F-410B-8A8D-C1187D0907BD}</c15:txfldGUID>
                      <c15:f>Facies_5_Porosity!$AO$53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F0F-4F46-AE53-F6AEFA89663C}"/>
                </c:ext>
              </c:extLst>
            </c:dLbl>
            <c:dLbl>
              <c:idx val="1"/>
              <c:tx>
                <c:strRef>
                  <c:f>Facies_5_Porosity!$AO$54</c:f>
                  <c:strCache>
                    <c:ptCount val="1"/>
                    <c:pt idx="0">
                      <c:v>4.3%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{BE5E26E1-7961-454B-A7F5-32FF85B23928}</c15:txfldGUID>
                      <c15:f>Facies_5_Porosity!$AO$54</c15:f>
                      <c15:dlblFieldTableCache>
                        <c:ptCount val="1"/>
                        <c:pt idx="0">
                          <c:v>4.3%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F0F-4F46-AE53-F6AEFA89663C}"/>
                </c:ext>
              </c:extLst>
            </c:dLbl>
            <c:dLbl>
              <c:idx val="2"/>
              <c:tx>
                <c:strRef>
                  <c:f>Facies_5_Porosity!$AO$55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{90213DC4-F6D8-4EDF-87C2-B106820AE5C9}</c15:txfldGUID>
                      <c15:f>Facies_5_Porosity!$AO$55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F0F-4F46-AE53-F6AEFA89663C}"/>
                </c:ext>
              </c:extLst>
            </c:dLbl>
            <c:dLbl>
              <c:idx val="3"/>
              <c:tx>
                <c:strRef>
                  <c:f>Facies_5_Porosity!$AO$56</c:f>
                  <c:strCache>
                    <c:ptCount val="1"/>
                    <c:pt idx="0">
                      <c:v>9.2%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{07E6C48A-00D0-446C-AB6E-0044EFBD4839}</c15:txfldGUID>
                      <c15:f>Facies_5_Porosity!$AO$56</c15:f>
                      <c15:dlblFieldTableCache>
                        <c:ptCount val="1"/>
                        <c:pt idx="0">
                          <c:v>9.2%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F0F-4F46-AE53-F6AEFA89663C}"/>
                </c:ext>
              </c:extLst>
            </c:dLbl>
            <c:dLbl>
              <c:idx val="4"/>
              <c:tx>
                <c:strRef>
                  <c:f>Facies_5_Porosity!$AO$57</c:f>
                  <c:strCache>
                    <c:ptCount val="1"/>
                    <c:pt idx="0">
                      <c:v>11.4%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{286BC2B4-1D54-4A85-A302-97F35C7AB047}</c15:txfldGUID>
                      <c15:f>Facies_5_Porosity!$AO$57</c15:f>
                      <c15:dlblFieldTableCache>
                        <c:ptCount val="1"/>
                        <c:pt idx="0">
                          <c:v>11.4%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F0F-4F46-AE53-F6AEFA89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Facies_5_Porosity!$AM$53:$AM$57</c:f>
              <c:numCache>
                <c:formatCode>General</c:formatCode>
                <c:ptCount val="5"/>
                <c:pt idx="0">
                  <c:v>2.125142009060111E-2</c:v>
                </c:pt>
                <c:pt idx="1">
                  <c:v>4.3133203990977011E-2</c:v>
                </c:pt>
                <c:pt idx="2">
                  <c:v>6.7445454545454586E-2</c:v>
                </c:pt>
                <c:pt idx="3">
                  <c:v>9.1757705099932155E-2</c:v>
                </c:pt>
                <c:pt idx="4">
                  <c:v>0.11363948900030807</c:v>
                </c:pt>
              </c:numCache>
            </c:numRef>
          </c:xVal>
          <c:yVal>
            <c:numRef>
              <c:f>Facies_5_Porosity!$AL$53:$AL$57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F-4F46-AE53-F6AEFA89663C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{992ECF8E-AE45-476F-A23E-80758710BD7C}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F0F-4F46-AE53-F6AEFA89663C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{13E2FA27-7E42-4843-ABE8-A592FA1B0153}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F0F-4F46-AE53-F6AEFA89663C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{0D4227FB-C2CB-4EF9-A6E0-81A15AF4E117}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F0F-4F46-AE53-F6AEFA89663C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{75F705AE-7F7F-4372-A420-7F165CAE3CDE}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F0F-4F46-AE53-F6AEFA89663C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{BD3930DC-048E-4138-BA8D-6F033B41EA86}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F0F-4F46-AE53-F6AEFA89663C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{7D160E5C-AB03-4282-90D4-32EA8387D6FB}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F0F-4F46-AE53-F6AEFA89663C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{1593AEA6-F118-4046-AA5C-73AF9362FEB3}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F0F-4F46-AE53-F6AEFA89663C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{8DE45DAD-3301-4EE6-86A6-FC8D0BB48464}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F0F-4F46-AE53-F6AEFA89663C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{CDFE18E7-C798-4DFF-AB75-1934B2D46B42}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F0F-4F46-AE53-F6AEFA89663C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{C1F4126D-D13D-4848-898E-BB09D4B3FEC5}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F0F-4F46-AE53-F6AEFA89663C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{DA6F3C23-BA18-4B88-B4BD-DF6CC3B934CE}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F0F-4F46-AE53-F6AEFA89663C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{54F22625-E2BC-49D8-A9F5-5E09FAFF54B4}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F0F-4F46-AE53-F6AEFA89663C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{B0BAD536-AE16-4824-89D8-53F60EB56B26}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F0F-4F46-AE53-F6AEFA89663C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{52328C4F-B8E1-411C-B671-AF1CA76C9B1F}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F0F-4F46-AE53-F6AEFA89663C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{96840769-7DBA-4A44-947D-CE4E28BBC31A}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F0F-4F46-AE53-F6AEFA89663C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{82212667-FA18-4FE2-96F4-0431A774B450}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F0F-4F46-AE53-F6AEFA89663C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{E4D58546-208F-4147-B660-98C5A4192AA6}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F0F-4F46-AE53-F6AEFA896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0F-4F46-AE53-F6AEFA89663C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53447844587608362"/>
                  <c:y val="-0.13086439537523564"/>
                </c:manualLayout>
              </c:layout>
              <c:numFmt formatCode="#,##0.000000" sourceLinked="0"/>
            </c:trendlineLbl>
          </c:trendline>
          <c:x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xVal>
          <c:y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0F-4F46-AE53-F6AEFA89663C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Facies_5_Porosity!$BM$26:$BM$33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Facies_5_Porosity!$BL$26:$BL$33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0F-4F46-AE53-F6AEFA89663C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Facies_5_Porosity!$BM$37:$BM$42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Facies_5_Porosity!$BL$37:$BL$42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0F-4F46-AE53-F6AEFA89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352"/>
        <c:axId val="124698624"/>
      </c:scatterChart>
      <c:valAx>
        <c:axId val="12469235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4698624"/>
        <c:crossesAt val="-3.3"/>
        <c:crossBetween val="midCat"/>
        <c:majorUnit val="1.0000000000000002E-2"/>
        <c:minorUnit val="1.0000000000000002E-2"/>
      </c:valAx>
      <c:valAx>
        <c:axId val="124698624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070197107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92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73862493040642652"/>
          <c:y val="0.13886696515876693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Facies 5 Porosity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{B639D3DF-8826-431F-9B80-037B72DADD0B}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CBB-4D12-830E-3D0722107EE5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{D75FAD9C-2AB5-4DC9-AD70-7697D8CD87C2}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CBB-4D12-830E-3D0722107EE5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{128C8BCD-93FA-40F1-817C-762A726FD385}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CBB-4D12-830E-3D0722107EE5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{E31D0922-4554-4D3C-8A1A-D8E89FDCC04C}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CBB-4D12-830E-3D0722107EE5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{CE73E5BA-FC00-48F0-B327-4A7408FDF355}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CBB-4D12-830E-3D0722107EE5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{8A6DE905-264A-458B-B35D-338B8079618E}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CBB-4D12-830E-3D0722107EE5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{8EFBB6A3-2D8B-43B3-835C-DB2D8045F834}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CBB-4D12-830E-3D0722107EE5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{C7EEF0F5-BB74-4383-8B08-26BF8126BEAE}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CBB-4D12-830E-3D0722107EE5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{5D13098B-DDEE-4A0A-A114-5168C75EBFC5}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CBB-4D12-830E-3D0722107EE5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{4BEA90B6-5B3C-46FD-805C-D074C5736E24}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CBB-4D12-830E-3D0722107EE5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{54857FC8-A377-4769-8A86-E1A32F340994}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CBB-4D12-830E-3D0722107EE5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{3FFA2115-15E6-4783-9CFC-E9591BF26018}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CBB-4D12-830E-3D0722107EE5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{A3C01CE9-8115-422C-A75F-F03EA9B72E76}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CBB-4D12-830E-3D0722107EE5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{8E2FAE7B-D556-4FF4-B77D-EFBC80D8F69C}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CBB-4D12-830E-3D0722107EE5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{883E8B3B-3A6F-4872-A538-B1DF2F4A7C3C}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CBB-4D12-830E-3D0722107EE5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{D4F1BD2F-9861-4732-815E-33BEA3881542}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CBB-4D12-830E-3D0722107EE5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{B4B2C5B6-C21C-4C03-AE80-E3CC798BD9EF}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CBB-4D12-830E-3D0722107EE5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{82001E9F-7B7F-4103-8414-DEB4E1147B04}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CBB-4D12-830E-3D0722107EE5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{2BF29650-0828-4239-A1F5-0770403D3ED1}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CBB-4D12-830E-3D0722107EE5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{BF855AE2-D901-441D-9959-7AF28F3F0983}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CBB-4D12-830E-3D0722107EE5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{8C5A454B-3254-42C5-9084-A42FCDADA32B}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CBB-4D12-830E-3D0722107E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NewAllPore!$AY$3:$AY$23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NewAllPore!$AZ$3:$AZ$23</c:f>
              <c:numCache>
                <c:formatCode>General</c:formatCode>
                <c:ptCount val="21"/>
                <c:pt idx="0">
                  <c:v>7.5999999999999998E-2</c:v>
                </c:pt>
                <c:pt idx="1">
                  <c:v>5.0548563808046613E-2</c:v>
                </c:pt>
                <c:pt idx="2">
                  <c:v>4.7E-2</c:v>
                </c:pt>
                <c:pt idx="3">
                  <c:v>4.7E-2</c:v>
                </c:pt>
                <c:pt idx="4">
                  <c:v>5.0548563808046613E-2</c:v>
                </c:pt>
                <c:pt idx="5">
                  <c:v>7.5999999999999998E-2</c:v>
                </c:pt>
                <c:pt idx="6">
                  <c:v>7.5999999999999998E-2</c:v>
                </c:pt>
                <c:pt idx="8">
                  <c:v>4.7E-2</c:v>
                </c:pt>
                <c:pt idx="9">
                  <c:v>4.7E-2</c:v>
                </c:pt>
                <c:pt idx="10">
                  <c:v>4.3451436191953387E-2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4.3451436191953387E-2</c:v>
                </c:pt>
                <c:pt idx="14">
                  <c:v>4.7E-2</c:v>
                </c:pt>
                <c:pt idx="16">
                  <c:v>7.5999999999999998E-2</c:v>
                </c:pt>
                <c:pt idx="17">
                  <c:v>0.14800000000000002</c:v>
                </c:pt>
                <c:pt idx="19">
                  <c:v>2.8000000000000001E-2</c:v>
                </c:pt>
                <c:pt idx="20" formatCode="0.00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BB-4D12-830E-3D0722107EE5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BB-4D12-830E-3D072210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9120"/>
        <c:axId val="124791040"/>
      </c:scatterChart>
      <c:valAx>
        <c:axId val="124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crossBetween val="midCat"/>
      </c:valAx>
      <c:valAx>
        <c:axId val="124791040"/>
        <c:scaling>
          <c:orientation val="minMax"/>
          <c:max val="0.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"/>
              <c:y val="0.3846112111019925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47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Facies 5 Porosity Distribution</a:t>
            </a:r>
          </a:p>
        </c:rich>
      </c:tx>
      <c:layout>
        <c:manualLayout>
          <c:xMode val="edge"/>
          <c:yMode val="edge"/>
          <c:x val="0.33204227312495027"/>
          <c:y val="1.80750112968820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636850791378352"/>
          <c:h val="0.71804330371299985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strRef>
                  <c:f>Facies_5_Porosity!$AO$91</c:f>
                  <c:strCache>
                    <c:ptCount val="1"/>
                    <c:pt idx="0">
                      <c:v>2.2%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{996F10A5-9162-49AB-BCF1-582E5FA3D7D5}</c15:txfldGUID>
                      <c15:f>Facies_5_Porosity!$AO$91</c15:f>
                      <c15:dlblFieldTableCache>
                        <c:ptCount val="1"/>
                        <c:pt idx="0">
                          <c:v>2.2%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DC6-4CC6-AF5C-8DA2226F1535}"/>
                </c:ext>
              </c:extLst>
            </c:dLbl>
            <c:dLbl>
              <c:idx val="1"/>
              <c:tx>
                <c:strRef>
                  <c:f>Facies_5_Porosity!$AO$92</c:f>
                  <c:strCache>
                    <c:ptCount val="1"/>
                    <c:pt idx="0">
                      <c:v>4.4%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{5739DC6C-08CC-4AF5-B4A9-FE78202FDEA6}</c15:txfldGUID>
                      <c15:f>Facies_5_Porosity!$AO$92</c15:f>
                      <c15:dlblFieldTableCache>
                        <c:ptCount val="1"/>
                        <c:pt idx="0">
                          <c:v>4.4%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DC6-4CC6-AF5C-8DA2226F1535}"/>
                </c:ext>
              </c:extLst>
            </c:dLbl>
            <c:dLbl>
              <c:idx val="2"/>
              <c:tx>
                <c:strRef>
                  <c:f>Facies_5_Porosity!$AO$93</c:f>
                  <c:strCache>
                    <c:ptCount val="1"/>
                    <c:pt idx="0">
                      <c:v>6.7%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{778C8905-8ADE-42B5-B036-CF16A4BBE952}</c15:txfldGUID>
                      <c15:f>Facies_5_Porosity!$AO$93</c15:f>
                      <c15:dlblFieldTableCache>
                        <c:ptCount val="1"/>
                        <c:pt idx="0">
                          <c:v>6.7%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DC6-4CC6-AF5C-8DA2226F1535}"/>
                </c:ext>
              </c:extLst>
            </c:dLbl>
            <c:dLbl>
              <c:idx val="3"/>
              <c:tx>
                <c:strRef>
                  <c:f>Facies_5_Porosity!$AO$94</c:f>
                  <c:strCache>
                    <c:ptCount val="1"/>
                    <c:pt idx="0">
                      <c:v>9.1%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{85043C66-A63F-469F-B8A5-C2E13B8BF7E7}</c15:txfldGUID>
                      <c15:f>Facies_5_Porosity!$AO$94</c15:f>
                      <c15:dlblFieldTableCache>
                        <c:ptCount val="1"/>
                        <c:pt idx="0">
                          <c:v>9.1%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C6-4CC6-AF5C-8DA2226F1535}"/>
                </c:ext>
              </c:extLst>
            </c:dLbl>
            <c:dLbl>
              <c:idx val="4"/>
              <c:tx>
                <c:strRef>
                  <c:f>Facies_5_Porosity!$AO$95</c:f>
                  <c:strCache>
                    <c:ptCount val="1"/>
                    <c:pt idx="0">
                      <c:v>11.3%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{D4CCE2B2-2012-4915-9B53-E469BDFFFB45}</c15:txfldGUID>
                      <c15:f>Facies_5_Porosity!$AO$95</c15:f>
                      <c15:dlblFieldTableCache>
                        <c:ptCount val="1"/>
                        <c:pt idx="0">
                          <c:v>11.3%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DC6-4CC6-AF5C-8DA2226F1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Facies_5_Porosity!$AL$91:$AL$95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xVal>
          <c:yVal>
            <c:numRef>
              <c:f>Facies_5_Porosity!$AM$91:$AM$95</c:f>
              <c:numCache>
                <c:formatCode>General</c:formatCode>
                <c:ptCount val="5"/>
                <c:pt idx="0">
                  <c:v>2.2292401828184802E-2</c:v>
                </c:pt>
                <c:pt idx="1">
                  <c:v>4.3681080120989091E-2</c:v>
                </c:pt>
                <c:pt idx="2">
                  <c:v>6.7445454545454586E-2</c:v>
                </c:pt>
                <c:pt idx="3">
                  <c:v>9.1209828969920081E-2</c:v>
                </c:pt>
                <c:pt idx="4">
                  <c:v>0.11259850726272437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6-4CC6-AF5C-8DA2226F153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{AE87EB64-5650-4DB0-B8A3-2C0AB7E42E1D}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DC6-4CC6-AF5C-8DA2226F1535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{BFA0DF5E-E8A8-448C-B977-022496633E22}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DC6-4CC6-AF5C-8DA2226F1535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{816DA1D1-9B1D-4021-8436-6DCD81F4D1EB}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DC6-4CC6-AF5C-8DA2226F1535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{37921270-5EAD-46BF-94CA-D55F2AF65E98}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DC6-4CC6-AF5C-8DA2226F1535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{AD0829CF-D8E1-45BE-ADE5-0B09386F1D3B}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DC6-4CC6-AF5C-8DA2226F1535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{80C059B8-FF75-4356-B15B-023C3E1254A8}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DC6-4CC6-AF5C-8DA2226F1535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{C74CBE23-5CBD-4FEF-A7CD-0463FA26012D}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DC6-4CC6-AF5C-8DA2226F1535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{0C8290C8-CA3A-4CAB-B58D-AE5B0876DC56}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DC6-4CC6-AF5C-8DA2226F1535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{5644E967-9AE3-44C1-A199-906EA24B1F96}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DC6-4CC6-AF5C-8DA2226F1535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{B12653DB-E32C-46BB-AF43-11E021A370BA}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DC6-4CC6-AF5C-8DA2226F1535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{598C4E80-6289-4A03-8496-CF55EC7E2928}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DC6-4CC6-AF5C-8DA2226F1535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{01C7EF3B-917D-43E4-8087-C8B2C9597CA0}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DC6-4CC6-AF5C-8DA2226F1535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{B25626A2-CE64-4893-84C7-9E6BAEE7E91E}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DC6-4CC6-AF5C-8DA2226F1535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{3216C3F0-5DAB-4A12-8792-959D5681C788}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DC6-4CC6-AF5C-8DA2226F1535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{818AECA3-13BC-4626-94B6-5379CC9B5F91}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DC6-4CC6-AF5C-8DA2226F1535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{1DBC3B23-CDA8-4406-873D-53486FE781D3}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DC6-4CC6-AF5C-8DA2226F1535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{33E4DFDA-5BD2-403B-9C23-FD8BACC0FF12}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DC6-4CC6-AF5C-8DA2226F1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Facies_1_Porosity!$BL$2:$BL$18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xVal>
          <c:yVal>
            <c:numRef>
              <c:f>Facies_1_Porosity!$BM$2:$BM$18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C6-4CC6-AF5C-8DA2226F1535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2242493835997773"/>
                  <c:y val="-0.57424144846783443"/>
                </c:manualLayout>
              </c:layout>
              <c:numFmt formatCode="#,##0.000000" sourceLinked="0"/>
            </c:trendlineLbl>
          </c:trendline>
          <c:xVal>
            <c:numRef>
              <c:f>Facies_5_Porosity!$D$3:$D$112</c:f>
              <c:numCache>
                <c:formatCode>0.00</c:formatCode>
                <c:ptCount val="110"/>
                <c:pt idx="0">
                  <c:v>-2.6086163873605477</c:v>
                </c:pt>
                <c:pt idx="1">
                  <c:v>-2.2075920006975167</c:v>
                </c:pt>
                <c:pt idx="2">
                  <c:v>-2.0004235691059797</c:v>
                </c:pt>
                <c:pt idx="3">
                  <c:v>-1.8547190031931107</c:v>
                </c:pt>
                <c:pt idx="4">
                  <c:v>-1.7402326095239551</c:v>
                </c:pt>
                <c:pt idx="5">
                  <c:v>-1.6448536269514726</c:v>
                </c:pt>
                <c:pt idx="6">
                  <c:v>-1.5624508404167292</c:v>
                </c:pt>
                <c:pt idx="7">
                  <c:v>-1.4894700423279403</c:v>
                </c:pt>
                <c:pt idx="8">
                  <c:v>-1.4236581476939019</c:v>
                </c:pt>
                <c:pt idx="9">
                  <c:v>-1.3634927344325494</c:v>
                </c:pt>
                <c:pt idx="10">
                  <c:v>-1.3078945128850099</c:v>
                </c:pt>
                <c:pt idx="11">
                  <c:v>-1.2560691249260787</c:v>
                </c:pt>
                <c:pt idx="12">
                  <c:v>-1.2074140502222019</c:v>
                </c:pt>
                <c:pt idx="13">
                  <c:v>-1.1614608253919982</c:v>
                </c:pt>
                <c:pt idx="14">
                  <c:v>-1.117837590494281</c:v>
                </c:pt>
                <c:pt idx="15">
                  <c:v>-1.0762439205318421</c:v>
                </c:pt>
                <c:pt idx="16">
                  <c:v>-1.0364333894937898</c:v>
                </c:pt>
                <c:pt idx="17">
                  <c:v>-0.99820117215288462</c:v>
                </c:pt>
                <c:pt idx="18">
                  <c:v>-0.96137502662713437</c:v>
                </c:pt>
                <c:pt idx="19">
                  <c:v>-0.92580860487333672</c:v>
                </c:pt>
                <c:pt idx="20">
                  <c:v>-0.89137640275844787</c:v>
                </c:pt>
                <c:pt idx="21">
                  <c:v>-0.85796988819417108</c:v>
                </c:pt>
                <c:pt idx="22">
                  <c:v>-0.82549449092923566</c:v>
                </c:pt>
                <c:pt idx="23">
                  <c:v>-0.7938672327134263</c:v>
                </c:pt>
                <c:pt idx="24">
                  <c:v>-0.76301484027572908</c:v>
                </c:pt>
                <c:pt idx="25">
                  <c:v>-0.73287222710370803</c:v>
                </c:pt>
                <c:pt idx="26">
                  <c:v>-0.70338126029914905</c:v>
                </c:pt>
                <c:pt idx="27">
                  <c:v>-0.67448975019608193</c:v>
                </c:pt>
                <c:pt idx="28">
                  <c:v>-0.64615061578867761</c:v>
                </c:pt>
                <c:pt idx="29">
                  <c:v>-0.61832119018819676</c:v>
                </c:pt>
                <c:pt idx="30">
                  <c:v>-0.59096263855493125</c:v>
                </c:pt>
                <c:pt idx="31">
                  <c:v>-0.56403946707957264</c:v>
                </c:pt>
                <c:pt idx="32">
                  <c:v>-0.53751910620277299</c:v>
                </c:pt>
                <c:pt idx="33">
                  <c:v>-0.51137155477068175</c:v>
                </c:pt>
                <c:pt idx="34">
                  <c:v>-0.48556907451731673</c:v>
                </c:pt>
                <c:pt idx="35">
                  <c:v>-0.46008592634944767</c:v>
                </c:pt>
                <c:pt idx="36">
                  <c:v>-0.43489814153653245</c:v>
                </c:pt>
                <c:pt idx="37">
                  <c:v>-0.40998332218733691</c:v>
                </c:pt>
                <c:pt idx="38">
                  <c:v>-0.38532046640756784</c:v>
                </c:pt>
                <c:pt idx="39">
                  <c:v>-0.36088981433987127</c:v>
                </c:pt>
                <c:pt idx="40">
                  <c:v>-0.33667271193459541</c:v>
                </c:pt>
                <c:pt idx="41">
                  <c:v>-0.31265148982138624</c:v>
                </c:pt>
                <c:pt idx="42">
                  <c:v>-0.28880935507446348</c:v>
                </c:pt>
                <c:pt idx="43">
                  <c:v>-0.26513029400863819</c:v>
                </c:pt>
                <c:pt idx="44">
                  <c:v>-0.24159898442454747</c:v>
                </c:pt>
                <c:pt idx="45">
                  <c:v>-0.21820071595246204</c:v>
                </c:pt>
                <c:pt idx="46">
                  <c:v>-0.19492131733398049</c:v>
                </c:pt>
                <c:pt idx="47">
                  <c:v>-0.17174708963751179</c:v>
                </c:pt>
                <c:pt idx="48">
                  <c:v>-0.14866474453264869</c:v>
                </c:pt>
                <c:pt idx="49">
                  <c:v>-0.12566134685507402</c:v>
                </c:pt>
                <c:pt idx="50">
                  <c:v>-0.10272426078128216</c:v>
                </c:pt>
                <c:pt idx="51">
                  <c:v>-7.9841099004125449E-2</c:v>
                </c:pt>
                <c:pt idx="52">
                  <c:v>-5.6999674358374317E-2</c:v>
                </c:pt>
                <c:pt idx="53">
                  <c:v>-3.418795339197471E-2</c:v>
                </c:pt>
                <c:pt idx="54">
                  <c:v>-1.1394011414951596E-2</c:v>
                </c:pt>
                <c:pt idx="55">
                  <c:v>1.1394011414951596E-2</c:v>
                </c:pt>
                <c:pt idx="56">
                  <c:v>3.4187953391974849E-2</c:v>
                </c:pt>
                <c:pt idx="57">
                  <c:v>5.6999674358374317E-2</c:v>
                </c:pt>
                <c:pt idx="58">
                  <c:v>7.9841099004125601E-2</c:v>
                </c:pt>
                <c:pt idx="59">
                  <c:v>0.10272426078128216</c:v>
                </c:pt>
                <c:pt idx="60">
                  <c:v>0.12566134685507416</c:v>
                </c:pt>
                <c:pt idx="61">
                  <c:v>0.14866474453264869</c:v>
                </c:pt>
                <c:pt idx="62">
                  <c:v>0.17174708963751192</c:v>
                </c:pt>
                <c:pt idx="63">
                  <c:v>0.19492131733398049</c:v>
                </c:pt>
                <c:pt idx="64">
                  <c:v>0.2182007159524619</c:v>
                </c:pt>
                <c:pt idx="65">
                  <c:v>0.24159898442454747</c:v>
                </c:pt>
                <c:pt idx="66">
                  <c:v>0.26513029400863808</c:v>
                </c:pt>
                <c:pt idx="67">
                  <c:v>0.28880935507446348</c:v>
                </c:pt>
                <c:pt idx="68">
                  <c:v>0.31265148982138613</c:v>
                </c:pt>
                <c:pt idx="69">
                  <c:v>0.33667271193459541</c:v>
                </c:pt>
                <c:pt idx="70">
                  <c:v>0.36088981433987111</c:v>
                </c:pt>
                <c:pt idx="71">
                  <c:v>0.38532046640756784</c:v>
                </c:pt>
                <c:pt idx="72">
                  <c:v>0.4099833221873368</c:v>
                </c:pt>
                <c:pt idx="73">
                  <c:v>0.43489814153653256</c:v>
                </c:pt>
                <c:pt idx="74">
                  <c:v>0.46008592634944767</c:v>
                </c:pt>
                <c:pt idx="75">
                  <c:v>0.4855690745173169</c:v>
                </c:pt>
                <c:pt idx="76">
                  <c:v>0.51137155477068175</c:v>
                </c:pt>
                <c:pt idx="77">
                  <c:v>0.53751910620277321</c:v>
                </c:pt>
                <c:pt idx="78">
                  <c:v>0.56403946707957264</c:v>
                </c:pt>
                <c:pt idx="79">
                  <c:v>0.5909626385549317</c:v>
                </c:pt>
                <c:pt idx="80">
                  <c:v>0.61832119018819676</c:v>
                </c:pt>
                <c:pt idx="81">
                  <c:v>0.64615061578867794</c:v>
                </c:pt>
                <c:pt idx="82">
                  <c:v>0.67448975019608193</c:v>
                </c:pt>
                <c:pt idx="83">
                  <c:v>0.70338126029914938</c:v>
                </c:pt>
                <c:pt idx="84">
                  <c:v>0.73287222710370803</c:v>
                </c:pt>
                <c:pt idx="85">
                  <c:v>0.76301484027572908</c:v>
                </c:pt>
                <c:pt idx="86">
                  <c:v>0.7938672327134263</c:v>
                </c:pt>
                <c:pt idx="87">
                  <c:v>0.82549449092923566</c:v>
                </c:pt>
                <c:pt idx="88">
                  <c:v>0.85796988819417108</c:v>
                </c:pt>
                <c:pt idx="89">
                  <c:v>0.89137640275844787</c:v>
                </c:pt>
                <c:pt idx="90">
                  <c:v>0.92580860487333672</c:v>
                </c:pt>
                <c:pt idx="91">
                  <c:v>0.96137502662713437</c:v>
                </c:pt>
                <c:pt idx="92">
                  <c:v>0.99820117215288462</c:v>
                </c:pt>
                <c:pt idx="93">
                  <c:v>1.0364333894937898</c:v>
                </c:pt>
                <c:pt idx="94">
                  <c:v>1.0762439205318421</c:v>
                </c:pt>
                <c:pt idx="95">
                  <c:v>1.117837590494281</c:v>
                </c:pt>
                <c:pt idx="96">
                  <c:v>1.1614608253919989</c:v>
                </c:pt>
                <c:pt idx="97">
                  <c:v>1.2074140502222019</c:v>
                </c:pt>
                <c:pt idx="98">
                  <c:v>1.2560691249260794</c:v>
                </c:pt>
                <c:pt idx="99">
                  <c:v>1.3078945128850099</c:v>
                </c:pt>
                <c:pt idx="100">
                  <c:v>1.3634927344325491</c:v>
                </c:pt>
                <c:pt idx="101">
                  <c:v>1.4236581476939019</c:v>
                </c:pt>
                <c:pt idx="102">
                  <c:v>1.4894700423279406</c:v>
                </c:pt>
                <c:pt idx="103">
                  <c:v>1.5624508404167292</c:v>
                </c:pt>
                <c:pt idx="104">
                  <c:v>1.6448536269514715</c:v>
                </c:pt>
                <c:pt idx="105">
                  <c:v>1.7402326095239551</c:v>
                </c:pt>
                <c:pt idx="106">
                  <c:v>1.8547190031931107</c:v>
                </c:pt>
                <c:pt idx="107">
                  <c:v>2.0004235691059802</c:v>
                </c:pt>
                <c:pt idx="108">
                  <c:v>2.2075920006975154</c:v>
                </c:pt>
                <c:pt idx="109">
                  <c:v>2.608616387360549</c:v>
                </c:pt>
              </c:numCache>
            </c:numRef>
          </c:xVal>
          <c:yVal>
            <c:numRef>
              <c:f>Facies_5_Porosity!$A$3:$A$112</c:f>
              <c:numCache>
                <c:formatCode>0.0%</c:formatCode>
                <c:ptCount val="110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2.4E-2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5.6000000000000001E-2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5.8000000000000003E-2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7.0999999999999994E-2</c:v>
                </c:pt>
                <c:pt idx="62">
                  <c:v>7.0999999999999994E-2</c:v>
                </c:pt>
                <c:pt idx="63">
                  <c:v>7.0999999999999994E-2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8.5000000000000006E-2</c:v>
                </c:pt>
                <c:pt idx="74">
                  <c:v>8.6999999999999994E-2</c:v>
                </c:pt>
                <c:pt idx="75">
                  <c:v>8.7999999999999995E-2</c:v>
                </c:pt>
                <c:pt idx="76">
                  <c:v>8.8999999999999996E-2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0.104</c:v>
                </c:pt>
                <c:pt idx="92">
                  <c:v>0.104</c:v>
                </c:pt>
                <c:pt idx="93">
                  <c:v>0.105</c:v>
                </c:pt>
                <c:pt idx="94">
                  <c:v>0.108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0.121</c:v>
                </c:pt>
                <c:pt idx="101">
                  <c:v>0.121</c:v>
                </c:pt>
                <c:pt idx="102">
                  <c:v>0.122</c:v>
                </c:pt>
                <c:pt idx="103">
                  <c:v>0.123</c:v>
                </c:pt>
                <c:pt idx="104">
                  <c:v>0.124</c:v>
                </c:pt>
                <c:pt idx="105">
                  <c:v>0.13400000000000001</c:v>
                </c:pt>
                <c:pt idx="106">
                  <c:v>0.13700000000000001</c:v>
                </c:pt>
                <c:pt idx="107">
                  <c:v>0.14299999999999999</c:v>
                </c:pt>
                <c:pt idx="108">
                  <c:v>0.156</c:v>
                </c:pt>
                <c:pt idx="109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C6-4CC6-AF5C-8DA2226F1535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Facies_1_Porosity!$BL$26:$BL$33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xVal>
          <c:yVal>
            <c:numRef>
              <c:f>Facies_1_Porosity!$BM$26:$BM$33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C6-4CC6-AF5C-8DA2226F1535}"/>
            </c:ext>
          </c:extLst>
        </c:ser>
        <c:ser>
          <c:idx val="3"/>
          <c:order val="4"/>
          <c:tx>
            <c:v>P10_P90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Facies_1_Porosity!$BL$36:$BL$43</c:f>
              <c:numCache>
                <c:formatCode>General</c:formatCode>
                <c:ptCount val="8"/>
                <c:pt idx="0">
                  <c:v>-1.2815515655446006</c:v>
                </c:pt>
                <c:pt idx="1">
                  <c:v>-1.2815515655446006</c:v>
                </c:pt>
                <c:pt idx="6">
                  <c:v>1.2815515655446006</c:v>
                </c:pt>
                <c:pt idx="7">
                  <c:v>1.2815515655446006</c:v>
                </c:pt>
              </c:numCache>
            </c:numRef>
          </c:xVal>
          <c:yVal>
            <c:numRef>
              <c:f>Facies_1_Porosity!$BM$36:$BM$43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C6-4CC6-AF5C-8DA2226F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592"/>
        <c:axId val="124544128"/>
      </c:scatterChart>
      <c:valAx>
        <c:axId val="124910592"/>
        <c:scaling>
          <c:orientation val="minMax"/>
          <c:max val="3.3"/>
          <c:min val="-3.3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0.40274178795832338"/>
              <c:y val="0.92237104872760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4544128"/>
        <c:crossesAt val="2000000"/>
        <c:crossBetween val="midCat"/>
      </c:valAx>
      <c:valAx>
        <c:axId val="124544128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/>
                  <a:t>Porosity Percent </a:t>
                </a:r>
              </a:p>
            </c:rich>
          </c:tx>
          <c:layout>
            <c:manualLayout>
              <c:xMode val="edge"/>
              <c:yMode val="edge"/>
              <c:x val="1.0206394655213555E-3"/>
              <c:y val="0.302040302027463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0592"/>
        <c:crossesAt val="-3.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8.7094398371306239E-2"/>
          <c:y val="0.21661217409248903"/>
          <c:w val="0.1743599493029151"/>
          <c:h val="0.278129231401087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10037381690925E-2"/>
          <c:y val="5.198444194846074E-2"/>
          <c:w val="0.88218911556509982"/>
          <c:h val="0.705828746209403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Facies_3_Porosity!$BC$3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{41D9525C-7EE2-454D-9822-40BEC6D6B495}</c15:txfldGUID>
                      <c15:f>Facies_3_Porosity!$BC$3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859-4CC1-BA21-3CD4FA081661}"/>
                </c:ext>
              </c:extLst>
            </c:dLbl>
            <c:dLbl>
              <c:idx val="1"/>
              <c:tx>
                <c:strRef>
                  <c:f>Facies_3_Porosity!$BC$4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{005712F6-FE8C-4C15-A684-78BAA06F8B15}</c15:txfldGUID>
                      <c15:f>Facies_3_Porosity!$BC$4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859-4CC1-BA21-3CD4FA081661}"/>
                </c:ext>
              </c:extLst>
            </c:dLbl>
            <c:dLbl>
              <c:idx val="2"/>
              <c:tx>
                <c:strRef>
                  <c:f>Facies_3_Porosity!$BC$5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{E66674FA-79B1-4615-BBB3-FB31C516130C}</c15:txfldGUID>
                      <c15:f>Facies_3_Porosity!$BC$5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859-4CC1-BA21-3CD4FA081661}"/>
                </c:ext>
              </c:extLst>
            </c:dLbl>
            <c:dLbl>
              <c:idx val="3"/>
              <c:tx>
                <c:strRef>
                  <c:f>Facies_3_Porosity!$BC$6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{995B4CD2-EC57-4ED9-887D-2E4735D42709}</c15:txfldGUID>
                      <c15:f>Facies_3_Porosity!$BC$6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859-4CC1-BA21-3CD4FA081661}"/>
                </c:ext>
              </c:extLst>
            </c:dLbl>
            <c:dLbl>
              <c:idx val="4"/>
              <c:tx>
                <c:strRef>
                  <c:f>Facies_3_Porosity!$BC$7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{4934BD60-1AB8-49BC-A6D9-DDE706F548C0}</c15:txfldGUID>
                      <c15:f>Facies_3_Porosity!$BC$7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859-4CC1-BA21-3CD4FA081661}"/>
                </c:ext>
              </c:extLst>
            </c:dLbl>
            <c:dLbl>
              <c:idx val="5"/>
              <c:tx>
                <c:strRef>
                  <c:f>Facies_3_Porosity!$BC$8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{40FBF82C-807C-4D5B-A795-6CF44097B939}</c15:txfldGUID>
                      <c15:f>Facies_3_Porosity!$BC$8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859-4CC1-BA21-3CD4FA081661}"/>
                </c:ext>
              </c:extLst>
            </c:dLbl>
            <c:dLbl>
              <c:idx val="6"/>
              <c:tx>
                <c:strRef>
                  <c:f>Facies_3_Porosity!$BC$9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{244535FE-115E-40A0-AC39-30DAE5581206}</c15:txfldGUID>
                      <c15:f>Facies_3_Porosity!$BC$9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859-4CC1-BA21-3CD4FA081661}"/>
                </c:ext>
              </c:extLst>
            </c:dLbl>
            <c:dLbl>
              <c:idx val="7"/>
              <c:tx>
                <c:strRef>
                  <c:f>Facies_3_Porosity!$BC$10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{57E8E204-B724-45B8-AF06-3894D9014832}</c15:txfldGUID>
                      <c15:f>Facies_3_Porosity!$BC$10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859-4CC1-BA21-3CD4FA081661}"/>
                </c:ext>
              </c:extLst>
            </c:dLbl>
            <c:dLbl>
              <c:idx val="8"/>
              <c:tx>
                <c:strRef>
                  <c:f>Facies_3_Porosity!$BC$11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{3AE4CC0A-13CF-44DB-8BD9-A2AA82946B0F}</c15:txfldGUID>
                      <c15:f>Facies_3_Porosity!$BC$11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859-4CC1-BA21-3CD4FA081661}"/>
                </c:ext>
              </c:extLst>
            </c:dLbl>
            <c:dLbl>
              <c:idx val="9"/>
              <c:tx>
                <c:strRef>
                  <c:f>Facies_3_Porosity!$BC$12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{CB2CF849-EABB-4954-A1F7-6DFB7C562E36}</c15:txfldGUID>
                      <c15:f>Facies_3_Porosity!$BC$12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859-4CC1-BA21-3CD4FA081661}"/>
                </c:ext>
              </c:extLst>
            </c:dLbl>
            <c:dLbl>
              <c:idx val="10"/>
              <c:tx>
                <c:strRef>
                  <c:f>Facies_3_Porosity!$BC$13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{354FC55A-2016-440A-8ABE-2D8309EF850F}</c15:txfldGUID>
                      <c15:f>Facies_3_Porosity!$BC$13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859-4CC1-BA21-3CD4FA081661}"/>
                </c:ext>
              </c:extLst>
            </c:dLbl>
            <c:dLbl>
              <c:idx val="11"/>
              <c:tx>
                <c:strRef>
                  <c:f>Facies_3_Porosity!$BC$14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{8F3305DD-EFD9-4A6B-A1EC-120EF66856D8}</c15:txfldGUID>
                      <c15:f>Facies_3_Porosity!$BC$14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859-4CC1-BA21-3CD4FA081661}"/>
                </c:ext>
              </c:extLst>
            </c:dLbl>
            <c:dLbl>
              <c:idx val="12"/>
              <c:tx>
                <c:strRef>
                  <c:f>Facies_3_Porosity!$BC$15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{D983F3C1-5830-4922-81BB-C5BDCC6F7132}</c15:txfldGUID>
                      <c15:f>Facies_3_Porosity!$BC$15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859-4CC1-BA21-3CD4FA081661}"/>
                </c:ext>
              </c:extLst>
            </c:dLbl>
            <c:dLbl>
              <c:idx val="13"/>
              <c:tx>
                <c:strRef>
                  <c:f>Facies_3_Porosity!$BC$16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{ACE77988-2794-4738-9763-BD08FFDEC431}</c15:txfldGUID>
                      <c15:f>Facies_3_Porosity!$BC$16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859-4CC1-BA21-3CD4FA081661}"/>
                </c:ext>
              </c:extLst>
            </c:dLbl>
            <c:dLbl>
              <c:idx val="14"/>
              <c:tx>
                <c:strRef>
                  <c:f>Facies_3_Porosity!$BC$17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{74AEDC7C-431B-43D4-8029-A9FC2E05D159}</c15:txfldGUID>
                      <c15:f>Facies_3_Porosity!$BC$17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859-4CC1-BA21-3CD4FA081661}"/>
                </c:ext>
              </c:extLst>
            </c:dLbl>
            <c:dLbl>
              <c:idx val="15"/>
              <c:tx>
                <c:strRef>
                  <c:f>Facies_3_Porosity!$BC$18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{2407D5B7-F200-4BCD-B02C-2CD10AD2F088}</c15:txfldGUID>
                      <c15:f>Facies_3_Porosity!$BC$18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859-4CC1-BA21-3CD4FA081661}"/>
                </c:ext>
              </c:extLst>
            </c:dLbl>
            <c:dLbl>
              <c:idx val="16"/>
              <c:tx>
                <c:strRef>
                  <c:f>Facies_3_Porosity!$BC$19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{59A5CD25-478E-4B7E-A228-E3400A41E98C}</c15:txfldGUID>
                      <c15:f>Facies_3_Porosity!$BC$19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859-4CC1-BA21-3CD4FA081661}"/>
                </c:ext>
              </c:extLst>
            </c:dLbl>
            <c:dLbl>
              <c:idx val="17"/>
              <c:tx>
                <c:strRef>
                  <c:f>Facies_3_Porosity!$BC$20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{599F0038-3464-46E6-A775-DA5831BD5AF7}</c15:txfldGUID>
                      <c15:f>Facies_3_Porosity!$BC$20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859-4CC1-BA21-3CD4FA081661}"/>
                </c:ext>
              </c:extLst>
            </c:dLbl>
            <c:dLbl>
              <c:idx val="18"/>
              <c:tx>
                <c:strRef>
                  <c:f>Facies_3_Porosity!$BC$21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{4E3B3D4A-75AF-4F6B-B791-B292B3A54A2D}</c15:txfldGUID>
                      <c15:f>Facies_3_Porosity!$BC$21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859-4CC1-BA21-3CD4FA081661}"/>
                </c:ext>
              </c:extLst>
            </c:dLbl>
            <c:dLbl>
              <c:idx val="19"/>
              <c:tx>
                <c:strRef>
                  <c:f>Facies_3_Porosity!$BC$22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{1D243076-57BA-4247-A446-222FA01AE66F}</c15:txfldGUID>
                      <c15:f>Facies_3_Porosity!$BC$22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859-4CC1-BA21-3CD4FA081661}"/>
                </c:ext>
              </c:extLst>
            </c:dLbl>
            <c:dLbl>
              <c:idx val="20"/>
              <c:tx>
                <c:strRef>
                  <c:f>Facies_3_Porosity!$BC$23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{17BCE59A-C5C6-4A8B-9B93-C441E37E2225}</c15:txfldGUID>
                      <c15:f>Facies_3_Porosity!$BC$23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859-4CC1-BA21-3CD4FA0816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NewAllPore!$AZ$3:$AZ$23</c:f>
              <c:numCache>
                <c:formatCode>General</c:formatCode>
                <c:ptCount val="21"/>
                <c:pt idx="0">
                  <c:v>7.5999999999999998E-2</c:v>
                </c:pt>
                <c:pt idx="1">
                  <c:v>5.0548563808046613E-2</c:v>
                </c:pt>
                <c:pt idx="2">
                  <c:v>4.7E-2</c:v>
                </c:pt>
                <c:pt idx="3">
                  <c:v>4.7E-2</c:v>
                </c:pt>
                <c:pt idx="4">
                  <c:v>5.0548563808046613E-2</c:v>
                </c:pt>
                <c:pt idx="5">
                  <c:v>7.5999999999999998E-2</c:v>
                </c:pt>
                <c:pt idx="6">
                  <c:v>7.5999999999999998E-2</c:v>
                </c:pt>
                <c:pt idx="8">
                  <c:v>4.7E-2</c:v>
                </c:pt>
                <c:pt idx="9">
                  <c:v>4.7E-2</c:v>
                </c:pt>
                <c:pt idx="10">
                  <c:v>4.3451436191953387E-2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4.3451436191953387E-2</c:v>
                </c:pt>
                <c:pt idx="14">
                  <c:v>4.7E-2</c:v>
                </c:pt>
                <c:pt idx="16">
                  <c:v>7.5999999999999998E-2</c:v>
                </c:pt>
                <c:pt idx="17">
                  <c:v>0.14800000000000002</c:v>
                </c:pt>
                <c:pt idx="19">
                  <c:v>2.8000000000000001E-2</c:v>
                </c:pt>
                <c:pt idx="20" formatCode="0.000">
                  <c:v>1E-3</c:v>
                </c:pt>
              </c:numCache>
            </c:numRef>
          </c:xVal>
          <c:yVal>
            <c:numRef>
              <c:f>NewAllPore!$AY$3:$AY$23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859-4CC1-BA21-3CD4FA08166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NewAllPore!$AZ$25:$AZ$39</c:f>
              <c:numCache>
                <c:formatCode>General</c:formatCode>
                <c:ptCount val="15"/>
                <c:pt idx="0">
                  <c:v>0.154</c:v>
                </c:pt>
                <c:pt idx="1">
                  <c:v>0.156</c:v>
                </c:pt>
                <c:pt idx="2">
                  <c:v>0.156</c:v>
                </c:pt>
                <c:pt idx="3" formatCode="0.0%">
                  <c:v>0.156</c:v>
                </c:pt>
                <c:pt idx="4">
                  <c:v>0.159</c:v>
                </c:pt>
                <c:pt idx="5">
                  <c:v>0.16</c:v>
                </c:pt>
                <c:pt idx="6">
                  <c:v>0.16300000000000001</c:v>
                </c:pt>
                <c:pt idx="7">
                  <c:v>0.16500000000000001</c:v>
                </c:pt>
                <c:pt idx="8">
                  <c:v>0.16700000000000001</c:v>
                </c:pt>
                <c:pt idx="9">
                  <c:v>0.17199999999999999</c:v>
                </c:pt>
                <c:pt idx="10">
                  <c:v>0.17399999999999999</c:v>
                </c:pt>
                <c:pt idx="11">
                  <c:v>0.187</c:v>
                </c:pt>
                <c:pt idx="12">
                  <c:v>0.188</c:v>
                </c:pt>
                <c:pt idx="13">
                  <c:v>0.20100000000000001</c:v>
                </c:pt>
                <c:pt idx="14">
                  <c:v>0.20799999999999999</c:v>
                </c:pt>
              </c:numCache>
            </c:numRef>
          </c:xVal>
          <c:yVal>
            <c:numRef>
              <c:f>NewAllPore!$AY$25:$AY$39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859-4CC1-BA21-3CD4FA08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064"/>
        <c:axId val="124622720"/>
      </c:scatterChart>
      <c:valAx>
        <c:axId val="1246160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462757496222061"/>
              <c:y val="0.879062764996574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622720"/>
        <c:crosses val="autoZero"/>
        <c:crossBetween val="midCat"/>
        <c:majorUnit val="1.0000000000000002E-2"/>
      </c:valAx>
      <c:valAx>
        <c:axId val="124622720"/>
        <c:scaling>
          <c:orientation val="minMax"/>
          <c:max val="2"/>
          <c:min val="0"/>
        </c:scaling>
        <c:delete val="0"/>
        <c:axPos val="l"/>
        <c:numFmt formatCode="#,##0" sourceLinked="0"/>
        <c:majorTickMark val="out"/>
        <c:minorTickMark val="none"/>
        <c:tickLblPos val="none"/>
        <c:txPr>
          <a:bodyPr/>
          <a:lstStyle/>
          <a:p>
            <a:pPr>
              <a:defRPr sz="1200"/>
            </a:pPr>
            <a:endParaRPr lang="en-US"/>
          </a:p>
        </c:txPr>
        <c:crossAx val="124616064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NewAllPore!$Y$2</c:f>
          <c:strCache>
            <c:ptCount val="1"/>
            <c:pt idx="0">
              <c:v>All Facies Porosity Distribution</c:v>
            </c:pt>
          </c:strCache>
        </c:strRef>
      </c:tx>
      <c:overlay val="0"/>
      <c:txPr>
        <a:bodyPr/>
        <a:lstStyle/>
        <a:p>
          <a:pPr>
            <a:defRPr sz="18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92344706911634E-2"/>
          <c:y val="0.11351834234088348"/>
          <c:w val="0.88384325538853092"/>
          <c:h val="0.79363382726765452"/>
        </c:manualLayout>
      </c:layout>
      <c:scatterChart>
        <c:scatterStyle val="lineMarker"/>
        <c:varyColors val="0"/>
        <c:ser>
          <c:idx val="0"/>
          <c:order val="0"/>
          <c:tx>
            <c:v>P10 P25 P50 P75 P90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66FF"/>
              </a:solidFill>
              <a:ln>
                <a:solidFill>
                  <a:srgbClr val="00000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6803B48-98E7-4CD3-8A52-9E62721D9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3D-4B70-BDE1-C96FE2A24A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B0DD2C-44D8-412B-9B3B-68B4B9C4D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3D-4B70-BDE1-C96FE2A24A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6EA3AD-9477-4E44-BFF8-8058C1020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3D-4B70-BDE1-C96FE2A24A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E74600-F04F-4652-B15D-C0075D57A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3D-4B70-BDE1-C96FE2A24A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5666C2-C7C6-4C80-8EF0-97662A436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3D-4B70-BDE1-C96FE2A24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NewAllPore!$AM$53:$AM$57</c:f>
              <c:numCache>
                <c:formatCode>General</c:formatCode>
                <c:ptCount val="5"/>
                <c:pt idx="0">
                  <c:v>3.3519667276615101E-3</c:v>
                </c:pt>
                <c:pt idx="1">
                  <c:v>2.8163875405077955E-2</c:v>
                </c:pt>
                <c:pt idx="2">
                  <c:v>5.5731707317073137E-2</c:v>
                </c:pt>
                <c:pt idx="3">
                  <c:v>8.3299539229068312E-2</c:v>
                </c:pt>
                <c:pt idx="4">
                  <c:v>0.10811144790648475</c:v>
                </c:pt>
              </c:numCache>
            </c:numRef>
          </c:xVal>
          <c:yVal>
            <c:numRef>
              <c:f>NewAllPore!$AL$53:$AL$57</c:f>
              <c:numCache>
                <c:formatCode>General</c:formatCode>
                <c:ptCount val="5"/>
                <c:pt idx="0">
                  <c:v>-1.2815515655446006</c:v>
                </c:pt>
                <c:pt idx="1">
                  <c:v>-0.67448975019608193</c:v>
                </c:pt>
                <c:pt idx="2">
                  <c:v>0</c:v>
                </c:pt>
                <c:pt idx="3">
                  <c:v>0.67448975019608193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NewAllPore!$AO$53:$AO$57</c15:f>
                <c15:dlblRangeCache>
                  <c:ptCount val="5"/>
                  <c:pt idx="0">
                    <c:v>0.3%</c:v>
                  </c:pt>
                  <c:pt idx="1">
                    <c:v>2.8%</c:v>
                  </c:pt>
                  <c:pt idx="2">
                    <c:v>5.6%</c:v>
                  </c:pt>
                  <c:pt idx="3">
                    <c:v>8.3%</c:v>
                  </c:pt>
                  <c:pt idx="4">
                    <c:v>10.8%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C3D-4B70-BDE1-C96FE2A24A22}"/>
            </c:ext>
          </c:extLst>
        </c:ser>
        <c:ser>
          <c:idx val="1"/>
          <c:order val="1"/>
          <c:tx>
            <c:v>Probability %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Facies_1_Porosity!$BK$2</c:f>
                  <c:strCache>
                    <c:ptCount val="1"/>
                    <c:pt idx="0">
                      <c:v>0.1%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{526A831A-1AEB-4EA1-BF24-A42077A99863}</c15:txfldGUID>
                      <c15:f>Facies_1_Porosity!$BK$2</c15:f>
                      <c15:dlblFieldTableCache>
                        <c:ptCount val="1"/>
                        <c:pt idx="0">
                          <c:v>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C3D-4B70-BDE1-C96FE2A24A22}"/>
                </c:ext>
              </c:extLst>
            </c:dLbl>
            <c:dLbl>
              <c:idx val="1"/>
              <c:tx>
                <c:strRef>
                  <c:f>Facies_1_Porosity!$BK$3</c:f>
                  <c:strCache>
                    <c:ptCount val="1"/>
                    <c:pt idx="0">
                      <c:v>1%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{374F52AA-3DDC-4516-9ADE-9445059F6B79}</c15:txfldGUID>
                      <c15:f>Facies_1_Porosity!$BK$3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C3D-4B70-BDE1-C96FE2A24A22}"/>
                </c:ext>
              </c:extLst>
            </c:dLbl>
            <c:dLbl>
              <c:idx val="2"/>
              <c:tx>
                <c:strRef>
                  <c:f>Facies_1_Porosity!$BK$4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{1DDE9D20-4A84-49D6-8262-95127F3FB2BB}</c15:txfldGUID>
                      <c15:f>Facies_1_Porosity!$BK$4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C3D-4B70-BDE1-C96FE2A24A22}"/>
                </c:ext>
              </c:extLst>
            </c:dLbl>
            <c:dLbl>
              <c:idx val="3"/>
              <c:tx>
                <c:strRef>
                  <c:f>Facies_1_Porosity!$BK$5</c:f>
                  <c:strCache>
                    <c:ptCount val="1"/>
                    <c:pt idx="0">
                      <c:v>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{C4F24B2B-6D4D-4078-B362-7D09A802320E}</c15:txfldGUID>
                      <c15:f>Facies_1_Porosity!$BK$5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C3D-4B70-BDE1-C96FE2A24A22}"/>
                </c:ext>
              </c:extLst>
            </c:dLbl>
            <c:dLbl>
              <c:idx val="4"/>
              <c:tx>
                <c:strRef>
                  <c:f>Facies_1_Porosity!$BK$6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{ADDFE7DA-8656-447E-9C20-BDDB7D23773B}</c15:txfldGUID>
                      <c15:f>Facies_1_Porosity!$BK$6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C3D-4B70-BDE1-C96FE2A24A22}"/>
                </c:ext>
              </c:extLst>
            </c:dLbl>
            <c:dLbl>
              <c:idx val="5"/>
              <c:tx>
                <c:strRef>
                  <c:f>Facies_1_Porosity!$BK$7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{2D64BED2-2170-44E1-9565-0A41FA4D69CE}</c15:txfldGUID>
                      <c15:f>Facies_1_Porosity!$BK$7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C3D-4B70-BDE1-C96FE2A24A22}"/>
                </c:ext>
              </c:extLst>
            </c:dLbl>
            <c:dLbl>
              <c:idx val="6"/>
              <c:tx>
                <c:strRef>
                  <c:f>Facies_1_Porosity!$BK$8</c:f>
                  <c:strCache>
                    <c:ptCount val="1"/>
                    <c:pt idx="0">
                      <c:v>30%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{6312AD82-471F-41EA-BF17-B326654A212A}</c15:txfldGUID>
                      <c15:f>Facies_1_Porosity!$BK$8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C3D-4B70-BDE1-C96FE2A24A22}"/>
                </c:ext>
              </c:extLst>
            </c:dLbl>
            <c:dLbl>
              <c:idx val="7"/>
              <c:tx>
                <c:strRef>
                  <c:f>Facies_1_Porosity!$BK$9</c:f>
                  <c:strCache>
                    <c:ptCount val="1"/>
                    <c:pt idx="0">
                      <c:v>40%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{9A276F20-A99E-4929-9882-8D1728A53EBC}</c15:txfldGUID>
                      <c15:f>Facies_1_Porosity!$BK$9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C3D-4B70-BDE1-C96FE2A24A22}"/>
                </c:ext>
              </c:extLst>
            </c:dLbl>
            <c:dLbl>
              <c:idx val="8"/>
              <c:tx>
                <c:strRef>
                  <c:f>Facies_1_Porosity!$BK$10</c:f>
                  <c:strCache>
                    <c:ptCount val="1"/>
                    <c:pt idx="0">
                      <c:v>50%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{9DA394DD-4689-419D-8AC8-672A94968DF4}</c15:txfldGUID>
                      <c15:f>Facies_1_Porosity!$BK$10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C3D-4B70-BDE1-C96FE2A24A22}"/>
                </c:ext>
              </c:extLst>
            </c:dLbl>
            <c:dLbl>
              <c:idx val="9"/>
              <c:tx>
                <c:strRef>
                  <c:f>Facies_1_Porosity!$BK$11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{58757AB9-C177-4D8E-BA71-4A805A28DAD8}</c15:txfldGUID>
                      <c15:f>Facies_1_Porosity!$BK$11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C3D-4B70-BDE1-C96FE2A24A22}"/>
                </c:ext>
              </c:extLst>
            </c:dLbl>
            <c:dLbl>
              <c:idx val="10"/>
              <c:tx>
                <c:strRef>
                  <c:f>Facies_1_Porosity!$BK$12</c:f>
                  <c:strCache>
                    <c:ptCount val="1"/>
                    <c:pt idx="0">
                      <c:v>70%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{87080F22-C84A-4B36-86FC-DBF519318E4F}</c15:txfldGUID>
                      <c15:f>Facies_1_Porosity!$BK$12</c15:f>
                      <c15:dlblFieldTableCache>
                        <c:ptCount val="1"/>
                        <c:pt idx="0">
                          <c:v>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C3D-4B70-BDE1-C96FE2A24A22}"/>
                </c:ext>
              </c:extLst>
            </c:dLbl>
            <c:dLbl>
              <c:idx val="11"/>
              <c:tx>
                <c:strRef>
                  <c:f>Facies_1_Porosity!$BK$13</c:f>
                  <c:strCache>
                    <c:ptCount val="1"/>
                    <c:pt idx="0">
                      <c:v>80%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{CBF6A76F-C5F3-4968-AD7B-F99A342F597E}</c15:txfldGUID>
                      <c15:f>Facies_1_Porosity!$BK$13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C3D-4B70-BDE1-C96FE2A24A22}"/>
                </c:ext>
              </c:extLst>
            </c:dLbl>
            <c:dLbl>
              <c:idx val="12"/>
              <c:tx>
                <c:strRef>
                  <c:f>Facies_1_Porosity!$BK$14</c:f>
                  <c:strCache>
                    <c:ptCount val="1"/>
                    <c:pt idx="0">
                      <c:v>90%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{31490C17-1D39-410C-AD11-3C7F8D2B179B}</c15:txfldGUID>
                      <c15:f>Facies_1_Porosity!$BK$14</c15:f>
                      <c15:dlblFieldTableCache>
                        <c:ptCount val="1"/>
                        <c:pt idx="0">
                          <c:v>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C3D-4B70-BDE1-C96FE2A24A22}"/>
                </c:ext>
              </c:extLst>
            </c:dLbl>
            <c:dLbl>
              <c:idx val="13"/>
              <c:tx>
                <c:strRef>
                  <c:f>Facies_1_Porosity!$BK$15</c:f>
                  <c:strCache>
                    <c:ptCount val="1"/>
                    <c:pt idx="0">
                      <c:v>95%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{BE7F16BF-1485-4E8D-935C-1D7EDD44CCCA}</c15:txfldGUID>
                      <c15:f>Facies_1_Porosity!$BK$15</c15:f>
                      <c15:dlblFieldTableCache>
                        <c:ptCount val="1"/>
                        <c:pt idx="0">
                          <c:v>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C3D-4B70-BDE1-C96FE2A24A22}"/>
                </c:ext>
              </c:extLst>
            </c:dLbl>
            <c:dLbl>
              <c:idx val="14"/>
              <c:tx>
                <c:strRef>
                  <c:f>Facies_1_Porosity!$BK$16</c:f>
                  <c:strCache>
                    <c:ptCount val="1"/>
                    <c:pt idx="0">
                      <c:v>98%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{92CA296B-9FCA-4123-8815-83346590C95A}</c15:txfldGUID>
                      <c15:f>Facies_1_Porosity!$BK$16</c15:f>
                      <c15:dlblFieldTableCache>
                        <c:ptCount val="1"/>
                        <c:pt idx="0">
                          <c:v>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C3D-4B70-BDE1-C96FE2A24A22}"/>
                </c:ext>
              </c:extLst>
            </c:dLbl>
            <c:dLbl>
              <c:idx val="15"/>
              <c:tx>
                <c:strRef>
                  <c:f>Facies_1_Porosity!$BK$17</c:f>
                  <c:strCache>
                    <c:ptCount val="1"/>
                    <c:pt idx="0">
                      <c:v>99%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{DC8E6AC4-0764-453B-AA9B-AC4526C1A128}</c15:txfldGUID>
                      <c15:f>Facies_1_Porosity!$BK$17</c15:f>
                      <c15:dlblFieldTableCache>
                        <c:ptCount val="1"/>
                        <c:pt idx="0">
                          <c:v>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C3D-4B70-BDE1-C96FE2A24A22}"/>
                </c:ext>
              </c:extLst>
            </c:dLbl>
            <c:dLbl>
              <c:idx val="16"/>
              <c:tx>
                <c:strRef>
                  <c:f>Facies_1_Porosity!$BK$18</c:f>
                  <c:strCache>
                    <c:ptCount val="1"/>
                    <c:pt idx="0">
                      <c:v>99.9%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{1C11F1A1-C283-4916-85D5-FB0D043CCCA6}</c15:txfldGUID>
                      <c15:f>Facies_1_Porosity!$BK$18</c15:f>
                      <c15:dlblFieldTableCache>
                        <c:ptCount val="1"/>
                        <c:pt idx="0">
                          <c:v>99.9%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C3D-4B70-BDE1-C96FE2A24A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NewAllPore!$BM$2:$BM$18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NewAllPore!$BL$2:$BL$18</c:f>
              <c:numCache>
                <c:formatCode>General</c:formatCode>
                <c:ptCount val="17"/>
                <c:pt idx="0">
                  <c:v>-3.0902323061678132</c:v>
                </c:pt>
                <c:pt idx="1">
                  <c:v>-2.3263478740408408</c:v>
                </c:pt>
                <c:pt idx="2">
                  <c:v>-2.0537489106318225</c:v>
                </c:pt>
                <c:pt idx="3">
                  <c:v>-1.6448536269514726</c:v>
                </c:pt>
                <c:pt idx="4">
                  <c:v>-1.2815515655446006</c:v>
                </c:pt>
                <c:pt idx="5">
                  <c:v>-0.84162123357291452</c:v>
                </c:pt>
                <c:pt idx="6">
                  <c:v>-0.52440051270804089</c:v>
                </c:pt>
                <c:pt idx="7">
                  <c:v>-0.25334710313579978</c:v>
                </c:pt>
                <c:pt idx="8">
                  <c:v>0</c:v>
                </c:pt>
                <c:pt idx="9">
                  <c:v>0.25334710313579978</c:v>
                </c:pt>
                <c:pt idx="10">
                  <c:v>0.52440051270804078</c:v>
                </c:pt>
                <c:pt idx="11">
                  <c:v>0.84162123357291474</c:v>
                </c:pt>
                <c:pt idx="12">
                  <c:v>1.2815515655446006</c:v>
                </c:pt>
                <c:pt idx="13">
                  <c:v>1.6448536269514715</c:v>
                </c:pt>
                <c:pt idx="14">
                  <c:v>2.0537489106318221</c:v>
                </c:pt>
                <c:pt idx="15">
                  <c:v>2.3263478740408408</c:v>
                </c:pt>
                <c:pt idx="16">
                  <c:v>3.0902323061678132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C3D-4B70-BDE1-C96FE2A24A22}"/>
            </c:ext>
          </c:extLst>
        </c:ser>
        <c:ser>
          <c:idx val="8"/>
          <c:order val="2"/>
          <c:tx>
            <c:v>Porosity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074852859301669"/>
                  <c:y val="-0.10306088209562041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NewAllPore!$A$3:$A$453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 formatCode="General">
                  <c:v>2.7E-2</c:v>
                </c:pt>
                <c:pt idx="111" formatCode="General">
                  <c:v>2.8000000000000001E-2</c:v>
                </c:pt>
                <c:pt idx="112" formatCode="General">
                  <c:v>2.8000000000000001E-2</c:v>
                </c:pt>
                <c:pt idx="113" formatCode="General">
                  <c:v>2.8000000000000001E-2</c:v>
                </c:pt>
                <c:pt idx="114" formatCode="General">
                  <c:v>2.8000000000000001E-2</c:v>
                </c:pt>
                <c:pt idx="115" formatCode="General">
                  <c:v>2.9000000000000001E-2</c:v>
                </c:pt>
                <c:pt idx="116" formatCode="General">
                  <c:v>2.9000000000000001E-2</c:v>
                </c:pt>
                <c:pt idx="117" formatCode="General">
                  <c:v>2.9000000000000001E-2</c:v>
                </c:pt>
                <c:pt idx="118" formatCode="General">
                  <c:v>2.9000000000000001E-2</c:v>
                </c:pt>
                <c:pt idx="119" formatCode="General">
                  <c:v>0.03</c:v>
                </c:pt>
                <c:pt idx="120" formatCode="General">
                  <c:v>0.03</c:v>
                </c:pt>
                <c:pt idx="121" formatCode="General">
                  <c:v>0.03</c:v>
                </c:pt>
                <c:pt idx="122" formatCode="General">
                  <c:v>0.03</c:v>
                </c:pt>
                <c:pt idx="123" formatCode="General">
                  <c:v>3.1E-2</c:v>
                </c:pt>
                <c:pt idx="124" formatCode="General">
                  <c:v>3.1E-2</c:v>
                </c:pt>
                <c:pt idx="125" formatCode="General">
                  <c:v>3.1E-2</c:v>
                </c:pt>
                <c:pt idx="126" formatCode="General">
                  <c:v>3.1E-2</c:v>
                </c:pt>
                <c:pt idx="127" formatCode="General">
                  <c:v>3.1E-2</c:v>
                </c:pt>
                <c:pt idx="128" formatCode="General">
                  <c:v>3.1E-2</c:v>
                </c:pt>
                <c:pt idx="129" formatCode="General">
                  <c:v>3.2000000000000001E-2</c:v>
                </c:pt>
                <c:pt idx="130" formatCode="General">
                  <c:v>3.2000000000000001E-2</c:v>
                </c:pt>
                <c:pt idx="131" formatCode="General">
                  <c:v>3.2000000000000001E-2</c:v>
                </c:pt>
                <c:pt idx="132" formatCode="General">
                  <c:v>3.2000000000000001E-2</c:v>
                </c:pt>
                <c:pt idx="133" formatCode="General">
                  <c:v>3.3000000000000002E-2</c:v>
                </c:pt>
                <c:pt idx="134" formatCode="General">
                  <c:v>3.3000000000000002E-2</c:v>
                </c:pt>
                <c:pt idx="135" formatCode="General">
                  <c:v>3.3000000000000002E-2</c:v>
                </c:pt>
                <c:pt idx="136" formatCode="General">
                  <c:v>3.3000000000000002E-2</c:v>
                </c:pt>
                <c:pt idx="137" formatCode="General">
                  <c:v>3.3000000000000002E-2</c:v>
                </c:pt>
                <c:pt idx="138" formatCode="General">
                  <c:v>3.3000000000000002E-2</c:v>
                </c:pt>
                <c:pt idx="139" formatCode="General">
                  <c:v>3.3000000000000002E-2</c:v>
                </c:pt>
                <c:pt idx="140" formatCode="General">
                  <c:v>3.3000000000000002E-2</c:v>
                </c:pt>
                <c:pt idx="141" formatCode="General">
                  <c:v>3.4000000000000002E-2</c:v>
                </c:pt>
                <c:pt idx="142" formatCode="General">
                  <c:v>3.4000000000000002E-2</c:v>
                </c:pt>
                <c:pt idx="143" formatCode="General">
                  <c:v>3.4000000000000002E-2</c:v>
                </c:pt>
                <c:pt idx="144" formatCode="General">
                  <c:v>3.4000000000000002E-2</c:v>
                </c:pt>
                <c:pt idx="145" formatCode="General">
                  <c:v>3.4000000000000002E-2</c:v>
                </c:pt>
                <c:pt idx="146" formatCode="General">
                  <c:v>3.4000000000000002E-2</c:v>
                </c:pt>
                <c:pt idx="147" formatCode="General">
                  <c:v>3.4000000000000002E-2</c:v>
                </c:pt>
                <c:pt idx="148" formatCode="General">
                  <c:v>3.4000000000000002E-2</c:v>
                </c:pt>
                <c:pt idx="149" formatCode="General">
                  <c:v>3.4000000000000002E-2</c:v>
                </c:pt>
                <c:pt idx="150" formatCode="General">
                  <c:v>3.4000000000000002E-2</c:v>
                </c:pt>
                <c:pt idx="151" formatCode="General">
                  <c:v>3.4000000000000002E-2</c:v>
                </c:pt>
                <c:pt idx="152" formatCode="General">
                  <c:v>3.4000000000000002E-2</c:v>
                </c:pt>
                <c:pt idx="153" formatCode="General">
                  <c:v>3.5000000000000003E-2</c:v>
                </c:pt>
                <c:pt idx="154" formatCode="General">
                  <c:v>3.5000000000000003E-2</c:v>
                </c:pt>
                <c:pt idx="155" formatCode="General">
                  <c:v>3.5999999999999997E-2</c:v>
                </c:pt>
                <c:pt idx="156" formatCode="General">
                  <c:v>3.5999999999999997E-2</c:v>
                </c:pt>
                <c:pt idx="157" formatCode="General">
                  <c:v>3.5999999999999997E-2</c:v>
                </c:pt>
                <c:pt idx="158" formatCode="General">
                  <c:v>3.5999999999999997E-2</c:v>
                </c:pt>
                <c:pt idx="159" formatCode="General">
                  <c:v>3.5999999999999997E-2</c:v>
                </c:pt>
                <c:pt idx="160" formatCode="General">
                  <c:v>3.6999999999999998E-2</c:v>
                </c:pt>
                <c:pt idx="161" formatCode="General">
                  <c:v>3.6999999999999998E-2</c:v>
                </c:pt>
                <c:pt idx="162" formatCode="General">
                  <c:v>3.6999999999999998E-2</c:v>
                </c:pt>
                <c:pt idx="163" formatCode="General">
                  <c:v>3.6999999999999998E-2</c:v>
                </c:pt>
                <c:pt idx="164" formatCode="General">
                  <c:v>3.6999999999999998E-2</c:v>
                </c:pt>
                <c:pt idx="165" formatCode="General">
                  <c:v>3.6999999999999998E-2</c:v>
                </c:pt>
                <c:pt idx="166" formatCode="General">
                  <c:v>3.7999999999999999E-2</c:v>
                </c:pt>
                <c:pt idx="167" formatCode="General">
                  <c:v>3.7999999999999999E-2</c:v>
                </c:pt>
                <c:pt idx="168" formatCode="General">
                  <c:v>3.7999999999999999E-2</c:v>
                </c:pt>
                <c:pt idx="169" formatCode="General">
                  <c:v>3.7999999999999999E-2</c:v>
                </c:pt>
                <c:pt idx="170" formatCode="General">
                  <c:v>3.7999999999999999E-2</c:v>
                </c:pt>
                <c:pt idx="171" formatCode="General">
                  <c:v>3.7999999999999999E-2</c:v>
                </c:pt>
                <c:pt idx="172" formatCode="General">
                  <c:v>3.9E-2</c:v>
                </c:pt>
                <c:pt idx="173" formatCode="General">
                  <c:v>3.9E-2</c:v>
                </c:pt>
                <c:pt idx="174" formatCode="General">
                  <c:v>3.9E-2</c:v>
                </c:pt>
                <c:pt idx="175" formatCode="General">
                  <c:v>3.9E-2</c:v>
                </c:pt>
                <c:pt idx="176" formatCode="General">
                  <c:v>3.9E-2</c:v>
                </c:pt>
                <c:pt idx="177" formatCode="General">
                  <c:v>0.04</c:v>
                </c:pt>
                <c:pt idx="178" formatCode="General">
                  <c:v>0.04</c:v>
                </c:pt>
                <c:pt idx="179" formatCode="General">
                  <c:v>0.04</c:v>
                </c:pt>
                <c:pt idx="180" formatCode="General">
                  <c:v>0.04</c:v>
                </c:pt>
                <c:pt idx="181" formatCode="General">
                  <c:v>0.04</c:v>
                </c:pt>
                <c:pt idx="182" formatCode="General">
                  <c:v>0.04</c:v>
                </c:pt>
                <c:pt idx="183" formatCode="General">
                  <c:v>0.04</c:v>
                </c:pt>
                <c:pt idx="184" formatCode="General">
                  <c:v>4.1000000000000002E-2</c:v>
                </c:pt>
                <c:pt idx="185" formatCode="General">
                  <c:v>4.1000000000000002E-2</c:v>
                </c:pt>
                <c:pt idx="186" formatCode="General">
                  <c:v>4.1000000000000002E-2</c:v>
                </c:pt>
                <c:pt idx="187" formatCode="General">
                  <c:v>4.1000000000000002E-2</c:v>
                </c:pt>
                <c:pt idx="188" formatCode="General">
                  <c:v>4.1000000000000002E-2</c:v>
                </c:pt>
                <c:pt idx="189" formatCode="General">
                  <c:v>4.1000000000000002E-2</c:v>
                </c:pt>
                <c:pt idx="190" formatCode="General">
                  <c:v>4.1000000000000002E-2</c:v>
                </c:pt>
                <c:pt idx="191" formatCode="General">
                  <c:v>4.1000000000000002E-2</c:v>
                </c:pt>
                <c:pt idx="192" formatCode="General">
                  <c:v>4.1000000000000002E-2</c:v>
                </c:pt>
                <c:pt idx="193" formatCode="General">
                  <c:v>4.2000000000000003E-2</c:v>
                </c:pt>
                <c:pt idx="194" formatCode="General">
                  <c:v>4.2000000000000003E-2</c:v>
                </c:pt>
                <c:pt idx="195" formatCode="General">
                  <c:v>4.2000000000000003E-2</c:v>
                </c:pt>
                <c:pt idx="196" formatCode="General">
                  <c:v>4.2999999999999997E-2</c:v>
                </c:pt>
                <c:pt idx="197" formatCode="General">
                  <c:v>4.2999999999999997E-2</c:v>
                </c:pt>
                <c:pt idx="198" formatCode="General">
                  <c:v>4.2999999999999997E-2</c:v>
                </c:pt>
                <c:pt idx="199" formatCode="General">
                  <c:v>4.2999999999999997E-2</c:v>
                </c:pt>
                <c:pt idx="200" formatCode="General">
                  <c:v>4.2999999999999997E-2</c:v>
                </c:pt>
                <c:pt idx="201" formatCode="General">
                  <c:v>4.2999999999999997E-2</c:v>
                </c:pt>
                <c:pt idx="202" formatCode="General">
                  <c:v>4.2999999999999997E-2</c:v>
                </c:pt>
                <c:pt idx="203" formatCode="General">
                  <c:v>4.2999999999999997E-2</c:v>
                </c:pt>
                <c:pt idx="204" formatCode="General">
                  <c:v>4.3999999999999997E-2</c:v>
                </c:pt>
                <c:pt idx="205" formatCode="General">
                  <c:v>4.3999999999999997E-2</c:v>
                </c:pt>
                <c:pt idx="206" formatCode="General">
                  <c:v>4.3999999999999997E-2</c:v>
                </c:pt>
                <c:pt idx="207" formatCode="General">
                  <c:v>4.3999999999999997E-2</c:v>
                </c:pt>
                <c:pt idx="208" formatCode="General">
                  <c:v>4.3999999999999997E-2</c:v>
                </c:pt>
                <c:pt idx="209" formatCode="General">
                  <c:v>4.3999999999999997E-2</c:v>
                </c:pt>
                <c:pt idx="210" formatCode="General">
                  <c:v>4.3999999999999997E-2</c:v>
                </c:pt>
                <c:pt idx="211" formatCode="General">
                  <c:v>4.3999999999999997E-2</c:v>
                </c:pt>
                <c:pt idx="212" formatCode="General">
                  <c:v>4.3999999999999997E-2</c:v>
                </c:pt>
                <c:pt idx="213" formatCode="General">
                  <c:v>4.3999999999999997E-2</c:v>
                </c:pt>
                <c:pt idx="214" formatCode="General">
                  <c:v>4.3999999999999997E-2</c:v>
                </c:pt>
                <c:pt idx="215" formatCode="General">
                  <c:v>4.4999999999999998E-2</c:v>
                </c:pt>
                <c:pt idx="216" formatCode="General">
                  <c:v>4.4999999999999998E-2</c:v>
                </c:pt>
                <c:pt idx="217" formatCode="General">
                  <c:v>4.4999999999999998E-2</c:v>
                </c:pt>
                <c:pt idx="218" formatCode="General">
                  <c:v>4.4999999999999998E-2</c:v>
                </c:pt>
                <c:pt idx="219" formatCode="General">
                  <c:v>4.5999999999999999E-2</c:v>
                </c:pt>
                <c:pt idx="220" formatCode="General">
                  <c:v>4.5999999999999999E-2</c:v>
                </c:pt>
                <c:pt idx="221" formatCode="General">
                  <c:v>4.5999999999999999E-2</c:v>
                </c:pt>
                <c:pt idx="222" formatCode="General">
                  <c:v>4.5999999999999999E-2</c:v>
                </c:pt>
                <c:pt idx="223" formatCode="General">
                  <c:v>4.7E-2</c:v>
                </c:pt>
                <c:pt idx="224" formatCode="General">
                  <c:v>4.7E-2</c:v>
                </c:pt>
                <c:pt idx="225" formatCode="General">
                  <c:v>4.7E-2</c:v>
                </c:pt>
                <c:pt idx="226" formatCode="General">
                  <c:v>4.7E-2</c:v>
                </c:pt>
                <c:pt idx="227" formatCode="General">
                  <c:v>4.7E-2</c:v>
                </c:pt>
                <c:pt idx="228" formatCode="General">
                  <c:v>4.7E-2</c:v>
                </c:pt>
                <c:pt idx="229" formatCode="General">
                  <c:v>4.7E-2</c:v>
                </c:pt>
                <c:pt idx="230" formatCode="General">
                  <c:v>4.8000000000000001E-2</c:v>
                </c:pt>
                <c:pt idx="231" formatCode="General">
                  <c:v>4.8000000000000001E-2</c:v>
                </c:pt>
                <c:pt idx="232" formatCode="General">
                  <c:v>4.8000000000000001E-2</c:v>
                </c:pt>
                <c:pt idx="233" formatCode="General">
                  <c:v>4.9000000000000002E-2</c:v>
                </c:pt>
                <c:pt idx="234" formatCode="General">
                  <c:v>4.9000000000000002E-2</c:v>
                </c:pt>
                <c:pt idx="235" formatCode="General">
                  <c:v>4.9000000000000002E-2</c:v>
                </c:pt>
                <c:pt idx="236" formatCode="General">
                  <c:v>0.05</c:v>
                </c:pt>
                <c:pt idx="237" formatCode="General">
                  <c:v>0.05</c:v>
                </c:pt>
                <c:pt idx="238" formatCode="General">
                  <c:v>0.05</c:v>
                </c:pt>
                <c:pt idx="239" formatCode="General">
                  <c:v>0.05</c:v>
                </c:pt>
                <c:pt idx="240" formatCode="General">
                  <c:v>0.05</c:v>
                </c:pt>
                <c:pt idx="241" formatCode="General">
                  <c:v>0.05</c:v>
                </c:pt>
                <c:pt idx="242" formatCode="General">
                  <c:v>0.05</c:v>
                </c:pt>
                <c:pt idx="243" formatCode="General">
                  <c:v>0.05</c:v>
                </c:pt>
                <c:pt idx="244" formatCode="General">
                  <c:v>5.0999999999999997E-2</c:v>
                </c:pt>
                <c:pt idx="245" formatCode="General">
                  <c:v>5.0999999999999997E-2</c:v>
                </c:pt>
                <c:pt idx="246" formatCode="General">
                  <c:v>5.0999999999999997E-2</c:v>
                </c:pt>
                <c:pt idx="247" formatCode="General">
                  <c:v>5.0999999999999997E-2</c:v>
                </c:pt>
                <c:pt idx="248" formatCode="General">
                  <c:v>5.1999999999999998E-2</c:v>
                </c:pt>
                <c:pt idx="249" formatCode="General">
                  <c:v>5.1999999999999998E-2</c:v>
                </c:pt>
                <c:pt idx="250" formatCode="General">
                  <c:v>5.2999999999999999E-2</c:v>
                </c:pt>
                <c:pt idx="251" formatCode="General">
                  <c:v>5.2999999999999999E-2</c:v>
                </c:pt>
                <c:pt idx="252" formatCode="General">
                  <c:v>5.2999999999999999E-2</c:v>
                </c:pt>
                <c:pt idx="253" formatCode="General">
                  <c:v>5.3999999999999999E-2</c:v>
                </c:pt>
                <c:pt idx="254" formatCode="General">
                  <c:v>5.3999999999999999E-2</c:v>
                </c:pt>
                <c:pt idx="255" formatCode="General">
                  <c:v>5.5E-2</c:v>
                </c:pt>
                <c:pt idx="256" formatCode="General">
                  <c:v>5.5E-2</c:v>
                </c:pt>
                <c:pt idx="257" formatCode="General">
                  <c:v>5.5E-2</c:v>
                </c:pt>
                <c:pt idx="258" formatCode="General">
                  <c:v>5.5E-2</c:v>
                </c:pt>
                <c:pt idx="259" formatCode="General">
                  <c:v>5.6000000000000001E-2</c:v>
                </c:pt>
                <c:pt idx="260" formatCode="General">
                  <c:v>5.6000000000000001E-2</c:v>
                </c:pt>
                <c:pt idx="261" formatCode="General">
                  <c:v>5.6000000000000001E-2</c:v>
                </c:pt>
                <c:pt idx="262" formatCode="General">
                  <c:v>5.6000000000000001E-2</c:v>
                </c:pt>
                <c:pt idx="263" formatCode="General">
                  <c:v>5.6000000000000001E-2</c:v>
                </c:pt>
                <c:pt idx="264" formatCode="General">
                  <c:v>5.6000000000000001E-2</c:v>
                </c:pt>
                <c:pt idx="265" formatCode="General">
                  <c:v>5.6000000000000001E-2</c:v>
                </c:pt>
                <c:pt idx="266" formatCode="General">
                  <c:v>5.6000000000000001E-2</c:v>
                </c:pt>
                <c:pt idx="267" formatCode="General">
                  <c:v>5.6000000000000001E-2</c:v>
                </c:pt>
                <c:pt idx="268" formatCode="General">
                  <c:v>5.7000000000000002E-2</c:v>
                </c:pt>
                <c:pt idx="269" formatCode="General">
                  <c:v>5.7000000000000002E-2</c:v>
                </c:pt>
                <c:pt idx="270" formatCode="General">
                  <c:v>5.7000000000000002E-2</c:v>
                </c:pt>
                <c:pt idx="271" formatCode="General">
                  <c:v>5.7000000000000002E-2</c:v>
                </c:pt>
                <c:pt idx="272" formatCode="General">
                  <c:v>5.7000000000000002E-2</c:v>
                </c:pt>
                <c:pt idx="273" formatCode="General">
                  <c:v>5.7000000000000002E-2</c:v>
                </c:pt>
                <c:pt idx="274" formatCode="General">
                  <c:v>5.8000000000000003E-2</c:v>
                </c:pt>
                <c:pt idx="275" formatCode="General">
                  <c:v>5.8000000000000003E-2</c:v>
                </c:pt>
                <c:pt idx="276" formatCode="General">
                  <c:v>5.8000000000000003E-2</c:v>
                </c:pt>
                <c:pt idx="277" formatCode="General">
                  <c:v>5.8000000000000003E-2</c:v>
                </c:pt>
                <c:pt idx="278" formatCode="General">
                  <c:v>5.8000000000000003E-2</c:v>
                </c:pt>
                <c:pt idx="279" formatCode="General">
                  <c:v>5.8000000000000003E-2</c:v>
                </c:pt>
                <c:pt idx="280" formatCode="General">
                  <c:v>5.8000000000000003E-2</c:v>
                </c:pt>
                <c:pt idx="281" formatCode="General">
                  <c:v>5.8000000000000003E-2</c:v>
                </c:pt>
                <c:pt idx="282" formatCode="General">
                  <c:v>5.8000000000000003E-2</c:v>
                </c:pt>
                <c:pt idx="283" formatCode="General">
                  <c:v>5.8000000000000003E-2</c:v>
                </c:pt>
                <c:pt idx="284" formatCode="General">
                  <c:v>5.8000000000000003E-2</c:v>
                </c:pt>
                <c:pt idx="285" formatCode="General">
                  <c:v>5.8000000000000003E-2</c:v>
                </c:pt>
                <c:pt idx="286" formatCode="General">
                  <c:v>5.8000000000000003E-2</c:v>
                </c:pt>
                <c:pt idx="287" formatCode="General">
                  <c:v>5.8000000000000003E-2</c:v>
                </c:pt>
                <c:pt idx="288" formatCode="General">
                  <c:v>5.8999999999999997E-2</c:v>
                </c:pt>
                <c:pt idx="289" formatCode="General">
                  <c:v>5.8999999999999997E-2</c:v>
                </c:pt>
                <c:pt idx="290" formatCode="General">
                  <c:v>5.8999999999999997E-2</c:v>
                </c:pt>
                <c:pt idx="291" formatCode="General">
                  <c:v>5.8999999999999997E-2</c:v>
                </c:pt>
                <c:pt idx="292" formatCode="General">
                  <c:v>5.8999999999999997E-2</c:v>
                </c:pt>
                <c:pt idx="293" formatCode="General">
                  <c:v>0.06</c:v>
                </c:pt>
                <c:pt idx="294" formatCode="General">
                  <c:v>0.06</c:v>
                </c:pt>
                <c:pt idx="295" formatCode="General">
                  <c:v>0.06</c:v>
                </c:pt>
                <c:pt idx="296" formatCode="General">
                  <c:v>0.06</c:v>
                </c:pt>
                <c:pt idx="297" formatCode="General">
                  <c:v>6.0999999999999999E-2</c:v>
                </c:pt>
                <c:pt idx="298" formatCode="General">
                  <c:v>6.0999999999999999E-2</c:v>
                </c:pt>
                <c:pt idx="299" formatCode="General">
                  <c:v>6.0999999999999999E-2</c:v>
                </c:pt>
                <c:pt idx="300" formatCode="General">
                  <c:v>6.0999999999999999E-2</c:v>
                </c:pt>
                <c:pt idx="301" formatCode="General">
                  <c:v>6.0999999999999999E-2</c:v>
                </c:pt>
                <c:pt idx="302" formatCode="General">
                  <c:v>6.3E-2</c:v>
                </c:pt>
                <c:pt idx="303" formatCode="General">
                  <c:v>6.3E-2</c:v>
                </c:pt>
                <c:pt idx="304" formatCode="General">
                  <c:v>6.4000000000000001E-2</c:v>
                </c:pt>
                <c:pt idx="305" formatCode="General">
                  <c:v>6.5000000000000002E-2</c:v>
                </c:pt>
                <c:pt idx="306" formatCode="General">
                  <c:v>6.5000000000000002E-2</c:v>
                </c:pt>
                <c:pt idx="307" formatCode="General">
                  <c:v>6.6000000000000003E-2</c:v>
                </c:pt>
                <c:pt idx="308" formatCode="General">
                  <c:v>6.7000000000000004E-2</c:v>
                </c:pt>
                <c:pt idx="309" formatCode="General">
                  <c:v>6.7000000000000004E-2</c:v>
                </c:pt>
                <c:pt idx="310" formatCode="General">
                  <c:v>6.7000000000000004E-2</c:v>
                </c:pt>
                <c:pt idx="311" formatCode="General">
                  <c:v>6.7000000000000004E-2</c:v>
                </c:pt>
                <c:pt idx="312" formatCode="General">
                  <c:v>6.7000000000000004E-2</c:v>
                </c:pt>
                <c:pt idx="313" formatCode="General">
                  <c:v>6.7000000000000004E-2</c:v>
                </c:pt>
                <c:pt idx="314" formatCode="General">
                  <c:v>6.8000000000000005E-2</c:v>
                </c:pt>
                <c:pt idx="315" formatCode="General">
                  <c:v>6.8000000000000005E-2</c:v>
                </c:pt>
                <c:pt idx="316" formatCode="General">
                  <c:v>6.9000000000000006E-2</c:v>
                </c:pt>
                <c:pt idx="317" formatCode="General">
                  <c:v>6.9000000000000006E-2</c:v>
                </c:pt>
                <c:pt idx="318" formatCode="General">
                  <c:v>7.0000000000000007E-2</c:v>
                </c:pt>
                <c:pt idx="319" formatCode="General">
                  <c:v>7.0000000000000007E-2</c:v>
                </c:pt>
                <c:pt idx="320" formatCode="General">
                  <c:v>7.0999999999999994E-2</c:v>
                </c:pt>
                <c:pt idx="321" formatCode="General">
                  <c:v>7.0999999999999994E-2</c:v>
                </c:pt>
                <c:pt idx="322" formatCode="General">
                  <c:v>7.0999999999999994E-2</c:v>
                </c:pt>
                <c:pt idx="323" formatCode="General">
                  <c:v>7.0999999999999994E-2</c:v>
                </c:pt>
                <c:pt idx="324" formatCode="General">
                  <c:v>7.1999999999999995E-2</c:v>
                </c:pt>
                <c:pt idx="325" formatCode="General">
                  <c:v>7.1999999999999995E-2</c:v>
                </c:pt>
                <c:pt idx="326" formatCode="General">
                  <c:v>7.2999999999999995E-2</c:v>
                </c:pt>
                <c:pt idx="327" formatCode="General">
                  <c:v>7.2999999999999995E-2</c:v>
                </c:pt>
                <c:pt idx="328" formatCode="General">
                  <c:v>7.3999999999999996E-2</c:v>
                </c:pt>
                <c:pt idx="329" formatCode="General">
                  <c:v>7.3999999999999996E-2</c:v>
                </c:pt>
                <c:pt idx="330" formatCode="General">
                  <c:v>7.4999999999999997E-2</c:v>
                </c:pt>
                <c:pt idx="331" formatCode="General">
                  <c:v>7.4999999999999997E-2</c:v>
                </c:pt>
                <c:pt idx="332" formatCode="General">
                  <c:v>7.4999999999999997E-2</c:v>
                </c:pt>
                <c:pt idx="333" formatCode="General">
                  <c:v>7.4999999999999997E-2</c:v>
                </c:pt>
                <c:pt idx="334" formatCode="General">
                  <c:v>7.4999999999999997E-2</c:v>
                </c:pt>
                <c:pt idx="335" formatCode="General">
                  <c:v>7.4999999999999997E-2</c:v>
                </c:pt>
                <c:pt idx="336" formatCode="General">
                  <c:v>7.4999999999999997E-2</c:v>
                </c:pt>
                <c:pt idx="337" formatCode="General">
                  <c:v>7.5999999999999998E-2</c:v>
                </c:pt>
                <c:pt idx="338" formatCode="General">
                  <c:v>7.5999999999999998E-2</c:v>
                </c:pt>
                <c:pt idx="339" formatCode="General">
                  <c:v>7.6999999999999999E-2</c:v>
                </c:pt>
                <c:pt idx="340" formatCode="General">
                  <c:v>7.6999999999999999E-2</c:v>
                </c:pt>
                <c:pt idx="341" formatCode="General">
                  <c:v>7.6999999999999999E-2</c:v>
                </c:pt>
                <c:pt idx="342" formatCode="General">
                  <c:v>7.6999999999999999E-2</c:v>
                </c:pt>
                <c:pt idx="343" formatCode="General">
                  <c:v>7.8E-2</c:v>
                </c:pt>
                <c:pt idx="344" formatCode="General">
                  <c:v>7.8E-2</c:v>
                </c:pt>
                <c:pt idx="345" formatCode="General">
                  <c:v>7.8E-2</c:v>
                </c:pt>
                <c:pt idx="346" formatCode="General">
                  <c:v>7.9000000000000001E-2</c:v>
                </c:pt>
                <c:pt idx="347" formatCode="General">
                  <c:v>0.08</c:v>
                </c:pt>
                <c:pt idx="348" formatCode="General">
                  <c:v>8.1000000000000003E-2</c:v>
                </c:pt>
                <c:pt idx="349" formatCode="General">
                  <c:v>8.1000000000000003E-2</c:v>
                </c:pt>
                <c:pt idx="350" formatCode="General">
                  <c:v>8.1000000000000003E-2</c:v>
                </c:pt>
                <c:pt idx="351" formatCode="General">
                  <c:v>8.3000000000000004E-2</c:v>
                </c:pt>
                <c:pt idx="352" formatCode="General">
                  <c:v>8.3000000000000004E-2</c:v>
                </c:pt>
                <c:pt idx="353" formatCode="General">
                  <c:v>8.3000000000000004E-2</c:v>
                </c:pt>
                <c:pt idx="354" formatCode="General">
                  <c:v>8.4000000000000005E-2</c:v>
                </c:pt>
                <c:pt idx="355" formatCode="General">
                  <c:v>8.4000000000000005E-2</c:v>
                </c:pt>
                <c:pt idx="356" formatCode="General">
                  <c:v>8.5000000000000006E-2</c:v>
                </c:pt>
                <c:pt idx="357" formatCode="General">
                  <c:v>8.5000000000000006E-2</c:v>
                </c:pt>
                <c:pt idx="358" formatCode="General">
                  <c:v>8.5999999999999993E-2</c:v>
                </c:pt>
                <c:pt idx="359" formatCode="General">
                  <c:v>8.6999999999999994E-2</c:v>
                </c:pt>
                <c:pt idx="360" formatCode="General">
                  <c:v>8.6999999999999994E-2</c:v>
                </c:pt>
                <c:pt idx="361" formatCode="General">
                  <c:v>8.6999999999999994E-2</c:v>
                </c:pt>
                <c:pt idx="362" formatCode="General">
                  <c:v>8.7999999999999995E-2</c:v>
                </c:pt>
                <c:pt idx="363" formatCode="General">
                  <c:v>8.7999999999999995E-2</c:v>
                </c:pt>
                <c:pt idx="364" formatCode="General">
                  <c:v>8.8999999999999996E-2</c:v>
                </c:pt>
                <c:pt idx="365" formatCode="General">
                  <c:v>8.8999999999999996E-2</c:v>
                </c:pt>
                <c:pt idx="366" formatCode="General">
                  <c:v>0.09</c:v>
                </c:pt>
                <c:pt idx="367" formatCode="General">
                  <c:v>0.09</c:v>
                </c:pt>
                <c:pt idx="368" formatCode="General">
                  <c:v>0.09</c:v>
                </c:pt>
                <c:pt idx="369" formatCode="General">
                  <c:v>0.09</c:v>
                </c:pt>
                <c:pt idx="370" formatCode="General">
                  <c:v>0.09</c:v>
                </c:pt>
                <c:pt idx="371" formatCode="General">
                  <c:v>9.0999999999999998E-2</c:v>
                </c:pt>
                <c:pt idx="372" formatCode="General">
                  <c:v>9.0999999999999998E-2</c:v>
                </c:pt>
                <c:pt idx="373" formatCode="General">
                  <c:v>9.0999999999999998E-2</c:v>
                </c:pt>
                <c:pt idx="374" formatCode="General">
                  <c:v>9.0999999999999998E-2</c:v>
                </c:pt>
                <c:pt idx="375" formatCode="General">
                  <c:v>9.0999999999999998E-2</c:v>
                </c:pt>
                <c:pt idx="376" formatCode="General">
                  <c:v>9.1999999999999998E-2</c:v>
                </c:pt>
                <c:pt idx="377" formatCode="General">
                  <c:v>9.1999999999999998E-2</c:v>
                </c:pt>
                <c:pt idx="378" formatCode="General">
                  <c:v>9.1999999999999998E-2</c:v>
                </c:pt>
                <c:pt idx="379" formatCode="General">
                  <c:v>9.2999999999999999E-2</c:v>
                </c:pt>
                <c:pt idx="380" formatCode="General">
                  <c:v>9.4E-2</c:v>
                </c:pt>
                <c:pt idx="381" formatCode="General">
                  <c:v>9.4E-2</c:v>
                </c:pt>
                <c:pt idx="382" formatCode="General">
                  <c:v>9.4E-2</c:v>
                </c:pt>
                <c:pt idx="383" formatCode="General">
                  <c:v>9.6000000000000002E-2</c:v>
                </c:pt>
                <c:pt idx="384" formatCode="General">
                  <c:v>9.7000000000000003E-2</c:v>
                </c:pt>
                <c:pt idx="385" formatCode="General">
                  <c:v>9.7000000000000003E-2</c:v>
                </c:pt>
                <c:pt idx="386" formatCode="General">
                  <c:v>9.7000000000000003E-2</c:v>
                </c:pt>
                <c:pt idx="387" formatCode="General">
                  <c:v>9.8000000000000004E-2</c:v>
                </c:pt>
                <c:pt idx="388" formatCode="General">
                  <c:v>9.8000000000000004E-2</c:v>
                </c:pt>
                <c:pt idx="389" formatCode="General">
                  <c:v>9.9000000000000005E-2</c:v>
                </c:pt>
                <c:pt idx="390" formatCode="General">
                  <c:v>9.9000000000000005E-2</c:v>
                </c:pt>
                <c:pt idx="391" formatCode="General">
                  <c:v>0.1</c:v>
                </c:pt>
                <c:pt idx="392" formatCode="General">
                  <c:v>0.1</c:v>
                </c:pt>
                <c:pt idx="393" formatCode="General">
                  <c:v>0.10100000000000001</c:v>
                </c:pt>
                <c:pt idx="394" formatCode="General">
                  <c:v>0.10100000000000001</c:v>
                </c:pt>
                <c:pt idx="395" formatCode="General">
                  <c:v>0.10199999999999999</c:v>
                </c:pt>
                <c:pt idx="396" formatCode="General">
                  <c:v>0.10199999999999999</c:v>
                </c:pt>
                <c:pt idx="397" formatCode="General">
                  <c:v>0.10299999999999999</c:v>
                </c:pt>
                <c:pt idx="398" formatCode="General">
                  <c:v>0.104</c:v>
                </c:pt>
                <c:pt idx="399" formatCode="General">
                  <c:v>0.104</c:v>
                </c:pt>
                <c:pt idx="400" formatCode="General">
                  <c:v>0.105</c:v>
                </c:pt>
                <c:pt idx="401" formatCode="General">
                  <c:v>0.108</c:v>
                </c:pt>
                <c:pt idx="402" formatCode="General">
                  <c:v>0.108</c:v>
                </c:pt>
                <c:pt idx="403" formatCode="General">
                  <c:v>0.109</c:v>
                </c:pt>
                <c:pt idx="404" formatCode="General">
                  <c:v>0.109</c:v>
                </c:pt>
                <c:pt idx="405" formatCode="General">
                  <c:v>0.109</c:v>
                </c:pt>
                <c:pt idx="406" formatCode="General">
                  <c:v>0.109</c:v>
                </c:pt>
                <c:pt idx="407" formatCode="General">
                  <c:v>0.11</c:v>
                </c:pt>
                <c:pt idx="408" formatCode="General">
                  <c:v>0.114</c:v>
                </c:pt>
                <c:pt idx="409" formatCode="General">
                  <c:v>0.115</c:v>
                </c:pt>
                <c:pt idx="410" formatCode="General">
                  <c:v>0.115</c:v>
                </c:pt>
                <c:pt idx="411" formatCode="General">
                  <c:v>0.115</c:v>
                </c:pt>
                <c:pt idx="412" formatCode="General">
                  <c:v>0.11600000000000001</c:v>
                </c:pt>
                <c:pt idx="413" formatCode="General">
                  <c:v>0.11700000000000001</c:v>
                </c:pt>
                <c:pt idx="414" formatCode="General">
                  <c:v>0.11799999999999999</c:v>
                </c:pt>
                <c:pt idx="415" formatCode="General">
                  <c:v>0.11799999999999999</c:v>
                </c:pt>
                <c:pt idx="416" formatCode="General">
                  <c:v>0.12</c:v>
                </c:pt>
                <c:pt idx="417" formatCode="General">
                  <c:v>0.121</c:v>
                </c:pt>
                <c:pt idx="418" formatCode="General">
                  <c:v>0.121</c:v>
                </c:pt>
                <c:pt idx="419" formatCode="General">
                  <c:v>0.121</c:v>
                </c:pt>
                <c:pt idx="420" formatCode="General">
                  <c:v>0.122</c:v>
                </c:pt>
                <c:pt idx="421" formatCode="General">
                  <c:v>0.122</c:v>
                </c:pt>
                <c:pt idx="422" formatCode="General">
                  <c:v>0.123</c:v>
                </c:pt>
                <c:pt idx="423" formatCode="General">
                  <c:v>0.124</c:v>
                </c:pt>
                <c:pt idx="424" formatCode="General">
                  <c:v>0.128</c:v>
                </c:pt>
                <c:pt idx="425" formatCode="General">
                  <c:v>0.128</c:v>
                </c:pt>
                <c:pt idx="426" formatCode="General">
                  <c:v>0.13</c:v>
                </c:pt>
                <c:pt idx="427" formatCode="General">
                  <c:v>0.13400000000000001</c:v>
                </c:pt>
                <c:pt idx="428" formatCode="General">
                  <c:v>0.13400000000000001</c:v>
                </c:pt>
                <c:pt idx="429" formatCode="General">
                  <c:v>0.13700000000000001</c:v>
                </c:pt>
                <c:pt idx="430" formatCode="General">
                  <c:v>0.13700000000000001</c:v>
                </c:pt>
                <c:pt idx="431" formatCode="General">
                  <c:v>0.13800000000000001</c:v>
                </c:pt>
                <c:pt idx="432" formatCode="General">
                  <c:v>0.14199999999999999</c:v>
                </c:pt>
                <c:pt idx="433" formatCode="General">
                  <c:v>0.14299999999999999</c:v>
                </c:pt>
                <c:pt idx="434" formatCode="General">
                  <c:v>0.14499999999999999</c:v>
                </c:pt>
                <c:pt idx="435" formatCode="General">
                  <c:v>0.14499999999999999</c:v>
                </c:pt>
                <c:pt idx="436" formatCode="General">
                  <c:v>0.154</c:v>
                </c:pt>
                <c:pt idx="437" formatCode="General">
                  <c:v>0.156</c:v>
                </c:pt>
                <c:pt idx="438" formatCode="General">
                  <c:v>0.156</c:v>
                </c:pt>
                <c:pt idx="439" formatCode="General">
                  <c:v>0.156</c:v>
                </c:pt>
                <c:pt idx="440" formatCode="General">
                  <c:v>0.159</c:v>
                </c:pt>
                <c:pt idx="441" formatCode="General">
                  <c:v>0.16</c:v>
                </c:pt>
                <c:pt idx="442" formatCode="General">
                  <c:v>0.16300000000000001</c:v>
                </c:pt>
                <c:pt idx="443" formatCode="General">
                  <c:v>0.16500000000000001</c:v>
                </c:pt>
                <c:pt idx="444" formatCode="General">
                  <c:v>0.16700000000000001</c:v>
                </c:pt>
                <c:pt idx="445" formatCode="General">
                  <c:v>0.17199999999999999</c:v>
                </c:pt>
                <c:pt idx="446" formatCode="General">
                  <c:v>0.17399999999999999</c:v>
                </c:pt>
                <c:pt idx="447" formatCode="General">
                  <c:v>0.187</c:v>
                </c:pt>
                <c:pt idx="448" formatCode="General">
                  <c:v>0.188</c:v>
                </c:pt>
                <c:pt idx="449" formatCode="General">
                  <c:v>0.20100000000000001</c:v>
                </c:pt>
                <c:pt idx="450" formatCode="General">
                  <c:v>0.20799999999999999</c:v>
                </c:pt>
              </c:numCache>
            </c:numRef>
          </c:xVal>
          <c:yVal>
            <c:numRef>
              <c:f>NewAllPore!$D$3:$D$453</c:f>
              <c:numCache>
                <c:formatCode>0.00</c:formatCode>
                <c:ptCount val="451"/>
                <c:pt idx="0">
                  <c:v>-3.0594693291315673</c:v>
                </c:pt>
                <c:pt idx="1">
                  <c:v>-2.7137873676087025</c:v>
                </c:pt>
                <c:pt idx="2">
                  <c:v>-2.5399612699655925</c:v>
                </c:pt>
                <c:pt idx="3">
                  <c:v>-2.4199869453379161</c:v>
                </c:pt>
                <c:pt idx="4">
                  <c:v>-2.3271806189531357</c:v>
                </c:pt>
                <c:pt idx="5">
                  <c:v>-2.2509256965027937</c:v>
                </c:pt>
                <c:pt idx="6">
                  <c:v>-2.1858738799218642</c:v>
                </c:pt>
                <c:pt idx="7">
                  <c:v>-2.1289375989045562</c:v>
                </c:pt>
                <c:pt idx="8">
                  <c:v>-2.0781666425455478</c:v>
                </c:pt>
                <c:pt idx="9">
                  <c:v>-2.0322475325617866</c:v>
                </c:pt>
                <c:pt idx="10">
                  <c:v>-1.990251907255455</c:v>
                </c:pt>
                <c:pt idx="11">
                  <c:v>-1.9514984307135339</c:v>
                </c:pt>
                <c:pt idx="12">
                  <c:v>-1.9154717186792212</c:v>
                </c:pt>
                <c:pt idx="13">
                  <c:v>-1.8817721233931999</c:v>
                </c:pt>
                <c:pt idx="14">
                  <c:v>-1.8500832472740458</c:v>
                </c:pt>
                <c:pt idx="15">
                  <c:v>-1.8201501518649088</c:v>
                </c:pt>
                <c:pt idx="16">
                  <c:v>-1.7917642873785156</c:v>
                </c:pt>
                <c:pt idx="17">
                  <c:v>-1.764752793833896</c:v>
                </c:pt>
                <c:pt idx="18">
                  <c:v>-1.7389707315702849</c:v>
                </c:pt>
                <c:pt idx="19">
                  <c:v>-1.7142953260668183</c:v>
                </c:pt>
                <c:pt idx="20">
                  <c:v>-1.6906216295848977</c:v>
                </c:pt>
                <c:pt idx="21">
                  <c:v>-1.6678591995548417</c:v>
                </c:pt>
                <c:pt idx="22">
                  <c:v>-1.645929519754799</c:v>
                </c:pt>
                <c:pt idx="23">
                  <c:v>-1.6247639729107091</c:v>
                </c:pt>
                <c:pt idx="24">
                  <c:v>-1.604302228612466</c:v>
                </c:pt>
                <c:pt idx="25">
                  <c:v>-1.584490948164291</c:v>
                </c:pt>
                <c:pt idx="26">
                  <c:v>-1.5652827341992215</c:v>
                </c:pt>
                <c:pt idx="27">
                  <c:v>-1.54663527139923</c:v>
                </c:pt>
                <c:pt idx="28">
                  <c:v>-1.5285106179313379</c:v>
                </c:pt>
                <c:pt idx="29">
                  <c:v>-1.5108746168513387</c:v>
                </c:pt>
                <c:pt idx="30">
                  <c:v>-1.4936964038205254</c:v>
                </c:pt>
                <c:pt idx="31">
                  <c:v>-1.4769479927610134</c:v>
                </c:pt>
                <c:pt idx="32">
                  <c:v>-1.4606039250479483</c:v>
                </c:pt>
                <c:pt idx="33">
                  <c:v>-1.4446409708557924</c:v>
                </c:pt>
                <c:pt idx="34">
                  <c:v>-1.4290378735914329</c:v>
                </c:pt>
                <c:pt idx="35">
                  <c:v>-1.4137751301384087</c:v>
                </c:pt>
                <c:pt idx="36">
                  <c:v>-1.3988348010339657</c:v>
                </c:pt>
                <c:pt idx="37">
                  <c:v>-1.3842003457990379</c:v>
                </c:pt>
                <c:pt idx="38">
                  <c:v>-1.3698564795107979</c:v>
                </c:pt>
                <c:pt idx="39">
                  <c:v>-1.3557890474003595</c:v>
                </c:pt>
                <c:pt idx="40">
                  <c:v>-1.34198491481423</c:v>
                </c:pt>
                <c:pt idx="41">
                  <c:v>-1.3284318703265448</c:v>
                </c:pt>
                <c:pt idx="42">
                  <c:v>-1.3151185401532619</c:v>
                </c:pt>
                <c:pt idx="43">
                  <c:v>-1.3020343123165021</c:v>
                </c:pt>
                <c:pt idx="44">
                  <c:v>-1.2891692692508814</c:v>
                </c:pt>
                <c:pt idx="45">
                  <c:v>-1.2765141277444572</c:v>
                </c:pt>
                <c:pt idx="46">
                  <c:v>-1.2640601852732036</c:v>
                </c:pt>
                <c:pt idx="47">
                  <c:v>-1.2517992719262003</c:v>
                </c:pt>
                <c:pt idx="48">
                  <c:v>-1.2397237072342226</c:v>
                </c:pt>
                <c:pt idx="49">
                  <c:v>-1.2278262613112725</c:v>
                </c:pt>
                <c:pt idx="50">
                  <c:v>-1.2161001198001213</c:v>
                </c:pt>
                <c:pt idx="51">
                  <c:v>-1.2045388521818403</c:v>
                </c:pt>
                <c:pt idx="52">
                  <c:v>-1.1931363830677044</c:v>
                </c:pt>
                <c:pt idx="53">
                  <c:v>-1.1818869661415481</c:v>
                </c:pt>
                <c:pt idx="54">
                  <c:v>-1.1707851604630908</c:v>
                </c:pt>
                <c:pt idx="55">
                  <c:v>-1.1598258088790807</c:v>
                </c:pt>
                <c:pt idx="56">
                  <c:v>-1.1490040183202719</c:v>
                </c:pt>
                <c:pt idx="57">
                  <c:v>-1.1383151417891737</c:v>
                </c:pt>
                <c:pt idx="58">
                  <c:v>-1.1277547618666652</c:v>
                </c:pt>
                <c:pt idx="59">
                  <c:v>-1.1173186755857223</c:v>
                </c:pt>
                <c:pt idx="60">
                  <c:v>-1.107002880537908</c:v>
                </c:pt>
                <c:pt idx="61">
                  <c:v>-1.096803562093513</c:v>
                </c:pt>
                <c:pt idx="62">
                  <c:v>-1.0867170816294558</c:v>
                </c:pt>
                <c:pt idx="63">
                  <c:v>-1.0767399656706598</c:v>
                </c:pt>
                <c:pt idx="64">
                  <c:v>-1.0668688958607935</c:v>
                </c:pt>
                <c:pt idx="65">
                  <c:v>-1.0571006996871644</c:v>
                </c:pt>
                <c:pt idx="66">
                  <c:v>-1.0474323418924416</c:v>
                </c:pt>
                <c:pt idx="67">
                  <c:v>-1.0378609165127886</c:v>
                </c:pt>
                <c:pt idx="68">
                  <c:v>-1.0283836394881325</c:v>
                </c:pt>
                <c:pt idx="69">
                  <c:v>-1.0189978417957137</c:v>
                </c:pt>
                <c:pt idx="70">
                  <c:v>-1.0097009630628782</c:v>
                </c:pt>
                <c:pt idx="71">
                  <c:v>-1.0004905456193149</c:v>
                </c:pt>
                <c:pt idx="72">
                  <c:v>-0.99136422895285492</c:v>
                </c:pt>
                <c:pt idx="73">
                  <c:v>-0.98231974453616677</c:v>
                </c:pt>
                <c:pt idx="74">
                  <c:v>-0.97335491099489779</c:v>
                </c:pt>
                <c:pt idx="75">
                  <c:v>-0.96446762959044741</c:v>
                </c:pt>
                <c:pt idx="76">
                  <c:v>-0.95565587999291846</c:v>
                </c:pt>
                <c:pt idx="77">
                  <c:v>-0.94691771632213695</c:v>
                </c:pt>
                <c:pt idx="78">
                  <c:v>-0.93825126343644627</c:v>
                </c:pt>
                <c:pt idx="79">
                  <c:v>-0.92965471345080708</c:v>
                </c:pt>
                <c:pt idx="80">
                  <c:v>-0.92112632246735904</c:v>
                </c:pt>
                <c:pt idx="81">
                  <c:v>-0.91266440750296063</c:v>
                </c:pt>
                <c:pt idx="82">
                  <c:v>-0.90426734359956884</c:v>
                </c:pt>
                <c:pt idx="83">
                  <c:v>-0.89593356110451416</c:v>
                </c:pt>
                <c:pt idx="84">
                  <c:v>-0.88766154310872758</c:v>
                </c:pt>
                <c:pt idx="85">
                  <c:v>-0.87944982303199692</c:v>
                </c:pt>
                <c:pt idx="86">
                  <c:v>-0.87129698234517627</c:v>
                </c:pt>
                <c:pt idx="87">
                  <c:v>-0.86320164842010261</c:v>
                </c:pt>
                <c:pt idx="88">
                  <c:v>-0.85516249249864262</c:v>
                </c:pt>
                <c:pt idx="89">
                  <c:v>-0.8471782277730201</c:v>
                </c:pt>
                <c:pt idx="90">
                  <c:v>-0.83924760757011474</c:v>
                </c:pt>
                <c:pt idx="91">
                  <c:v>-0.83136942363304356</c:v>
                </c:pt>
                <c:pt idx="92">
                  <c:v>-0.82354250449375843</c:v>
                </c:pt>
                <c:pt idx="93">
                  <c:v>-0.81576571393093433</c:v>
                </c:pt>
                <c:pt idx="94">
                  <c:v>-0.80803794950778307</c:v>
                </c:pt>
                <c:pt idx="95">
                  <c:v>-0.80035814118484894</c:v>
                </c:pt>
                <c:pt idx="96">
                  <c:v>-0.79272525000319449</c:v>
                </c:pt>
                <c:pt idx="97">
                  <c:v>-0.78513826683368382</c:v>
                </c:pt>
                <c:pt idx="98">
                  <c:v>-0.77759621118842415</c:v>
                </c:pt>
                <c:pt idx="99">
                  <c:v>-0.77009813009064054</c:v>
                </c:pt>
                <c:pt idx="100">
                  <c:v>-0.76264309699955668</c:v>
                </c:pt>
                <c:pt idx="101">
                  <c:v>-0.75523021078708297</c:v>
                </c:pt>
                <c:pt idx="102">
                  <c:v>-0.74785859476330196</c:v>
                </c:pt>
                <c:pt idx="103">
                  <c:v>-0.74052739574798465</c:v>
                </c:pt>
                <c:pt idx="104">
                  <c:v>-0.73323578318551175</c:v>
                </c:pt>
                <c:pt idx="105">
                  <c:v>-0.72598294830078236</c:v>
                </c:pt>
                <c:pt idx="106">
                  <c:v>-0.71876810329382101</c:v>
                </c:pt>
                <c:pt idx="107">
                  <c:v>-0.71159048057096486</c:v>
                </c:pt>
                <c:pt idx="108">
                  <c:v>-0.70444933201062299</c:v>
                </c:pt>
                <c:pt idx="109">
                  <c:v>-0.69734392826175651</c:v>
                </c:pt>
                <c:pt idx="110">
                  <c:v>-0.69027355807331003</c:v>
                </c:pt>
                <c:pt idx="111">
                  <c:v>-0.68323752765297041</c:v>
                </c:pt>
                <c:pt idx="112">
                  <c:v>-0.67623516005369599</c:v>
                </c:pt>
                <c:pt idx="113">
                  <c:v>-0.66926579458657287</c:v>
                </c:pt>
                <c:pt idx="114">
                  <c:v>-0.66232878625864433</c:v>
                </c:pt>
                <c:pt idx="115">
                  <c:v>-0.65542350523442661</c:v>
                </c:pt>
                <c:pt idx="116">
                  <c:v>-0.64854933631990552</c:v>
                </c:pt>
                <c:pt idx="117">
                  <c:v>-0.64170567846789384</c:v>
                </c:pt>
                <c:pt idx="118">
                  <c:v>-0.63489194430366991</c:v>
                </c:pt>
                <c:pt idx="119">
                  <c:v>-0.62810755966989928</c:v>
                </c:pt>
                <c:pt idx="120">
                  <c:v>-0.62135196318988928</c:v>
                </c:pt>
                <c:pt idx="121">
                  <c:v>-0.61462460584828771</c:v>
                </c:pt>
                <c:pt idx="122">
                  <c:v>-0.60792495058837381</c:v>
                </c:pt>
                <c:pt idx="123">
                  <c:v>-0.60125247192515696</c:v>
                </c:pt>
                <c:pt idx="124">
                  <c:v>-0.59460665557351888</c:v>
                </c:pt>
                <c:pt idx="125">
                  <c:v>-0.58798699809070132</c:v>
                </c:pt>
                <c:pt idx="126">
                  <c:v>-0.58139300653245585</c:v>
                </c:pt>
                <c:pt idx="127">
                  <c:v>-0.57482419812222818</c:v>
                </c:pt>
                <c:pt idx="128">
                  <c:v>-0.56828009993277417</c:v>
                </c:pt>
                <c:pt idx="129">
                  <c:v>-0.56176024857963303</c:v>
                </c:pt>
                <c:pt idx="130">
                  <c:v>-0.55526418992592719</c:v>
                </c:pt>
                <c:pt idx="131">
                  <c:v>-0.5487914787979713</c:v>
                </c:pt>
                <c:pt idx="132">
                  <c:v>-0.5423416787112062</c:v>
                </c:pt>
                <c:pt idx="133">
                  <c:v>-0.53591436160600259</c:v>
                </c:pt>
                <c:pt idx="134">
                  <c:v>-0.52950910759289482</c:v>
                </c:pt>
                <c:pt idx="135">
                  <c:v>-0.52312550470683195</c:v>
                </c:pt>
                <c:pt idx="136">
                  <c:v>-0.51676314867005391</c:v>
                </c:pt>
                <c:pt idx="137">
                  <c:v>-0.51042164266321888</c:v>
                </c:pt>
                <c:pt idx="138">
                  <c:v>-0.50410059710442723</c:v>
                </c:pt>
                <c:pt idx="139">
                  <c:v>-0.49779962943580408</c:v>
                </c:pt>
                <c:pt idx="140">
                  <c:v>-0.49151836391732312</c:v>
                </c:pt>
                <c:pt idx="141">
                  <c:v>-0.48525643142756031</c:v>
                </c:pt>
                <c:pt idx="142">
                  <c:v>-0.47901346927109312</c:v>
                </c:pt>
                <c:pt idx="143">
                  <c:v>-0.47278912099226744</c:v>
                </c:pt>
                <c:pt idx="144">
                  <c:v>-0.46658303619506269</c:v>
                </c:pt>
                <c:pt idx="145">
                  <c:v>-0.46039487036881471</c:v>
                </c:pt>
                <c:pt idx="146">
                  <c:v>-0.45422428471954851</c:v>
                </c:pt>
                <c:pt idx="147">
                  <c:v>-0.44807094600669545</c:v>
                </c:pt>
                <c:pt idx="148">
                  <c:v>-0.44193452638497843</c:v>
                </c:pt>
                <c:pt idx="149">
                  <c:v>-0.43581470325125643</c:v>
                </c:pt>
                <c:pt idx="150">
                  <c:v>-0.42971115909612995</c:v>
                </c:pt>
                <c:pt idx="151">
                  <c:v>-0.42362358136011719</c:v>
                </c:pt>
                <c:pt idx="152">
                  <c:v>-0.41755166229422341</c:v>
                </c:pt>
                <c:pt idx="153">
                  <c:v>-0.4114950988247259</c:v>
                </c:pt>
                <c:pt idx="154">
                  <c:v>-0.40545359242201384</c:v>
                </c:pt>
                <c:pt idx="155">
                  <c:v>-0.39942684897332253</c:v>
                </c:pt>
                <c:pt idx="156">
                  <c:v>-0.39341457865921087</c:v>
                </c:pt>
                <c:pt idx="157">
                  <c:v>-0.38741649583363863</c:v>
                </c:pt>
                <c:pt idx="158">
                  <c:v>-0.38143231890750601</c:v>
                </c:pt>
                <c:pt idx="159">
                  <c:v>-0.37546177023551847</c:v>
                </c:pt>
                <c:pt idx="160">
                  <c:v>-0.36950457600625608</c:v>
                </c:pt>
                <c:pt idx="161">
                  <c:v>-0.36356046613532184</c:v>
                </c:pt>
                <c:pt idx="162">
                  <c:v>-0.35762917416145201</c:v>
                </c:pt>
                <c:pt idx="163">
                  <c:v>-0.3517104371454795</c:v>
                </c:pt>
                <c:pt idx="164">
                  <c:v>-0.34580399557204172</c:v>
                </c:pt>
                <c:pt idx="165">
                  <c:v>-0.33990959325392817</c:v>
                </c:pt>
                <c:pt idx="166">
                  <c:v>-0.33402697723897251</c:v>
                </c:pt>
                <c:pt idx="167">
                  <c:v>-0.32815589771939235</c:v>
                </c:pt>
                <c:pt idx="168">
                  <c:v>-0.32229610794348468</c:v>
                </c:pt>
                <c:pt idx="169">
                  <c:v>-0.31644736412959229</c:v>
                </c:pt>
                <c:pt idx="170">
                  <c:v>-0.31060942538225567</c:v>
                </c:pt>
                <c:pt idx="171">
                  <c:v>-0.30478205361046751</c:v>
                </c:pt>
                <c:pt idx="172">
                  <c:v>-0.29896501344795623</c:v>
                </c:pt>
                <c:pt idx="173">
                  <c:v>-0.29315807217542134</c:v>
                </c:pt>
                <c:pt idx="174">
                  <c:v>-0.28736099964464706</c:v>
                </c:pt>
                <c:pt idx="175">
                  <c:v>-0.28157356820442919</c:v>
                </c:pt>
                <c:pt idx="176">
                  <c:v>-0.27579555262824462</c:v>
                </c:pt>
                <c:pt idx="177">
                  <c:v>-0.27002673004360056</c:v>
                </c:pt>
                <c:pt idx="178">
                  <c:v>-0.26426687986300196</c:v>
                </c:pt>
                <c:pt idx="179">
                  <c:v>-0.25851578371647743</c:v>
                </c:pt>
                <c:pt idx="180">
                  <c:v>-0.25277322538560393</c:v>
                </c:pt>
                <c:pt idx="181">
                  <c:v>-0.2470389907389772</c:v>
                </c:pt>
                <c:pt idx="182">
                  <c:v>-0.24131286766907378</c:v>
                </c:pt>
                <c:pt idx="183">
                  <c:v>-0.23559464603045008</c:v>
                </c:pt>
                <c:pt idx="184">
                  <c:v>-0.22988411757923208</c:v>
                </c:pt>
                <c:pt idx="185">
                  <c:v>-0.22418107591384542</c:v>
                </c:pt>
                <c:pt idx="186">
                  <c:v>-0.21848531641693783</c:v>
                </c:pt>
                <c:pt idx="187">
                  <c:v>-0.21279663619845091</c:v>
                </c:pt>
                <c:pt idx="188">
                  <c:v>-0.20711483403979633</c:v>
                </c:pt>
                <c:pt idx="189">
                  <c:v>-0.20143971033909291</c:v>
                </c:pt>
                <c:pt idx="190">
                  <c:v>-0.19577106705742528</c:v>
                </c:pt>
                <c:pt idx="191">
                  <c:v>-0.1901087076660834</c:v>
                </c:pt>
                <c:pt idx="192">
                  <c:v>-0.1844524370947431</c:v>
                </c:pt>
                <c:pt idx="193">
                  <c:v>-0.17880206168055207</c:v>
                </c:pt>
                <c:pt idx="194">
                  <c:v>-0.17315738911808351</c:v>
                </c:pt>
                <c:pt idx="195">
                  <c:v>-0.16751822841012279</c:v>
                </c:pt>
                <c:pt idx="196">
                  <c:v>-0.16188438981925099</c:v>
                </c:pt>
                <c:pt idx="197">
                  <c:v>-0.15625568482019456</c:v>
                </c:pt>
                <c:pt idx="198">
                  <c:v>-0.15063192605290673</c:v>
                </c:pt>
                <c:pt idx="199">
                  <c:v>-0.14501292727634799</c:v>
                </c:pt>
                <c:pt idx="200">
                  <c:v>-0.13939850332293757</c:v>
                </c:pt>
                <c:pt idx="201">
                  <c:v>-0.13378847005364383</c:v>
                </c:pt>
                <c:pt idx="202">
                  <c:v>-0.12818264431368334</c:v>
                </c:pt>
                <c:pt idx="203">
                  <c:v>-0.12258084388880242</c:v>
                </c:pt>
                <c:pt idx="204">
                  <c:v>-0.11698288746211155</c:v>
                </c:pt>
                <c:pt idx="205">
                  <c:v>-0.11138859457144448</c:v>
                </c:pt>
                <c:pt idx="206">
                  <c:v>-0.10579778556721711</c:v>
                </c:pt>
                <c:pt idx="207">
                  <c:v>-0.10021028157075908</c:v>
                </c:pt>
                <c:pt idx="208">
                  <c:v>-9.4625904433090643E-2</c:v>
                </c:pt>
                <c:pt idx="209">
                  <c:v>-8.9044476694122812E-2</c:v>
                </c:pt>
                <c:pt idx="210">
                  <c:v>-8.3465821542253446E-2</c:v>
                </c:pt>
                <c:pt idx="211">
                  <c:v>-7.7889762774335375E-2</c:v>
                </c:pt>
                <c:pt idx="212">
                  <c:v>-7.2316124755993361E-2</c:v>
                </c:pt>
                <c:pt idx="213">
                  <c:v>-6.6744732382266594E-2</c:v>
                </c:pt>
                <c:pt idx="214">
                  <c:v>-6.1175411038551106E-2</c:v>
                </c:pt>
                <c:pt idx="215">
                  <c:v>-5.5607986561822538E-2</c:v>
                </c:pt>
                <c:pt idx="216">
                  <c:v>-5.0042285202114872E-2</c:v>
                </c:pt>
                <c:pt idx="217">
                  <c:v>-4.4478133584232055E-2</c:v>
                </c:pt>
                <c:pt idx="218">
                  <c:v>-3.8915358669672384E-2</c:v>
                </c:pt>
                <c:pt idx="219">
                  <c:v>-3.3353787718743207E-2</c:v>
                </c:pt>
                <c:pt idx="220">
                  <c:v>-2.7793248252842611E-2</c:v>
                </c:pt>
                <c:pt idx="221">
                  <c:v>-2.2233568016889315E-2</c:v>
                </c:pt>
                <c:pt idx="222">
                  <c:v>-1.6674574941878333E-2</c:v>
                </c:pt>
                <c:pt idx="223">
                  <c:v>-1.1116097107539757E-2</c:v>
                </c:pt>
                <c:pt idx="224">
                  <c:v>-5.5579627050824166E-3</c:v>
                </c:pt>
                <c:pt idx="225">
                  <c:v>0</c:v>
                </c:pt>
                <c:pt idx="226">
                  <c:v>5.5579627050824166E-3</c:v>
                </c:pt>
                <c:pt idx="227">
                  <c:v>1.1116097107539616E-2</c:v>
                </c:pt>
                <c:pt idx="228">
                  <c:v>1.6674574941878195E-2</c:v>
                </c:pt>
                <c:pt idx="229">
                  <c:v>2.2233568016889457E-2</c:v>
                </c:pt>
                <c:pt idx="230">
                  <c:v>2.7793248252842611E-2</c:v>
                </c:pt>
                <c:pt idx="231">
                  <c:v>3.3353787718743207E-2</c:v>
                </c:pt>
                <c:pt idx="232">
                  <c:v>3.8915358669672384E-2</c:v>
                </c:pt>
                <c:pt idx="233">
                  <c:v>4.4478133584231916E-2</c:v>
                </c:pt>
                <c:pt idx="234">
                  <c:v>5.004228520211474E-2</c:v>
                </c:pt>
                <c:pt idx="235">
                  <c:v>5.5607986561822677E-2</c:v>
                </c:pt>
                <c:pt idx="236">
                  <c:v>6.1175411038551106E-2</c:v>
                </c:pt>
                <c:pt idx="237">
                  <c:v>6.6744732382266594E-2</c:v>
                </c:pt>
                <c:pt idx="238">
                  <c:v>7.2316124755993361E-2</c:v>
                </c:pt>
                <c:pt idx="239">
                  <c:v>7.7889762774335222E-2</c:v>
                </c:pt>
                <c:pt idx="240">
                  <c:v>8.3465821542253321E-2</c:v>
                </c:pt>
                <c:pt idx="241">
                  <c:v>8.9044476694122923E-2</c:v>
                </c:pt>
                <c:pt idx="242">
                  <c:v>9.4625904433090643E-2</c:v>
                </c:pt>
                <c:pt idx="243">
                  <c:v>0.10021028157075908</c:v>
                </c:pt>
                <c:pt idx="244">
                  <c:v>0.10579778556721711</c:v>
                </c:pt>
                <c:pt idx="245">
                  <c:v>0.11138859457144434</c:v>
                </c:pt>
                <c:pt idx="246">
                  <c:v>0.11698288746211141</c:v>
                </c:pt>
                <c:pt idx="247">
                  <c:v>0.12258084388880255</c:v>
                </c:pt>
                <c:pt idx="248">
                  <c:v>0.12818264431368334</c:v>
                </c:pt>
                <c:pt idx="249">
                  <c:v>0.13378847005364383</c:v>
                </c:pt>
                <c:pt idx="250">
                  <c:v>0.13939850332293757</c:v>
                </c:pt>
                <c:pt idx="251">
                  <c:v>0.14501292727634785</c:v>
                </c:pt>
                <c:pt idx="252">
                  <c:v>0.1506319260529066</c:v>
                </c:pt>
                <c:pt idx="253">
                  <c:v>0.15625568482019472</c:v>
                </c:pt>
                <c:pt idx="254">
                  <c:v>0.16188438981925099</c:v>
                </c:pt>
                <c:pt idx="255">
                  <c:v>0.16751822841012279</c:v>
                </c:pt>
                <c:pt idx="256">
                  <c:v>0.17315738911808351</c:v>
                </c:pt>
                <c:pt idx="257">
                  <c:v>0.17880206168055196</c:v>
                </c:pt>
                <c:pt idx="258">
                  <c:v>0.18445243709474296</c:v>
                </c:pt>
                <c:pt idx="259">
                  <c:v>0.19010870766608359</c:v>
                </c:pt>
                <c:pt idx="260">
                  <c:v>0.19577106705742539</c:v>
                </c:pt>
                <c:pt idx="261">
                  <c:v>0.20143971033909291</c:v>
                </c:pt>
                <c:pt idx="262">
                  <c:v>0.20711483403979633</c:v>
                </c:pt>
                <c:pt idx="263">
                  <c:v>0.21279663619845091</c:v>
                </c:pt>
                <c:pt idx="264">
                  <c:v>0.21848531641693769</c:v>
                </c:pt>
                <c:pt idx="265">
                  <c:v>0.22418107591384556</c:v>
                </c:pt>
                <c:pt idx="266">
                  <c:v>0.22988411757923222</c:v>
                </c:pt>
                <c:pt idx="267">
                  <c:v>0.23559464603045008</c:v>
                </c:pt>
                <c:pt idx="268">
                  <c:v>0.24131286766907378</c:v>
                </c:pt>
                <c:pt idx="269">
                  <c:v>0.2470389907389772</c:v>
                </c:pt>
                <c:pt idx="270">
                  <c:v>0.25277322538560382</c:v>
                </c:pt>
                <c:pt idx="271">
                  <c:v>0.2585157837164776</c:v>
                </c:pt>
                <c:pt idx="272">
                  <c:v>0.26426687986300207</c:v>
                </c:pt>
                <c:pt idx="273">
                  <c:v>0.27002673004360056</c:v>
                </c:pt>
                <c:pt idx="274">
                  <c:v>0.27579555262824462</c:v>
                </c:pt>
                <c:pt idx="275">
                  <c:v>0.28157356820442919</c:v>
                </c:pt>
                <c:pt idx="276">
                  <c:v>0.28736099964464695</c:v>
                </c:pt>
                <c:pt idx="277">
                  <c:v>0.29315807217542145</c:v>
                </c:pt>
                <c:pt idx="278">
                  <c:v>0.2989650134479564</c:v>
                </c:pt>
                <c:pt idx="279">
                  <c:v>0.30478205361046751</c:v>
                </c:pt>
                <c:pt idx="280">
                  <c:v>0.31060942538225567</c:v>
                </c:pt>
                <c:pt idx="281">
                  <c:v>0.31644736412959229</c:v>
                </c:pt>
                <c:pt idx="282">
                  <c:v>0.32229610794348446</c:v>
                </c:pt>
                <c:pt idx="283">
                  <c:v>0.32815589771939246</c:v>
                </c:pt>
                <c:pt idx="284">
                  <c:v>0.33402697723897262</c:v>
                </c:pt>
                <c:pt idx="285">
                  <c:v>0.33990959325392817</c:v>
                </c:pt>
                <c:pt idx="286">
                  <c:v>0.34580399557204172</c:v>
                </c:pt>
                <c:pt idx="287">
                  <c:v>0.3517104371454795</c:v>
                </c:pt>
                <c:pt idx="288">
                  <c:v>0.35762917416145185</c:v>
                </c:pt>
                <c:pt idx="289">
                  <c:v>0.36356046613532211</c:v>
                </c:pt>
                <c:pt idx="290">
                  <c:v>0.36950457600625625</c:v>
                </c:pt>
                <c:pt idx="291">
                  <c:v>0.37546177023551847</c:v>
                </c:pt>
                <c:pt idx="292">
                  <c:v>0.38143231890750601</c:v>
                </c:pt>
                <c:pt idx="293">
                  <c:v>0.38741649583363863</c:v>
                </c:pt>
                <c:pt idx="294">
                  <c:v>0.39341457865921065</c:v>
                </c:pt>
                <c:pt idx="295">
                  <c:v>0.39942684897332242</c:v>
                </c:pt>
                <c:pt idx="296">
                  <c:v>0.40545359242201401</c:v>
                </c:pt>
                <c:pt idx="297">
                  <c:v>0.4114950988247259</c:v>
                </c:pt>
                <c:pt idx="298">
                  <c:v>0.41755166229422341</c:v>
                </c:pt>
                <c:pt idx="299">
                  <c:v>0.42362358136011719</c:v>
                </c:pt>
                <c:pt idx="300">
                  <c:v>0.42971115909612984</c:v>
                </c:pt>
                <c:pt idx="301">
                  <c:v>0.43581470325125643</c:v>
                </c:pt>
                <c:pt idx="302">
                  <c:v>0.4419345263849786</c:v>
                </c:pt>
                <c:pt idx="303">
                  <c:v>0.44807094600669545</c:v>
                </c:pt>
                <c:pt idx="304">
                  <c:v>0.45422428471954851</c:v>
                </c:pt>
                <c:pt idx="305">
                  <c:v>0.46039487036881471</c:v>
                </c:pt>
                <c:pt idx="306">
                  <c:v>0.46658303619506253</c:v>
                </c:pt>
                <c:pt idx="307">
                  <c:v>0.47278912099226728</c:v>
                </c:pt>
                <c:pt idx="308">
                  <c:v>0.4790134692710934</c:v>
                </c:pt>
                <c:pt idx="309">
                  <c:v>0.48525643142756031</c:v>
                </c:pt>
                <c:pt idx="310">
                  <c:v>0.49151836391732312</c:v>
                </c:pt>
                <c:pt idx="311">
                  <c:v>0.49779962943580408</c:v>
                </c:pt>
                <c:pt idx="312">
                  <c:v>0.50410059710442701</c:v>
                </c:pt>
                <c:pt idx="313">
                  <c:v>0.51042164266321888</c:v>
                </c:pt>
                <c:pt idx="314">
                  <c:v>0.51676314867005402</c:v>
                </c:pt>
                <c:pt idx="315">
                  <c:v>0.52312550470683195</c:v>
                </c:pt>
                <c:pt idx="316">
                  <c:v>0.52950910759289482</c:v>
                </c:pt>
                <c:pt idx="317">
                  <c:v>0.53591436160600259</c:v>
                </c:pt>
                <c:pt idx="318">
                  <c:v>0.54234167871120598</c:v>
                </c:pt>
                <c:pt idx="319">
                  <c:v>0.54879147879797119</c:v>
                </c:pt>
                <c:pt idx="320">
                  <c:v>0.5552641899259273</c:v>
                </c:pt>
                <c:pt idx="321">
                  <c:v>0.56176024857963303</c:v>
                </c:pt>
                <c:pt idx="322">
                  <c:v>0.56828009993277417</c:v>
                </c:pt>
                <c:pt idx="323">
                  <c:v>0.57482419812222818</c:v>
                </c:pt>
                <c:pt idx="324">
                  <c:v>0.58139300653245585</c:v>
                </c:pt>
                <c:pt idx="325">
                  <c:v>0.58798699809070132</c:v>
                </c:pt>
                <c:pt idx="326">
                  <c:v>0.59460665557351888</c:v>
                </c:pt>
                <c:pt idx="327">
                  <c:v>0.60125247192515696</c:v>
                </c:pt>
                <c:pt idx="328">
                  <c:v>0.60792495058837381</c:v>
                </c:pt>
                <c:pt idx="329">
                  <c:v>0.61462460584828771</c:v>
                </c:pt>
                <c:pt idx="330">
                  <c:v>0.62135196318988928</c:v>
                </c:pt>
                <c:pt idx="331">
                  <c:v>0.62810755966989884</c:v>
                </c:pt>
                <c:pt idx="332">
                  <c:v>0.63489194430367013</c:v>
                </c:pt>
                <c:pt idx="333">
                  <c:v>0.64170567846789373</c:v>
                </c:pt>
                <c:pt idx="334">
                  <c:v>0.64854933631990552</c:v>
                </c:pt>
                <c:pt idx="335">
                  <c:v>0.65542350523442661</c:v>
                </c:pt>
                <c:pt idx="336">
                  <c:v>0.66232878625864433</c:v>
                </c:pt>
                <c:pt idx="337">
                  <c:v>0.66926579458657232</c:v>
                </c:pt>
                <c:pt idx="338">
                  <c:v>0.67623516005369577</c:v>
                </c:pt>
                <c:pt idx="339">
                  <c:v>0.68323752765297041</c:v>
                </c:pt>
                <c:pt idx="340">
                  <c:v>0.69027355807331003</c:v>
                </c:pt>
                <c:pt idx="341">
                  <c:v>0.69734392826175651</c:v>
                </c:pt>
                <c:pt idx="342">
                  <c:v>0.70444933201062299</c:v>
                </c:pt>
                <c:pt idx="343">
                  <c:v>0.71159048057096486</c:v>
                </c:pt>
                <c:pt idx="344">
                  <c:v>0.71876810329382157</c:v>
                </c:pt>
                <c:pt idx="345">
                  <c:v>0.72598294830078236</c:v>
                </c:pt>
                <c:pt idx="346">
                  <c:v>0.73323578318551175</c:v>
                </c:pt>
                <c:pt idx="347">
                  <c:v>0.74052739574798465</c:v>
                </c:pt>
                <c:pt idx="348">
                  <c:v>0.74785859476330196</c:v>
                </c:pt>
                <c:pt idx="349">
                  <c:v>0.75523021078708297</c:v>
                </c:pt>
                <c:pt idx="350">
                  <c:v>0.76264309699955668</c:v>
                </c:pt>
                <c:pt idx="351">
                  <c:v>0.77009813009064054</c:v>
                </c:pt>
                <c:pt idx="352">
                  <c:v>0.77759621118842415</c:v>
                </c:pt>
                <c:pt idx="353">
                  <c:v>0.78513826683368382</c:v>
                </c:pt>
                <c:pt idx="354">
                  <c:v>0.79272525000319449</c:v>
                </c:pt>
                <c:pt idx="355">
                  <c:v>0.80035814118484894</c:v>
                </c:pt>
                <c:pt idx="356">
                  <c:v>0.80803794950778363</c:v>
                </c:pt>
                <c:pt idx="357">
                  <c:v>0.81576571393093433</c:v>
                </c:pt>
                <c:pt idx="358">
                  <c:v>0.82354250449375843</c:v>
                </c:pt>
                <c:pt idx="359">
                  <c:v>0.83136942363304356</c:v>
                </c:pt>
                <c:pt idx="360">
                  <c:v>0.83924760757011474</c:v>
                </c:pt>
                <c:pt idx="361">
                  <c:v>0.8471782277730201</c:v>
                </c:pt>
                <c:pt idx="362">
                  <c:v>0.85516249249864362</c:v>
                </c:pt>
                <c:pt idx="363">
                  <c:v>0.86320164842010261</c:v>
                </c:pt>
                <c:pt idx="364">
                  <c:v>0.87129698234517627</c:v>
                </c:pt>
                <c:pt idx="365">
                  <c:v>0.87944982303199692</c:v>
                </c:pt>
                <c:pt idx="366">
                  <c:v>0.88766154310872758</c:v>
                </c:pt>
                <c:pt idx="367">
                  <c:v>0.89593356110451416</c:v>
                </c:pt>
                <c:pt idx="368">
                  <c:v>0.90426734359956806</c:v>
                </c:pt>
                <c:pt idx="369">
                  <c:v>0.91266440750296063</c:v>
                </c:pt>
                <c:pt idx="370">
                  <c:v>0.92112632246735904</c:v>
                </c:pt>
                <c:pt idx="371">
                  <c:v>0.92965471345080708</c:v>
                </c:pt>
                <c:pt idx="372">
                  <c:v>0.93825126343644627</c:v>
                </c:pt>
                <c:pt idx="373">
                  <c:v>0.94691771632213695</c:v>
                </c:pt>
                <c:pt idx="374">
                  <c:v>0.95565587999291912</c:v>
                </c:pt>
                <c:pt idx="375">
                  <c:v>0.96446762959044663</c:v>
                </c:pt>
                <c:pt idx="376">
                  <c:v>0.97335491099489779</c:v>
                </c:pt>
                <c:pt idx="377">
                  <c:v>0.98231974453616677</c:v>
                </c:pt>
                <c:pt idx="378">
                  <c:v>0.99136422895285492</c:v>
                </c:pt>
                <c:pt idx="379">
                  <c:v>1.0004905456193149</c:v>
                </c:pt>
                <c:pt idx="380">
                  <c:v>1.0097009630628742</c:v>
                </c:pt>
                <c:pt idx="381">
                  <c:v>1.0189978417957151</c:v>
                </c:pt>
                <c:pt idx="382">
                  <c:v>1.0283836394881325</c:v>
                </c:pt>
                <c:pt idx="383">
                  <c:v>1.0378609165127886</c:v>
                </c:pt>
                <c:pt idx="384">
                  <c:v>1.0474323418924416</c:v>
                </c:pt>
                <c:pt idx="385">
                  <c:v>1.0571006996871644</c:v>
                </c:pt>
                <c:pt idx="386">
                  <c:v>1.0668688958607935</c:v>
                </c:pt>
                <c:pt idx="387">
                  <c:v>1.07673996567066</c:v>
                </c:pt>
                <c:pt idx="388">
                  <c:v>1.0867170816294558</c:v>
                </c:pt>
                <c:pt idx="389">
                  <c:v>1.096803562093513</c:v>
                </c:pt>
                <c:pt idx="390">
                  <c:v>1.107002880537908</c:v>
                </c:pt>
                <c:pt idx="391">
                  <c:v>1.1173186755857223</c:v>
                </c:pt>
                <c:pt idx="392">
                  <c:v>1.1277547618666652</c:v>
                </c:pt>
                <c:pt idx="393">
                  <c:v>1.1383151417891739</c:v>
                </c:pt>
                <c:pt idx="394">
                  <c:v>1.1490040183202719</c:v>
                </c:pt>
                <c:pt idx="395">
                  <c:v>1.1598258088790807</c:v>
                </c:pt>
                <c:pt idx="396">
                  <c:v>1.1707851604630908</c:v>
                </c:pt>
                <c:pt idx="397">
                  <c:v>1.1818869661415481</c:v>
                </c:pt>
                <c:pt idx="398">
                  <c:v>1.1931363830677042</c:v>
                </c:pt>
                <c:pt idx="399">
                  <c:v>1.2045388521818403</c:v>
                </c:pt>
                <c:pt idx="400">
                  <c:v>1.2161001198001213</c:v>
                </c:pt>
                <c:pt idx="401">
                  <c:v>1.2278262613112725</c:v>
                </c:pt>
                <c:pt idx="402">
                  <c:v>1.2397237072342226</c:v>
                </c:pt>
                <c:pt idx="403">
                  <c:v>1.2517992719262003</c:v>
                </c:pt>
                <c:pt idx="404">
                  <c:v>1.2640601852732036</c:v>
                </c:pt>
                <c:pt idx="405">
                  <c:v>1.2765141277444572</c:v>
                </c:pt>
                <c:pt idx="406">
                  <c:v>1.2891692692508814</c:v>
                </c:pt>
                <c:pt idx="407">
                  <c:v>1.3020343123165021</c:v>
                </c:pt>
                <c:pt idx="408">
                  <c:v>1.3151185401532619</c:v>
                </c:pt>
                <c:pt idx="409">
                  <c:v>1.3284318703265448</c:v>
                </c:pt>
                <c:pt idx="410">
                  <c:v>1.34198491481423</c:v>
                </c:pt>
                <c:pt idx="411">
                  <c:v>1.3557890474003595</c:v>
                </c:pt>
                <c:pt idx="412">
                  <c:v>1.369856479510797</c:v>
                </c:pt>
                <c:pt idx="413">
                  <c:v>1.3842003457990379</c:v>
                </c:pt>
                <c:pt idx="414">
                  <c:v>1.3988348010339657</c:v>
                </c:pt>
                <c:pt idx="415">
                  <c:v>1.4137751301384087</c:v>
                </c:pt>
                <c:pt idx="416">
                  <c:v>1.4290378735914331</c:v>
                </c:pt>
                <c:pt idx="417">
                  <c:v>1.4446409708557928</c:v>
                </c:pt>
                <c:pt idx="418">
                  <c:v>1.4606039250479492</c:v>
                </c:pt>
                <c:pt idx="419">
                  <c:v>1.4769479927610141</c:v>
                </c:pt>
                <c:pt idx="420">
                  <c:v>1.4936964038205256</c:v>
                </c:pt>
                <c:pt idx="421">
                  <c:v>1.5108746168513389</c:v>
                </c:pt>
                <c:pt idx="422">
                  <c:v>1.5285106179313381</c:v>
                </c:pt>
                <c:pt idx="423">
                  <c:v>1.5466352713992295</c:v>
                </c:pt>
                <c:pt idx="424">
                  <c:v>1.5652827341992219</c:v>
                </c:pt>
                <c:pt idx="425">
                  <c:v>1.584490948164291</c:v>
                </c:pt>
                <c:pt idx="426">
                  <c:v>1.604302228612466</c:v>
                </c:pt>
                <c:pt idx="427">
                  <c:v>1.6247639729107086</c:v>
                </c:pt>
                <c:pt idx="428">
                  <c:v>1.6459295197547983</c:v>
                </c:pt>
                <c:pt idx="429">
                  <c:v>1.6678591995548411</c:v>
                </c:pt>
                <c:pt idx="430">
                  <c:v>1.6906216295848984</c:v>
                </c:pt>
                <c:pt idx="431">
                  <c:v>1.7142953260668188</c:v>
                </c:pt>
                <c:pt idx="432">
                  <c:v>1.7389707315702849</c:v>
                </c:pt>
                <c:pt idx="433">
                  <c:v>1.764752793833896</c:v>
                </c:pt>
                <c:pt idx="434">
                  <c:v>1.7917642873785153</c:v>
                </c:pt>
                <c:pt idx="435">
                  <c:v>1.8201501518649088</c:v>
                </c:pt>
                <c:pt idx="436">
                  <c:v>1.8500832472740463</c:v>
                </c:pt>
                <c:pt idx="437">
                  <c:v>1.8817721233932005</c:v>
                </c:pt>
                <c:pt idx="438">
                  <c:v>1.9154717186792212</c:v>
                </c:pt>
                <c:pt idx="439">
                  <c:v>1.9514984307135337</c:v>
                </c:pt>
                <c:pt idx="440">
                  <c:v>1.9902519072554543</c:v>
                </c:pt>
                <c:pt idx="441">
                  <c:v>2.0322475325617861</c:v>
                </c:pt>
                <c:pt idx="442">
                  <c:v>2.0781666425455487</c:v>
                </c:pt>
                <c:pt idx="443">
                  <c:v>2.1289375989045571</c:v>
                </c:pt>
                <c:pt idx="444">
                  <c:v>2.1858738799218642</c:v>
                </c:pt>
                <c:pt idx="445">
                  <c:v>2.2509256965027937</c:v>
                </c:pt>
                <c:pt idx="446">
                  <c:v>2.3271806189531339</c:v>
                </c:pt>
                <c:pt idx="447">
                  <c:v>2.4199869453379139</c:v>
                </c:pt>
                <c:pt idx="448">
                  <c:v>2.5399612699655947</c:v>
                </c:pt>
                <c:pt idx="449">
                  <c:v>2.7137873676087056</c:v>
                </c:pt>
                <c:pt idx="450">
                  <c:v>3.0594693291315691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C3D-4B70-BDE1-C96FE2A24A22}"/>
            </c:ext>
          </c:extLst>
        </c:ser>
        <c:ser>
          <c:idx val="2"/>
          <c:order val="3"/>
          <c:tx>
            <c:v>Quartiles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plus"/>
            <c:size val="12"/>
            <c:spPr>
              <a:ln>
                <a:solidFill>
                  <a:srgbClr val="C00000"/>
                </a:solidFill>
              </a:ln>
            </c:spPr>
          </c:marker>
          <c:xVal>
            <c:numRef>
              <c:f>Facies_5_Porosity!$BM$26:$BM$33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  <c:pt idx="6">
                  <c:v>0</c:v>
                </c:pt>
                <c:pt idx="7">
                  <c:v>0.25</c:v>
                </c:pt>
              </c:numCache>
            </c:numRef>
          </c:xVal>
          <c:yVal>
            <c:numRef>
              <c:f>Facies_5_Porosity!$BL$26:$BL$33</c:f>
              <c:numCache>
                <c:formatCode>General</c:formatCode>
                <c:ptCount val="8"/>
                <c:pt idx="0">
                  <c:v>-0.67448975019608193</c:v>
                </c:pt>
                <c:pt idx="1">
                  <c:v>-0.67448975019608193</c:v>
                </c:pt>
                <c:pt idx="3">
                  <c:v>0</c:v>
                </c:pt>
                <c:pt idx="4">
                  <c:v>0</c:v>
                </c:pt>
                <c:pt idx="6">
                  <c:v>0.67448975019608193</c:v>
                </c:pt>
                <c:pt idx="7">
                  <c:v>0.67448975019608193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C3D-4B70-BDE1-C96FE2A24A22}"/>
            </c:ext>
          </c:extLst>
        </c:ser>
        <c:ser>
          <c:idx val="3"/>
          <c:order val="4"/>
          <c:tx>
            <c:v>P10_P90</c:v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Facies_5_Porosity!$BM$37:$BM$42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xVal>
          <c:yVal>
            <c:numRef>
              <c:f>Facies_5_Porosity!$BL$37:$BL$42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-1.2815515655446006</c:v>
                </c:pt>
                <c:pt idx="3">
                  <c:v>1.2815515655446006</c:v>
                </c:pt>
                <c:pt idx="4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C3D-4B70-BDE1-C96FE2A2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352"/>
        <c:axId val="124698624"/>
      </c:scatterChart>
      <c:valAx>
        <c:axId val="124692352"/>
        <c:scaling>
          <c:orientation val="minMax"/>
          <c:max val="0.25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38000009979741123"/>
              <c:y val="0.95034600202533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crossAx val="124698624"/>
        <c:crossesAt val="-3.3"/>
        <c:crossBetween val="midCat"/>
        <c:majorUnit val="1.0000000000000002E-2"/>
        <c:minorUnit val="1.0000000000000002E-2"/>
      </c:valAx>
      <c:valAx>
        <c:axId val="124698624"/>
        <c:scaling>
          <c:orientation val="minMax"/>
          <c:max val="3.3"/>
          <c:min val="-3.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Probability % Less Than</a:t>
                </a:r>
              </a:p>
            </c:rich>
          </c:tx>
          <c:layout>
            <c:manualLayout>
              <c:xMode val="edge"/>
              <c:yMode val="edge"/>
              <c:x val="5.4839735942098164E-4"/>
              <c:y val="0.321556070197107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92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9.8473415254911281E-2"/>
          <c:y val="0.13625258607379961"/>
          <c:w val="0.19299943883277218"/>
          <c:h val="0.1713212397122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8169887854926E-2"/>
          <c:y val="7.6108348622385635E-2"/>
          <c:w val="0.88274397518492009"/>
          <c:h val="0.821743062707878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NewAllPore!$N$3:$N$27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NewAllPore!$R$3:$R$27</c:f>
              <c:numCache>
                <c:formatCode>General</c:formatCode>
                <c:ptCount val="25"/>
                <c:pt idx="0">
                  <c:v>0</c:v>
                </c:pt>
                <c:pt idx="1">
                  <c:v>8.8691796008869186E-2</c:v>
                </c:pt>
                <c:pt idx="2">
                  <c:v>0.16851441241685144</c:v>
                </c:pt>
                <c:pt idx="3">
                  <c:v>0.26385809312638581</c:v>
                </c:pt>
                <c:pt idx="4">
                  <c:v>0.39246119733924612</c:v>
                </c:pt>
                <c:pt idx="5">
                  <c:v>0.52328159645232819</c:v>
                </c:pt>
                <c:pt idx="6">
                  <c:v>0.64966740576496673</c:v>
                </c:pt>
                <c:pt idx="7">
                  <c:v>0.70509977827050996</c:v>
                </c:pt>
                <c:pt idx="8">
                  <c:v>0.76940133037694014</c:v>
                </c:pt>
                <c:pt idx="9">
                  <c:v>0.81152993348115299</c:v>
                </c:pt>
                <c:pt idx="10">
                  <c:v>0.86696230598669621</c:v>
                </c:pt>
                <c:pt idx="11">
                  <c:v>0.90243902439024393</c:v>
                </c:pt>
                <c:pt idx="12">
                  <c:v>0.92239467849223944</c:v>
                </c:pt>
                <c:pt idx="13">
                  <c:v>0.94456762749445677</c:v>
                </c:pt>
                <c:pt idx="14">
                  <c:v>0.95787139689578715</c:v>
                </c:pt>
                <c:pt idx="15">
                  <c:v>0.96674057649667411</c:v>
                </c:pt>
                <c:pt idx="16">
                  <c:v>0.97782705099778267</c:v>
                </c:pt>
                <c:pt idx="17">
                  <c:v>0.98669623059866962</c:v>
                </c:pt>
                <c:pt idx="18">
                  <c:v>0.99113082039911304</c:v>
                </c:pt>
                <c:pt idx="19">
                  <c:v>0.99556541019955658</c:v>
                </c:pt>
                <c:pt idx="20">
                  <c:v>0.99556541019955658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1-42B7-8461-4031D855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9152"/>
        <c:axId val="124930688"/>
      </c:barChart>
      <c:catAx>
        <c:axId val="124929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one"/>
        <c:crossAx val="124930688"/>
        <c:crosses val="autoZero"/>
        <c:auto val="1"/>
        <c:lblAlgn val="ctr"/>
        <c:lblOffset val="100"/>
        <c:noMultiLvlLbl val="0"/>
      </c:catAx>
      <c:valAx>
        <c:axId val="124930688"/>
        <c:scaling>
          <c:orientation val="minMax"/>
          <c:max val="1.05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crossAx val="124929152"/>
        <c:crosses val="autoZero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NewAllPore!$Y$2</c:f>
          <c:strCache>
            <c:ptCount val="1"/>
            <c:pt idx="0">
              <c:v>All Facies Porosity Distribution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80108168297142E-2"/>
          <c:y val="7.6404408661294276E-2"/>
          <c:w val="0.88202407937644156"/>
          <c:h val="0.82212796536860466"/>
        </c:manualLayout>
      </c:layout>
      <c:scatterChart>
        <c:scatterStyle val="lineMarker"/>
        <c:varyColors val="0"/>
        <c:ser>
          <c:idx val="1"/>
          <c:order val="0"/>
          <c:tx>
            <c:v>Data Points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NewAllPore!$A$3:$A$453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 formatCode="General">
                  <c:v>2.7E-2</c:v>
                </c:pt>
                <c:pt idx="111" formatCode="General">
                  <c:v>2.8000000000000001E-2</c:v>
                </c:pt>
                <c:pt idx="112" formatCode="General">
                  <c:v>2.8000000000000001E-2</c:v>
                </c:pt>
                <c:pt idx="113" formatCode="General">
                  <c:v>2.8000000000000001E-2</c:v>
                </c:pt>
                <c:pt idx="114" formatCode="General">
                  <c:v>2.8000000000000001E-2</c:v>
                </c:pt>
                <c:pt idx="115" formatCode="General">
                  <c:v>2.9000000000000001E-2</c:v>
                </c:pt>
                <c:pt idx="116" formatCode="General">
                  <c:v>2.9000000000000001E-2</c:v>
                </c:pt>
                <c:pt idx="117" formatCode="General">
                  <c:v>2.9000000000000001E-2</c:v>
                </c:pt>
                <c:pt idx="118" formatCode="General">
                  <c:v>2.9000000000000001E-2</c:v>
                </c:pt>
                <c:pt idx="119" formatCode="General">
                  <c:v>0.03</c:v>
                </c:pt>
                <c:pt idx="120" formatCode="General">
                  <c:v>0.03</c:v>
                </c:pt>
                <c:pt idx="121" formatCode="General">
                  <c:v>0.03</c:v>
                </c:pt>
                <c:pt idx="122" formatCode="General">
                  <c:v>0.03</c:v>
                </c:pt>
                <c:pt idx="123" formatCode="General">
                  <c:v>3.1E-2</c:v>
                </c:pt>
                <c:pt idx="124" formatCode="General">
                  <c:v>3.1E-2</c:v>
                </c:pt>
                <c:pt idx="125" formatCode="General">
                  <c:v>3.1E-2</c:v>
                </c:pt>
                <c:pt idx="126" formatCode="General">
                  <c:v>3.1E-2</c:v>
                </c:pt>
                <c:pt idx="127" formatCode="General">
                  <c:v>3.1E-2</c:v>
                </c:pt>
                <c:pt idx="128" formatCode="General">
                  <c:v>3.1E-2</c:v>
                </c:pt>
                <c:pt idx="129" formatCode="General">
                  <c:v>3.2000000000000001E-2</c:v>
                </c:pt>
                <c:pt idx="130" formatCode="General">
                  <c:v>3.2000000000000001E-2</c:v>
                </c:pt>
                <c:pt idx="131" formatCode="General">
                  <c:v>3.2000000000000001E-2</c:v>
                </c:pt>
                <c:pt idx="132" formatCode="General">
                  <c:v>3.2000000000000001E-2</c:v>
                </c:pt>
                <c:pt idx="133" formatCode="General">
                  <c:v>3.3000000000000002E-2</c:v>
                </c:pt>
                <c:pt idx="134" formatCode="General">
                  <c:v>3.3000000000000002E-2</c:v>
                </c:pt>
                <c:pt idx="135" formatCode="General">
                  <c:v>3.3000000000000002E-2</c:v>
                </c:pt>
                <c:pt idx="136" formatCode="General">
                  <c:v>3.3000000000000002E-2</c:v>
                </c:pt>
                <c:pt idx="137" formatCode="General">
                  <c:v>3.3000000000000002E-2</c:v>
                </c:pt>
                <c:pt idx="138" formatCode="General">
                  <c:v>3.3000000000000002E-2</c:v>
                </c:pt>
                <c:pt idx="139" formatCode="General">
                  <c:v>3.3000000000000002E-2</c:v>
                </c:pt>
                <c:pt idx="140" formatCode="General">
                  <c:v>3.3000000000000002E-2</c:v>
                </c:pt>
                <c:pt idx="141" formatCode="General">
                  <c:v>3.4000000000000002E-2</c:v>
                </c:pt>
                <c:pt idx="142" formatCode="General">
                  <c:v>3.4000000000000002E-2</c:v>
                </c:pt>
                <c:pt idx="143" formatCode="General">
                  <c:v>3.4000000000000002E-2</c:v>
                </c:pt>
                <c:pt idx="144" formatCode="General">
                  <c:v>3.4000000000000002E-2</c:v>
                </c:pt>
                <c:pt idx="145" formatCode="General">
                  <c:v>3.4000000000000002E-2</c:v>
                </c:pt>
                <c:pt idx="146" formatCode="General">
                  <c:v>3.4000000000000002E-2</c:v>
                </c:pt>
                <c:pt idx="147" formatCode="General">
                  <c:v>3.4000000000000002E-2</c:v>
                </c:pt>
                <c:pt idx="148" formatCode="General">
                  <c:v>3.4000000000000002E-2</c:v>
                </c:pt>
                <c:pt idx="149" formatCode="General">
                  <c:v>3.4000000000000002E-2</c:v>
                </c:pt>
                <c:pt idx="150" formatCode="General">
                  <c:v>3.4000000000000002E-2</c:v>
                </c:pt>
                <c:pt idx="151" formatCode="General">
                  <c:v>3.4000000000000002E-2</c:v>
                </c:pt>
                <c:pt idx="152" formatCode="General">
                  <c:v>3.4000000000000002E-2</c:v>
                </c:pt>
                <c:pt idx="153" formatCode="General">
                  <c:v>3.5000000000000003E-2</c:v>
                </c:pt>
                <c:pt idx="154" formatCode="General">
                  <c:v>3.5000000000000003E-2</c:v>
                </c:pt>
                <c:pt idx="155" formatCode="General">
                  <c:v>3.5999999999999997E-2</c:v>
                </c:pt>
                <c:pt idx="156" formatCode="General">
                  <c:v>3.5999999999999997E-2</c:v>
                </c:pt>
                <c:pt idx="157" formatCode="General">
                  <c:v>3.5999999999999997E-2</c:v>
                </c:pt>
                <c:pt idx="158" formatCode="General">
                  <c:v>3.5999999999999997E-2</c:v>
                </c:pt>
                <c:pt idx="159" formatCode="General">
                  <c:v>3.5999999999999997E-2</c:v>
                </c:pt>
                <c:pt idx="160" formatCode="General">
                  <c:v>3.6999999999999998E-2</c:v>
                </c:pt>
                <c:pt idx="161" formatCode="General">
                  <c:v>3.6999999999999998E-2</c:v>
                </c:pt>
                <c:pt idx="162" formatCode="General">
                  <c:v>3.6999999999999998E-2</c:v>
                </c:pt>
                <c:pt idx="163" formatCode="General">
                  <c:v>3.6999999999999998E-2</c:v>
                </c:pt>
                <c:pt idx="164" formatCode="General">
                  <c:v>3.6999999999999998E-2</c:v>
                </c:pt>
                <c:pt idx="165" formatCode="General">
                  <c:v>3.6999999999999998E-2</c:v>
                </c:pt>
                <c:pt idx="166" formatCode="General">
                  <c:v>3.7999999999999999E-2</c:v>
                </c:pt>
                <c:pt idx="167" formatCode="General">
                  <c:v>3.7999999999999999E-2</c:v>
                </c:pt>
                <c:pt idx="168" formatCode="General">
                  <c:v>3.7999999999999999E-2</c:v>
                </c:pt>
                <c:pt idx="169" formatCode="General">
                  <c:v>3.7999999999999999E-2</c:v>
                </c:pt>
                <c:pt idx="170" formatCode="General">
                  <c:v>3.7999999999999999E-2</c:v>
                </c:pt>
                <c:pt idx="171" formatCode="General">
                  <c:v>3.7999999999999999E-2</c:v>
                </c:pt>
                <c:pt idx="172" formatCode="General">
                  <c:v>3.9E-2</c:v>
                </c:pt>
                <c:pt idx="173" formatCode="General">
                  <c:v>3.9E-2</c:v>
                </c:pt>
                <c:pt idx="174" formatCode="General">
                  <c:v>3.9E-2</c:v>
                </c:pt>
                <c:pt idx="175" formatCode="General">
                  <c:v>3.9E-2</c:v>
                </c:pt>
                <c:pt idx="176" formatCode="General">
                  <c:v>3.9E-2</c:v>
                </c:pt>
                <c:pt idx="177" formatCode="General">
                  <c:v>0.04</c:v>
                </c:pt>
                <c:pt idx="178" formatCode="General">
                  <c:v>0.04</c:v>
                </c:pt>
                <c:pt idx="179" formatCode="General">
                  <c:v>0.04</c:v>
                </c:pt>
                <c:pt idx="180" formatCode="General">
                  <c:v>0.04</c:v>
                </c:pt>
                <c:pt idx="181" formatCode="General">
                  <c:v>0.04</c:v>
                </c:pt>
                <c:pt idx="182" formatCode="General">
                  <c:v>0.04</c:v>
                </c:pt>
                <c:pt idx="183" formatCode="General">
                  <c:v>0.04</c:v>
                </c:pt>
                <c:pt idx="184" formatCode="General">
                  <c:v>4.1000000000000002E-2</c:v>
                </c:pt>
                <c:pt idx="185" formatCode="General">
                  <c:v>4.1000000000000002E-2</c:v>
                </c:pt>
                <c:pt idx="186" formatCode="General">
                  <c:v>4.1000000000000002E-2</c:v>
                </c:pt>
                <c:pt idx="187" formatCode="General">
                  <c:v>4.1000000000000002E-2</c:v>
                </c:pt>
                <c:pt idx="188" formatCode="General">
                  <c:v>4.1000000000000002E-2</c:v>
                </c:pt>
                <c:pt idx="189" formatCode="General">
                  <c:v>4.1000000000000002E-2</c:v>
                </c:pt>
                <c:pt idx="190" formatCode="General">
                  <c:v>4.1000000000000002E-2</c:v>
                </c:pt>
                <c:pt idx="191" formatCode="General">
                  <c:v>4.1000000000000002E-2</c:v>
                </c:pt>
                <c:pt idx="192" formatCode="General">
                  <c:v>4.1000000000000002E-2</c:v>
                </c:pt>
                <c:pt idx="193" formatCode="General">
                  <c:v>4.2000000000000003E-2</c:v>
                </c:pt>
                <c:pt idx="194" formatCode="General">
                  <c:v>4.2000000000000003E-2</c:v>
                </c:pt>
                <c:pt idx="195" formatCode="General">
                  <c:v>4.2000000000000003E-2</c:v>
                </c:pt>
                <c:pt idx="196" formatCode="General">
                  <c:v>4.2999999999999997E-2</c:v>
                </c:pt>
                <c:pt idx="197" formatCode="General">
                  <c:v>4.2999999999999997E-2</c:v>
                </c:pt>
                <c:pt idx="198" formatCode="General">
                  <c:v>4.2999999999999997E-2</c:v>
                </c:pt>
                <c:pt idx="199" formatCode="General">
                  <c:v>4.2999999999999997E-2</c:v>
                </c:pt>
                <c:pt idx="200" formatCode="General">
                  <c:v>4.2999999999999997E-2</c:v>
                </c:pt>
                <c:pt idx="201" formatCode="General">
                  <c:v>4.2999999999999997E-2</c:v>
                </c:pt>
                <c:pt idx="202" formatCode="General">
                  <c:v>4.2999999999999997E-2</c:v>
                </c:pt>
                <c:pt idx="203" formatCode="General">
                  <c:v>4.2999999999999997E-2</c:v>
                </c:pt>
                <c:pt idx="204" formatCode="General">
                  <c:v>4.3999999999999997E-2</c:v>
                </c:pt>
                <c:pt idx="205" formatCode="General">
                  <c:v>4.3999999999999997E-2</c:v>
                </c:pt>
                <c:pt idx="206" formatCode="General">
                  <c:v>4.3999999999999997E-2</c:v>
                </c:pt>
                <c:pt idx="207" formatCode="General">
                  <c:v>4.3999999999999997E-2</c:v>
                </c:pt>
                <c:pt idx="208" formatCode="General">
                  <c:v>4.3999999999999997E-2</c:v>
                </c:pt>
                <c:pt idx="209" formatCode="General">
                  <c:v>4.3999999999999997E-2</c:v>
                </c:pt>
                <c:pt idx="210" formatCode="General">
                  <c:v>4.3999999999999997E-2</c:v>
                </c:pt>
                <c:pt idx="211" formatCode="General">
                  <c:v>4.3999999999999997E-2</c:v>
                </c:pt>
                <c:pt idx="212" formatCode="General">
                  <c:v>4.3999999999999997E-2</c:v>
                </c:pt>
                <c:pt idx="213" formatCode="General">
                  <c:v>4.3999999999999997E-2</c:v>
                </c:pt>
                <c:pt idx="214" formatCode="General">
                  <c:v>4.3999999999999997E-2</c:v>
                </c:pt>
                <c:pt idx="215" formatCode="General">
                  <c:v>4.4999999999999998E-2</c:v>
                </c:pt>
                <c:pt idx="216" formatCode="General">
                  <c:v>4.4999999999999998E-2</c:v>
                </c:pt>
                <c:pt idx="217" formatCode="General">
                  <c:v>4.4999999999999998E-2</c:v>
                </c:pt>
                <c:pt idx="218" formatCode="General">
                  <c:v>4.4999999999999998E-2</c:v>
                </c:pt>
                <c:pt idx="219" formatCode="General">
                  <c:v>4.5999999999999999E-2</c:v>
                </c:pt>
                <c:pt idx="220" formatCode="General">
                  <c:v>4.5999999999999999E-2</c:v>
                </c:pt>
                <c:pt idx="221" formatCode="General">
                  <c:v>4.5999999999999999E-2</c:v>
                </c:pt>
                <c:pt idx="222" formatCode="General">
                  <c:v>4.5999999999999999E-2</c:v>
                </c:pt>
                <c:pt idx="223" formatCode="General">
                  <c:v>4.7E-2</c:v>
                </c:pt>
                <c:pt idx="224" formatCode="General">
                  <c:v>4.7E-2</c:v>
                </c:pt>
                <c:pt idx="225" formatCode="General">
                  <c:v>4.7E-2</c:v>
                </c:pt>
                <c:pt idx="226" formatCode="General">
                  <c:v>4.7E-2</c:v>
                </c:pt>
                <c:pt idx="227" formatCode="General">
                  <c:v>4.7E-2</c:v>
                </c:pt>
                <c:pt idx="228" formatCode="General">
                  <c:v>4.7E-2</c:v>
                </c:pt>
                <c:pt idx="229" formatCode="General">
                  <c:v>4.7E-2</c:v>
                </c:pt>
                <c:pt idx="230" formatCode="General">
                  <c:v>4.8000000000000001E-2</c:v>
                </c:pt>
                <c:pt idx="231" formatCode="General">
                  <c:v>4.8000000000000001E-2</c:v>
                </c:pt>
                <c:pt idx="232" formatCode="General">
                  <c:v>4.8000000000000001E-2</c:v>
                </c:pt>
                <c:pt idx="233" formatCode="General">
                  <c:v>4.9000000000000002E-2</c:v>
                </c:pt>
                <c:pt idx="234" formatCode="General">
                  <c:v>4.9000000000000002E-2</c:v>
                </c:pt>
                <c:pt idx="235" formatCode="General">
                  <c:v>4.9000000000000002E-2</c:v>
                </c:pt>
                <c:pt idx="236" formatCode="General">
                  <c:v>0.05</c:v>
                </c:pt>
                <c:pt idx="237" formatCode="General">
                  <c:v>0.05</c:v>
                </c:pt>
                <c:pt idx="238" formatCode="General">
                  <c:v>0.05</c:v>
                </c:pt>
                <c:pt idx="239" formatCode="General">
                  <c:v>0.05</c:v>
                </c:pt>
                <c:pt idx="240" formatCode="General">
                  <c:v>0.05</c:v>
                </c:pt>
                <c:pt idx="241" formatCode="General">
                  <c:v>0.05</c:v>
                </c:pt>
                <c:pt idx="242" formatCode="General">
                  <c:v>0.05</c:v>
                </c:pt>
                <c:pt idx="243" formatCode="General">
                  <c:v>0.05</c:v>
                </c:pt>
                <c:pt idx="244" formatCode="General">
                  <c:v>5.0999999999999997E-2</c:v>
                </c:pt>
                <c:pt idx="245" formatCode="General">
                  <c:v>5.0999999999999997E-2</c:v>
                </c:pt>
                <c:pt idx="246" formatCode="General">
                  <c:v>5.0999999999999997E-2</c:v>
                </c:pt>
                <c:pt idx="247" formatCode="General">
                  <c:v>5.0999999999999997E-2</c:v>
                </c:pt>
                <c:pt idx="248" formatCode="General">
                  <c:v>5.1999999999999998E-2</c:v>
                </c:pt>
                <c:pt idx="249" formatCode="General">
                  <c:v>5.1999999999999998E-2</c:v>
                </c:pt>
                <c:pt idx="250" formatCode="General">
                  <c:v>5.2999999999999999E-2</c:v>
                </c:pt>
                <c:pt idx="251" formatCode="General">
                  <c:v>5.2999999999999999E-2</c:v>
                </c:pt>
                <c:pt idx="252" formatCode="General">
                  <c:v>5.2999999999999999E-2</c:v>
                </c:pt>
                <c:pt idx="253" formatCode="General">
                  <c:v>5.3999999999999999E-2</c:v>
                </c:pt>
                <c:pt idx="254" formatCode="General">
                  <c:v>5.3999999999999999E-2</c:v>
                </c:pt>
                <c:pt idx="255" formatCode="General">
                  <c:v>5.5E-2</c:v>
                </c:pt>
                <c:pt idx="256" formatCode="General">
                  <c:v>5.5E-2</c:v>
                </c:pt>
                <c:pt idx="257" formatCode="General">
                  <c:v>5.5E-2</c:v>
                </c:pt>
                <c:pt idx="258" formatCode="General">
                  <c:v>5.5E-2</c:v>
                </c:pt>
                <c:pt idx="259" formatCode="General">
                  <c:v>5.6000000000000001E-2</c:v>
                </c:pt>
                <c:pt idx="260" formatCode="General">
                  <c:v>5.6000000000000001E-2</c:v>
                </c:pt>
                <c:pt idx="261" formatCode="General">
                  <c:v>5.6000000000000001E-2</c:v>
                </c:pt>
                <c:pt idx="262" formatCode="General">
                  <c:v>5.6000000000000001E-2</c:v>
                </c:pt>
                <c:pt idx="263" formatCode="General">
                  <c:v>5.6000000000000001E-2</c:v>
                </c:pt>
                <c:pt idx="264" formatCode="General">
                  <c:v>5.6000000000000001E-2</c:v>
                </c:pt>
                <c:pt idx="265" formatCode="General">
                  <c:v>5.6000000000000001E-2</c:v>
                </c:pt>
                <c:pt idx="266" formatCode="General">
                  <c:v>5.6000000000000001E-2</c:v>
                </c:pt>
                <c:pt idx="267" formatCode="General">
                  <c:v>5.6000000000000001E-2</c:v>
                </c:pt>
                <c:pt idx="268" formatCode="General">
                  <c:v>5.7000000000000002E-2</c:v>
                </c:pt>
                <c:pt idx="269" formatCode="General">
                  <c:v>5.7000000000000002E-2</c:v>
                </c:pt>
                <c:pt idx="270" formatCode="General">
                  <c:v>5.7000000000000002E-2</c:v>
                </c:pt>
                <c:pt idx="271" formatCode="General">
                  <c:v>5.7000000000000002E-2</c:v>
                </c:pt>
                <c:pt idx="272" formatCode="General">
                  <c:v>5.7000000000000002E-2</c:v>
                </c:pt>
                <c:pt idx="273" formatCode="General">
                  <c:v>5.7000000000000002E-2</c:v>
                </c:pt>
                <c:pt idx="274" formatCode="General">
                  <c:v>5.8000000000000003E-2</c:v>
                </c:pt>
                <c:pt idx="275" formatCode="General">
                  <c:v>5.8000000000000003E-2</c:v>
                </c:pt>
                <c:pt idx="276" formatCode="General">
                  <c:v>5.8000000000000003E-2</c:v>
                </c:pt>
                <c:pt idx="277" formatCode="General">
                  <c:v>5.8000000000000003E-2</c:v>
                </c:pt>
                <c:pt idx="278" formatCode="General">
                  <c:v>5.8000000000000003E-2</c:v>
                </c:pt>
                <c:pt idx="279" formatCode="General">
                  <c:v>5.8000000000000003E-2</c:v>
                </c:pt>
                <c:pt idx="280" formatCode="General">
                  <c:v>5.8000000000000003E-2</c:v>
                </c:pt>
                <c:pt idx="281" formatCode="General">
                  <c:v>5.8000000000000003E-2</c:v>
                </c:pt>
                <c:pt idx="282" formatCode="General">
                  <c:v>5.8000000000000003E-2</c:v>
                </c:pt>
                <c:pt idx="283" formatCode="General">
                  <c:v>5.8000000000000003E-2</c:v>
                </c:pt>
                <c:pt idx="284" formatCode="General">
                  <c:v>5.8000000000000003E-2</c:v>
                </c:pt>
                <c:pt idx="285" formatCode="General">
                  <c:v>5.8000000000000003E-2</c:v>
                </c:pt>
                <c:pt idx="286" formatCode="General">
                  <c:v>5.8000000000000003E-2</c:v>
                </c:pt>
                <c:pt idx="287" formatCode="General">
                  <c:v>5.8000000000000003E-2</c:v>
                </c:pt>
                <c:pt idx="288" formatCode="General">
                  <c:v>5.8999999999999997E-2</c:v>
                </c:pt>
                <c:pt idx="289" formatCode="General">
                  <c:v>5.8999999999999997E-2</c:v>
                </c:pt>
                <c:pt idx="290" formatCode="General">
                  <c:v>5.8999999999999997E-2</c:v>
                </c:pt>
                <c:pt idx="291" formatCode="General">
                  <c:v>5.8999999999999997E-2</c:v>
                </c:pt>
                <c:pt idx="292" formatCode="General">
                  <c:v>5.8999999999999997E-2</c:v>
                </c:pt>
                <c:pt idx="293" formatCode="General">
                  <c:v>0.06</c:v>
                </c:pt>
                <c:pt idx="294" formatCode="General">
                  <c:v>0.06</c:v>
                </c:pt>
                <c:pt idx="295" formatCode="General">
                  <c:v>0.06</c:v>
                </c:pt>
                <c:pt idx="296" formatCode="General">
                  <c:v>0.06</c:v>
                </c:pt>
                <c:pt idx="297" formatCode="General">
                  <c:v>6.0999999999999999E-2</c:v>
                </c:pt>
                <c:pt idx="298" formatCode="General">
                  <c:v>6.0999999999999999E-2</c:v>
                </c:pt>
                <c:pt idx="299" formatCode="General">
                  <c:v>6.0999999999999999E-2</c:v>
                </c:pt>
                <c:pt idx="300" formatCode="General">
                  <c:v>6.0999999999999999E-2</c:v>
                </c:pt>
                <c:pt idx="301" formatCode="General">
                  <c:v>6.0999999999999999E-2</c:v>
                </c:pt>
                <c:pt idx="302" formatCode="General">
                  <c:v>6.3E-2</c:v>
                </c:pt>
                <c:pt idx="303" formatCode="General">
                  <c:v>6.3E-2</c:v>
                </c:pt>
                <c:pt idx="304" formatCode="General">
                  <c:v>6.4000000000000001E-2</c:v>
                </c:pt>
                <c:pt idx="305" formatCode="General">
                  <c:v>6.5000000000000002E-2</c:v>
                </c:pt>
                <c:pt idx="306" formatCode="General">
                  <c:v>6.5000000000000002E-2</c:v>
                </c:pt>
                <c:pt idx="307" formatCode="General">
                  <c:v>6.6000000000000003E-2</c:v>
                </c:pt>
                <c:pt idx="308" formatCode="General">
                  <c:v>6.7000000000000004E-2</c:v>
                </c:pt>
                <c:pt idx="309" formatCode="General">
                  <c:v>6.7000000000000004E-2</c:v>
                </c:pt>
                <c:pt idx="310" formatCode="General">
                  <c:v>6.7000000000000004E-2</c:v>
                </c:pt>
                <c:pt idx="311" formatCode="General">
                  <c:v>6.7000000000000004E-2</c:v>
                </c:pt>
                <c:pt idx="312" formatCode="General">
                  <c:v>6.7000000000000004E-2</c:v>
                </c:pt>
                <c:pt idx="313" formatCode="General">
                  <c:v>6.7000000000000004E-2</c:v>
                </c:pt>
                <c:pt idx="314" formatCode="General">
                  <c:v>6.8000000000000005E-2</c:v>
                </c:pt>
                <c:pt idx="315" formatCode="General">
                  <c:v>6.8000000000000005E-2</c:v>
                </c:pt>
                <c:pt idx="316" formatCode="General">
                  <c:v>6.9000000000000006E-2</c:v>
                </c:pt>
                <c:pt idx="317" formatCode="General">
                  <c:v>6.9000000000000006E-2</c:v>
                </c:pt>
                <c:pt idx="318" formatCode="General">
                  <c:v>7.0000000000000007E-2</c:v>
                </c:pt>
                <c:pt idx="319" formatCode="General">
                  <c:v>7.0000000000000007E-2</c:v>
                </c:pt>
                <c:pt idx="320" formatCode="General">
                  <c:v>7.0999999999999994E-2</c:v>
                </c:pt>
                <c:pt idx="321" formatCode="General">
                  <c:v>7.0999999999999994E-2</c:v>
                </c:pt>
                <c:pt idx="322" formatCode="General">
                  <c:v>7.0999999999999994E-2</c:v>
                </c:pt>
                <c:pt idx="323" formatCode="General">
                  <c:v>7.0999999999999994E-2</c:v>
                </c:pt>
                <c:pt idx="324" formatCode="General">
                  <c:v>7.1999999999999995E-2</c:v>
                </c:pt>
                <c:pt idx="325" formatCode="General">
                  <c:v>7.1999999999999995E-2</c:v>
                </c:pt>
                <c:pt idx="326" formatCode="General">
                  <c:v>7.2999999999999995E-2</c:v>
                </c:pt>
                <c:pt idx="327" formatCode="General">
                  <c:v>7.2999999999999995E-2</c:v>
                </c:pt>
                <c:pt idx="328" formatCode="General">
                  <c:v>7.3999999999999996E-2</c:v>
                </c:pt>
                <c:pt idx="329" formatCode="General">
                  <c:v>7.3999999999999996E-2</c:v>
                </c:pt>
                <c:pt idx="330" formatCode="General">
                  <c:v>7.4999999999999997E-2</c:v>
                </c:pt>
                <c:pt idx="331" formatCode="General">
                  <c:v>7.4999999999999997E-2</c:v>
                </c:pt>
                <c:pt idx="332" formatCode="General">
                  <c:v>7.4999999999999997E-2</c:v>
                </c:pt>
                <c:pt idx="333" formatCode="General">
                  <c:v>7.4999999999999997E-2</c:v>
                </c:pt>
                <c:pt idx="334" formatCode="General">
                  <c:v>7.4999999999999997E-2</c:v>
                </c:pt>
                <c:pt idx="335" formatCode="General">
                  <c:v>7.4999999999999997E-2</c:v>
                </c:pt>
                <c:pt idx="336" formatCode="General">
                  <c:v>7.4999999999999997E-2</c:v>
                </c:pt>
                <c:pt idx="337" formatCode="General">
                  <c:v>7.5999999999999998E-2</c:v>
                </c:pt>
                <c:pt idx="338" formatCode="General">
                  <c:v>7.5999999999999998E-2</c:v>
                </c:pt>
                <c:pt idx="339" formatCode="General">
                  <c:v>7.6999999999999999E-2</c:v>
                </c:pt>
                <c:pt idx="340" formatCode="General">
                  <c:v>7.6999999999999999E-2</c:v>
                </c:pt>
                <c:pt idx="341" formatCode="General">
                  <c:v>7.6999999999999999E-2</c:v>
                </c:pt>
                <c:pt idx="342" formatCode="General">
                  <c:v>7.6999999999999999E-2</c:v>
                </c:pt>
                <c:pt idx="343" formatCode="General">
                  <c:v>7.8E-2</c:v>
                </c:pt>
                <c:pt idx="344" formatCode="General">
                  <c:v>7.8E-2</c:v>
                </c:pt>
                <c:pt idx="345" formatCode="General">
                  <c:v>7.8E-2</c:v>
                </c:pt>
                <c:pt idx="346" formatCode="General">
                  <c:v>7.9000000000000001E-2</c:v>
                </c:pt>
                <c:pt idx="347" formatCode="General">
                  <c:v>0.08</c:v>
                </c:pt>
                <c:pt idx="348" formatCode="General">
                  <c:v>8.1000000000000003E-2</c:v>
                </c:pt>
                <c:pt idx="349" formatCode="General">
                  <c:v>8.1000000000000003E-2</c:v>
                </c:pt>
                <c:pt idx="350" formatCode="General">
                  <c:v>8.1000000000000003E-2</c:v>
                </c:pt>
                <c:pt idx="351" formatCode="General">
                  <c:v>8.3000000000000004E-2</c:v>
                </c:pt>
                <c:pt idx="352" formatCode="General">
                  <c:v>8.3000000000000004E-2</c:v>
                </c:pt>
                <c:pt idx="353" formatCode="General">
                  <c:v>8.3000000000000004E-2</c:v>
                </c:pt>
                <c:pt idx="354" formatCode="General">
                  <c:v>8.4000000000000005E-2</c:v>
                </c:pt>
                <c:pt idx="355" formatCode="General">
                  <c:v>8.4000000000000005E-2</c:v>
                </c:pt>
                <c:pt idx="356" formatCode="General">
                  <c:v>8.5000000000000006E-2</c:v>
                </c:pt>
                <c:pt idx="357" formatCode="General">
                  <c:v>8.5000000000000006E-2</c:v>
                </c:pt>
                <c:pt idx="358" formatCode="General">
                  <c:v>8.5999999999999993E-2</c:v>
                </c:pt>
                <c:pt idx="359" formatCode="General">
                  <c:v>8.6999999999999994E-2</c:v>
                </c:pt>
                <c:pt idx="360" formatCode="General">
                  <c:v>8.6999999999999994E-2</c:v>
                </c:pt>
                <c:pt idx="361" formatCode="General">
                  <c:v>8.6999999999999994E-2</c:v>
                </c:pt>
                <c:pt idx="362" formatCode="General">
                  <c:v>8.7999999999999995E-2</c:v>
                </c:pt>
                <c:pt idx="363" formatCode="General">
                  <c:v>8.7999999999999995E-2</c:v>
                </c:pt>
                <c:pt idx="364" formatCode="General">
                  <c:v>8.8999999999999996E-2</c:v>
                </c:pt>
                <c:pt idx="365" formatCode="General">
                  <c:v>8.8999999999999996E-2</c:v>
                </c:pt>
                <c:pt idx="366" formatCode="General">
                  <c:v>0.09</c:v>
                </c:pt>
                <c:pt idx="367" formatCode="General">
                  <c:v>0.09</c:v>
                </c:pt>
                <c:pt idx="368" formatCode="General">
                  <c:v>0.09</c:v>
                </c:pt>
                <c:pt idx="369" formatCode="General">
                  <c:v>0.09</c:v>
                </c:pt>
                <c:pt idx="370" formatCode="General">
                  <c:v>0.09</c:v>
                </c:pt>
                <c:pt idx="371" formatCode="General">
                  <c:v>9.0999999999999998E-2</c:v>
                </c:pt>
                <c:pt idx="372" formatCode="General">
                  <c:v>9.0999999999999998E-2</c:v>
                </c:pt>
                <c:pt idx="373" formatCode="General">
                  <c:v>9.0999999999999998E-2</c:v>
                </c:pt>
                <c:pt idx="374" formatCode="General">
                  <c:v>9.0999999999999998E-2</c:v>
                </c:pt>
                <c:pt idx="375" formatCode="General">
                  <c:v>9.0999999999999998E-2</c:v>
                </c:pt>
                <c:pt idx="376" formatCode="General">
                  <c:v>9.1999999999999998E-2</c:v>
                </c:pt>
                <c:pt idx="377" formatCode="General">
                  <c:v>9.1999999999999998E-2</c:v>
                </c:pt>
                <c:pt idx="378" formatCode="General">
                  <c:v>9.1999999999999998E-2</c:v>
                </c:pt>
                <c:pt idx="379" formatCode="General">
                  <c:v>9.2999999999999999E-2</c:v>
                </c:pt>
                <c:pt idx="380" formatCode="General">
                  <c:v>9.4E-2</c:v>
                </c:pt>
                <c:pt idx="381" formatCode="General">
                  <c:v>9.4E-2</c:v>
                </c:pt>
                <c:pt idx="382" formatCode="General">
                  <c:v>9.4E-2</c:v>
                </c:pt>
                <c:pt idx="383" formatCode="General">
                  <c:v>9.6000000000000002E-2</c:v>
                </c:pt>
                <c:pt idx="384" formatCode="General">
                  <c:v>9.7000000000000003E-2</c:v>
                </c:pt>
                <c:pt idx="385" formatCode="General">
                  <c:v>9.7000000000000003E-2</c:v>
                </c:pt>
                <c:pt idx="386" formatCode="General">
                  <c:v>9.7000000000000003E-2</c:v>
                </c:pt>
                <c:pt idx="387" formatCode="General">
                  <c:v>9.8000000000000004E-2</c:v>
                </c:pt>
                <c:pt idx="388" formatCode="General">
                  <c:v>9.8000000000000004E-2</c:v>
                </c:pt>
                <c:pt idx="389" formatCode="General">
                  <c:v>9.9000000000000005E-2</c:v>
                </c:pt>
                <c:pt idx="390" formatCode="General">
                  <c:v>9.9000000000000005E-2</c:v>
                </c:pt>
                <c:pt idx="391" formatCode="General">
                  <c:v>0.1</c:v>
                </c:pt>
                <c:pt idx="392" formatCode="General">
                  <c:v>0.1</c:v>
                </c:pt>
                <c:pt idx="393" formatCode="General">
                  <c:v>0.10100000000000001</c:v>
                </c:pt>
                <c:pt idx="394" formatCode="General">
                  <c:v>0.10100000000000001</c:v>
                </c:pt>
                <c:pt idx="395" formatCode="General">
                  <c:v>0.10199999999999999</c:v>
                </c:pt>
                <c:pt idx="396" formatCode="General">
                  <c:v>0.10199999999999999</c:v>
                </c:pt>
                <c:pt idx="397" formatCode="General">
                  <c:v>0.10299999999999999</c:v>
                </c:pt>
                <c:pt idx="398" formatCode="General">
                  <c:v>0.104</c:v>
                </c:pt>
                <c:pt idx="399" formatCode="General">
                  <c:v>0.104</c:v>
                </c:pt>
                <c:pt idx="400" formatCode="General">
                  <c:v>0.105</c:v>
                </c:pt>
                <c:pt idx="401" formatCode="General">
                  <c:v>0.108</c:v>
                </c:pt>
                <c:pt idx="402" formatCode="General">
                  <c:v>0.108</c:v>
                </c:pt>
                <c:pt idx="403" formatCode="General">
                  <c:v>0.109</c:v>
                </c:pt>
                <c:pt idx="404" formatCode="General">
                  <c:v>0.109</c:v>
                </c:pt>
                <c:pt idx="405" formatCode="General">
                  <c:v>0.109</c:v>
                </c:pt>
                <c:pt idx="406" formatCode="General">
                  <c:v>0.109</c:v>
                </c:pt>
                <c:pt idx="407" formatCode="General">
                  <c:v>0.11</c:v>
                </c:pt>
                <c:pt idx="408" formatCode="General">
                  <c:v>0.114</c:v>
                </c:pt>
                <c:pt idx="409" formatCode="General">
                  <c:v>0.115</c:v>
                </c:pt>
                <c:pt idx="410" formatCode="General">
                  <c:v>0.115</c:v>
                </c:pt>
                <c:pt idx="411" formatCode="General">
                  <c:v>0.115</c:v>
                </c:pt>
                <c:pt idx="412" formatCode="General">
                  <c:v>0.11600000000000001</c:v>
                </c:pt>
                <c:pt idx="413" formatCode="General">
                  <c:v>0.11700000000000001</c:v>
                </c:pt>
                <c:pt idx="414" formatCode="General">
                  <c:v>0.11799999999999999</c:v>
                </c:pt>
                <c:pt idx="415" formatCode="General">
                  <c:v>0.11799999999999999</c:v>
                </c:pt>
                <c:pt idx="416" formatCode="General">
                  <c:v>0.12</c:v>
                </c:pt>
                <c:pt idx="417" formatCode="General">
                  <c:v>0.121</c:v>
                </c:pt>
                <c:pt idx="418" formatCode="General">
                  <c:v>0.121</c:v>
                </c:pt>
                <c:pt idx="419" formatCode="General">
                  <c:v>0.121</c:v>
                </c:pt>
                <c:pt idx="420" formatCode="General">
                  <c:v>0.122</c:v>
                </c:pt>
                <c:pt idx="421" formatCode="General">
                  <c:v>0.122</c:v>
                </c:pt>
                <c:pt idx="422" formatCode="General">
                  <c:v>0.123</c:v>
                </c:pt>
                <c:pt idx="423" formatCode="General">
                  <c:v>0.124</c:v>
                </c:pt>
                <c:pt idx="424" formatCode="General">
                  <c:v>0.128</c:v>
                </c:pt>
                <c:pt idx="425" formatCode="General">
                  <c:v>0.128</c:v>
                </c:pt>
                <c:pt idx="426" formatCode="General">
                  <c:v>0.13</c:v>
                </c:pt>
                <c:pt idx="427" formatCode="General">
                  <c:v>0.13400000000000001</c:v>
                </c:pt>
                <c:pt idx="428" formatCode="General">
                  <c:v>0.13400000000000001</c:v>
                </c:pt>
                <c:pt idx="429" formatCode="General">
                  <c:v>0.13700000000000001</c:v>
                </c:pt>
                <c:pt idx="430" formatCode="General">
                  <c:v>0.13700000000000001</c:v>
                </c:pt>
                <c:pt idx="431" formatCode="General">
                  <c:v>0.13800000000000001</c:v>
                </c:pt>
                <c:pt idx="432" formatCode="General">
                  <c:v>0.14199999999999999</c:v>
                </c:pt>
                <c:pt idx="433" formatCode="General">
                  <c:v>0.14299999999999999</c:v>
                </c:pt>
                <c:pt idx="434" formatCode="General">
                  <c:v>0.14499999999999999</c:v>
                </c:pt>
                <c:pt idx="435" formatCode="General">
                  <c:v>0.14499999999999999</c:v>
                </c:pt>
                <c:pt idx="436" formatCode="General">
                  <c:v>0.154</c:v>
                </c:pt>
                <c:pt idx="437" formatCode="General">
                  <c:v>0.156</c:v>
                </c:pt>
                <c:pt idx="438" formatCode="General">
                  <c:v>0.156</c:v>
                </c:pt>
                <c:pt idx="439" formatCode="General">
                  <c:v>0.156</c:v>
                </c:pt>
                <c:pt idx="440" formatCode="General">
                  <c:v>0.159</c:v>
                </c:pt>
                <c:pt idx="441" formatCode="General">
                  <c:v>0.16</c:v>
                </c:pt>
                <c:pt idx="442" formatCode="General">
                  <c:v>0.16300000000000001</c:v>
                </c:pt>
                <c:pt idx="443" formatCode="General">
                  <c:v>0.16500000000000001</c:v>
                </c:pt>
                <c:pt idx="444" formatCode="General">
                  <c:v>0.16700000000000001</c:v>
                </c:pt>
                <c:pt idx="445" formatCode="General">
                  <c:v>0.17199999999999999</c:v>
                </c:pt>
                <c:pt idx="446" formatCode="General">
                  <c:v>0.17399999999999999</c:v>
                </c:pt>
                <c:pt idx="447" formatCode="General">
                  <c:v>0.187</c:v>
                </c:pt>
                <c:pt idx="448" formatCode="General">
                  <c:v>0.188</c:v>
                </c:pt>
                <c:pt idx="449" formatCode="General">
                  <c:v>0.20100000000000001</c:v>
                </c:pt>
                <c:pt idx="450" formatCode="General">
                  <c:v>0.20799999999999999</c:v>
                </c:pt>
              </c:numCache>
            </c:numRef>
          </c:xVal>
          <c:yVal>
            <c:numRef>
              <c:f>NewAllPore!$E$3:$E$453</c:f>
              <c:numCache>
                <c:formatCode>0.0000</c:formatCode>
                <c:ptCount val="451"/>
                <c:pt idx="0">
                  <c:v>1.1086474501108639E-3</c:v>
                </c:pt>
                <c:pt idx="1">
                  <c:v>3.3259423503325981E-3</c:v>
                </c:pt>
                <c:pt idx="2">
                  <c:v>5.5432372505543172E-3</c:v>
                </c:pt>
                <c:pt idx="3">
                  <c:v>7.7605321507760623E-3</c:v>
                </c:pt>
                <c:pt idx="4">
                  <c:v>9.9778270509977771E-3</c:v>
                </c:pt>
                <c:pt idx="5">
                  <c:v>1.2195121951219518E-2</c:v>
                </c:pt>
                <c:pt idx="6">
                  <c:v>1.441241685144125E-2</c:v>
                </c:pt>
                <c:pt idx="7">
                  <c:v>1.6629711751662991E-2</c:v>
                </c:pt>
                <c:pt idx="8">
                  <c:v>1.8847006651884695E-2</c:v>
                </c:pt>
                <c:pt idx="9">
                  <c:v>2.1064301552106469E-2</c:v>
                </c:pt>
                <c:pt idx="10">
                  <c:v>2.3281596452328166E-2</c:v>
                </c:pt>
                <c:pt idx="11">
                  <c:v>2.5498891352549895E-2</c:v>
                </c:pt>
                <c:pt idx="12">
                  <c:v>2.7716186252771609E-2</c:v>
                </c:pt>
                <c:pt idx="13">
                  <c:v>2.993348115299339E-2</c:v>
                </c:pt>
                <c:pt idx="14">
                  <c:v>3.2150776053215077E-2</c:v>
                </c:pt>
                <c:pt idx="15">
                  <c:v>3.4368070953436851E-2</c:v>
                </c:pt>
                <c:pt idx="16">
                  <c:v>3.6585365853658583E-2</c:v>
                </c:pt>
                <c:pt idx="17">
                  <c:v>3.8802660753880301E-2</c:v>
                </c:pt>
                <c:pt idx="18">
                  <c:v>4.1019955654102033E-2</c:v>
                </c:pt>
                <c:pt idx="19">
                  <c:v>4.3237250554323772E-2</c:v>
                </c:pt>
                <c:pt idx="20">
                  <c:v>4.5454545454545497E-2</c:v>
                </c:pt>
                <c:pt idx="21">
                  <c:v>4.7671840354767195E-2</c:v>
                </c:pt>
                <c:pt idx="22">
                  <c:v>4.9889135254988927E-2</c:v>
                </c:pt>
                <c:pt idx="23">
                  <c:v>5.2106430155210638E-2</c:v>
                </c:pt>
                <c:pt idx="24">
                  <c:v>5.4323725055432363E-2</c:v>
                </c:pt>
                <c:pt idx="25">
                  <c:v>5.6541019955654095E-2</c:v>
                </c:pt>
                <c:pt idx="26">
                  <c:v>5.8758314855875855E-2</c:v>
                </c:pt>
                <c:pt idx="27">
                  <c:v>6.0975609756097601E-2</c:v>
                </c:pt>
                <c:pt idx="28">
                  <c:v>6.3192904656319299E-2</c:v>
                </c:pt>
                <c:pt idx="29">
                  <c:v>6.541019955654101E-2</c:v>
                </c:pt>
                <c:pt idx="30">
                  <c:v>6.7627494456762763E-2</c:v>
                </c:pt>
                <c:pt idx="31">
                  <c:v>6.9844789356984488E-2</c:v>
                </c:pt>
                <c:pt idx="32">
                  <c:v>7.2062084257206255E-2</c:v>
                </c:pt>
                <c:pt idx="33">
                  <c:v>7.4279379157427952E-2</c:v>
                </c:pt>
                <c:pt idx="34">
                  <c:v>7.649667405764965E-2</c:v>
                </c:pt>
                <c:pt idx="35">
                  <c:v>7.8713968957871389E-2</c:v>
                </c:pt>
                <c:pt idx="36">
                  <c:v>8.0931263858092878E-2</c:v>
                </c:pt>
                <c:pt idx="37">
                  <c:v>8.3148558758314922E-2</c:v>
                </c:pt>
                <c:pt idx="38">
                  <c:v>8.5365853658536481E-2</c:v>
                </c:pt>
                <c:pt idx="39">
                  <c:v>8.7583148558758261E-2</c:v>
                </c:pt>
                <c:pt idx="40">
                  <c:v>8.9800443458980056E-2</c:v>
                </c:pt>
                <c:pt idx="41">
                  <c:v>9.2017738359201823E-2</c:v>
                </c:pt>
                <c:pt idx="42">
                  <c:v>9.4235033259423395E-2</c:v>
                </c:pt>
                <c:pt idx="43">
                  <c:v>9.645232815964512E-2</c:v>
                </c:pt>
                <c:pt idx="44">
                  <c:v>9.8669623059866929E-2</c:v>
                </c:pt>
                <c:pt idx="45">
                  <c:v>0.10088691796008865</c:v>
                </c:pt>
                <c:pt idx="46">
                  <c:v>0.10310421286031032</c:v>
                </c:pt>
                <c:pt idx="47">
                  <c:v>0.10532150776053203</c:v>
                </c:pt>
                <c:pt idx="48">
                  <c:v>0.10753880266075387</c:v>
                </c:pt>
                <c:pt idx="49">
                  <c:v>0.10975609756097562</c:v>
                </c:pt>
                <c:pt idx="50">
                  <c:v>0.11197339246119721</c:v>
                </c:pt>
                <c:pt idx="51">
                  <c:v>0.11419068736141899</c:v>
                </c:pt>
                <c:pt idx="52">
                  <c:v>0.1164079822616408</c:v>
                </c:pt>
                <c:pt idx="53">
                  <c:v>0.11862527716186236</c:v>
                </c:pt>
                <c:pt idx="54">
                  <c:v>0.12084257206208421</c:v>
                </c:pt>
                <c:pt idx="55">
                  <c:v>0.12305986696230586</c:v>
                </c:pt>
                <c:pt idx="56">
                  <c:v>0.12527716186252771</c:v>
                </c:pt>
                <c:pt idx="57">
                  <c:v>0.12749445676274943</c:v>
                </c:pt>
                <c:pt idx="58">
                  <c:v>0.12971175166297116</c:v>
                </c:pt>
                <c:pt idx="59">
                  <c:v>0.13192904656319282</c:v>
                </c:pt>
                <c:pt idx="60">
                  <c:v>0.13414634146341461</c:v>
                </c:pt>
                <c:pt idx="61">
                  <c:v>0.13636363636363638</c:v>
                </c:pt>
                <c:pt idx="62">
                  <c:v>0.13858093126385804</c:v>
                </c:pt>
                <c:pt idx="63">
                  <c:v>0.14079822616407975</c:v>
                </c:pt>
                <c:pt idx="64">
                  <c:v>0.14301552106430149</c:v>
                </c:pt>
                <c:pt idx="65">
                  <c:v>0.14523281596452331</c:v>
                </c:pt>
                <c:pt idx="66">
                  <c:v>0.14745011086474519</c:v>
                </c:pt>
                <c:pt idx="67">
                  <c:v>0.14966740576496682</c:v>
                </c:pt>
                <c:pt idx="68">
                  <c:v>0.15188470066518842</c:v>
                </c:pt>
                <c:pt idx="69">
                  <c:v>0.15410199556541024</c:v>
                </c:pt>
                <c:pt idx="70">
                  <c:v>0.15631929046563131</c:v>
                </c:pt>
                <c:pt idx="71">
                  <c:v>0.15853658536585374</c:v>
                </c:pt>
                <c:pt idx="72">
                  <c:v>0.16075388026607568</c:v>
                </c:pt>
                <c:pt idx="73">
                  <c:v>0.16297117516629692</c:v>
                </c:pt>
                <c:pt idx="74">
                  <c:v>0.16518847006651907</c:v>
                </c:pt>
                <c:pt idx="75">
                  <c:v>0.16740576496674053</c:v>
                </c:pt>
                <c:pt idx="76">
                  <c:v>0.16962305986696224</c:v>
                </c:pt>
                <c:pt idx="77">
                  <c:v>0.17184035476718426</c:v>
                </c:pt>
                <c:pt idx="78">
                  <c:v>0.17405764966740558</c:v>
                </c:pt>
                <c:pt idx="79">
                  <c:v>0.1762749445676273</c:v>
                </c:pt>
                <c:pt idx="80">
                  <c:v>0.17849223946784931</c:v>
                </c:pt>
                <c:pt idx="81">
                  <c:v>0.18070953436807072</c:v>
                </c:pt>
                <c:pt idx="82">
                  <c:v>0.18292682926829254</c:v>
                </c:pt>
                <c:pt idx="83">
                  <c:v>0.18514412416851453</c:v>
                </c:pt>
                <c:pt idx="84">
                  <c:v>0.18736141906873649</c:v>
                </c:pt>
                <c:pt idx="85">
                  <c:v>0.18957871396895784</c:v>
                </c:pt>
                <c:pt idx="86">
                  <c:v>0.19179600886917955</c:v>
                </c:pt>
                <c:pt idx="87">
                  <c:v>0.19401330376940124</c:v>
                </c:pt>
                <c:pt idx="88">
                  <c:v>0.19623059866962325</c:v>
                </c:pt>
                <c:pt idx="89">
                  <c:v>0.19844789356984474</c:v>
                </c:pt>
                <c:pt idx="90">
                  <c:v>0.20066518847006659</c:v>
                </c:pt>
                <c:pt idx="91">
                  <c:v>0.20288248337028816</c:v>
                </c:pt>
                <c:pt idx="92">
                  <c:v>0.20509977827050987</c:v>
                </c:pt>
                <c:pt idx="93">
                  <c:v>0.2073170731707317</c:v>
                </c:pt>
                <c:pt idx="94">
                  <c:v>0.20953436807095346</c:v>
                </c:pt>
                <c:pt idx="95">
                  <c:v>0.21175166297117537</c:v>
                </c:pt>
                <c:pt idx="96">
                  <c:v>0.21396895787139691</c:v>
                </c:pt>
                <c:pt idx="97">
                  <c:v>0.21618625277161865</c:v>
                </c:pt>
                <c:pt idx="98">
                  <c:v>0.21840354767184048</c:v>
                </c:pt>
                <c:pt idx="99">
                  <c:v>0.22062084257206202</c:v>
                </c:pt>
                <c:pt idx="100">
                  <c:v>0.22283813747228381</c:v>
                </c:pt>
                <c:pt idx="101">
                  <c:v>0.22505543237250558</c:v>
                </c:pt>
                <c:pt idx="102">
                  <c:v>0.22727272727272729</c:v>
                </c:pt>
                <c:pt idx="103">
                  <c:v>0.22949002217294898</c:v>
                </c:pt>
                <c:pt idx="104">
                  <c:v>0.23170731707317072</c:v>
                </c:pt>
                <c:pt idx="105">
                  <c:v>0.23392461197339232</c:v>
                </c:pt>
                <c:pt idx="106">
                  <c:v>0.23614190687361433</c:v>
                </c:pt>
                <c:pt idx="107">
                  <c:v>0.23835920177383596</c:v>
                </c:pt>
                <c:pt idx="108">
                  <c:v>0.24057649667405767</c:v>
                </c:pt>
                <c:pt idx="109">
                  <c:v>0.24279379157427916</c:v>
                </c:pt>
                <c:pt idx="110">
                  <c:v>0.24501108647450093</c:v>
                </c:pt>
                <c:pt idx="111">
                  <c:v>0.24722838137472275</c:v>
                </c:pt>
                <c:pt idx="112">
                  <c:v>0.24944567627494441</c:v>
                </c:pt>
                <c:pt idx="113">
                  <c:v>0.25166297117516612</c:v>
                </c:pt>
                <c:pt idx="114">
                  <c:v>0.25388026607538811</c:v>
                </c:pt>
                <c:pt idx="115">
                  <c:v>0.25609756097560971</c:v>
                </c:pt>
                <c:pt idx="116">
                  <c:v>0.25831485587583142</c:v>
                </c:pt>
                <c:pt idx="117">
                  <c:v>0.26053215077605318</c:v>
                </c:pt>
                <c:pt idx="118">
                  <c:v>0.2627494456762749</c:v>
                </c:pt>
                <c:pt idx="119">
                  <c:v>0.26496674057649655</c:v>
                </c:pt>
                <c:pt idx="120">
                  <c:v>0.26718403547671837</c:v>
                </c:pt>
                <c:pt idx="121">
                  <c:v>0.26940133037694003</c:v>
                </c:pt>
                <c:pt idx="122">
                  <c:v>0.27161862527716185</c:v>
                </c:pt>
                <c:pt idx="123">
                  <c:v>0.27383592017738345</c:v>
                </c:pt>
                <c:pt idx="124">
                  <c:v>0.27605321507760527</c:v>
                </c:pt>
                <c:pt idx="125">
                  <c:v>0.2782705099778271</c:v>
                </c:pt>
                <c:pt idx="126">
                  <c:v>0.2804878048780487</c:v>
                </c:pt>
                <c:pt idx="127">
                  <c:v>0.28270509977827057</c:v>
                </c:pt>
                <c:pt idx="128">
                  <c:v>0.28492239467849212</c:v>
                </c:pt>
                <c:pt idx="129">
                  <c:v>0.28713968957871389</c:v>
                </c:pt>
                <c:pt idx="130">
                  <c:v>0.28935698447893565</c:v>
                </c:pt>
                <c:pt idx="131">
                  <c:v>0.29157427937915736</c:v>
                </c:pt>
                <c:pt idx="132">
                  <c:v>0.29379157427937908</c:v>
                </c:pt>
                <c:pt idx="133">
                  <c:v>0.29600886917960084</c:v>
                </c:pt>
                <c:pt idx="134">
                  <c:v>0.2982261640798225</c:v>
                </c:pt>
                <c:pt idx="135">
                  <c:v>0.30044345898004421</c:v>
                </c:pt>
                <c:pt idx="136">
                  <c:v>0.30266075388026603</c:v>
                </c:pt>
                <c:pt idx="137">
                  <c:v>0.3048780487804878</c:v>
                </c:pt>
                <c:pt idx="138">
                  <c:v>0.30709534368070945</c:v>
                </c:pt>
                <c:pt idx="139">
                  <c:v>0.30931263858093122</c:v>
                </c:pt>
                <c:pt idx="140">
                  <c:v>0.31152993348115288</c:v>
                </c:pt>
                <c:pt idx="141">
                  <c:v>0.31374722838137459</c:v>
                </c:pt>
                <c:pt idx="142">
                  <c:v>0.31596452328159652</c:v>
                </c:pt>
                <c:pt idx="143">
                  <c:v>0.31818181818181812</c:v>
                </c:pt>
                <c:pt idx="144">
                  <c:v>0.32039911308203983</c:v>
                </c:pt>
                <c:pt idx="145">
                  <c:v>0.3226164079822616</c:v>
                </c:pt>
                <c:pt idx="146">
                  <c:v>0.32483370288248337</c:v>
                </c:pt>
                <c:pt idx="147">
                  <c:v>0.32705099778270502</c:v>
                </c:pt>
                <c:pt idx="148">
                  <c:v>0.32926829268292679</c:v>
                </c:pt>
                <c:pt idx="149">
                  <c:v>0.33148558758314856</c:v>
                </c:pt>
                <c:pt idx="150">
                  <c:v>0.33370288248337021</c:v>
                </c:pt>
                <c:pt idx="151">
                  <c:v>0.33592017738359198</c:v>
                </c:pt>
                <c:pt idx="152">
                  <c:v>0.33813747228381363</c:v>
                </c:pt>
                <c:pt idx="153">
                  <c:v>0.3403547671840354</c:v>
                </c:pt>
                <c:pt idx="154">
                  <c:v>0.34257206208425717</c:v>
                </c:pt>
                <c:pt idx="155">
                  <c:v>0.34478935698447893</c:v>
                </c:pt>
                <c:pt idx="156">
                  <c:v>0.34700665188470059</c:v>
                </c:pt>
                <c:pt idx="157">
                  <c:v>0.34922394678492241</c:v>
                </c:pt>
                <c:pt idx="158">
                  <c:v>0.35144124168514412</c:v>
                </c:pt>
                <c:pt idx="159">
                  <c:v>0.35365853658536583</c:v>
                </c:pt>
                <c:pt idx="160">
                  <c:v>0.35587583148558755</c:v>
                </c:pt>
                <c:pt idx="161">
                  <c:v>0.35809312638580926</c:v>
                </c:pt>
                <c:pt idx="162">
                  <c:v>0.36031042128603097</c:v>
                </c:pt>
                <c:pt idx="163">
                  <c:v>0.36252771618625274</c:v>
                </c:pt>
                <c:pt idx="164">
                  <c:v>0.36474501108647445</c:v>
                </c:pt>
                <c:pt idx="165">
                  <c:v>0.36696230598669621</c:v>
                </c:pt>
                <c:pt idx="166">
                  <c:v>0.36917960088691792</c:v>
                </c:pt>
                <c:pt idx="167">
                  <c:v>0.37139689578713964</c:v>
                </c:pt>
                <c:pt idx="168">
                  <c:v>0.37361419068736135</c:v>
                </c:pt>
                <c:pt idx="169">
                  <c:v>0.37583148558758311</c:v>
                </c:pt>
                <c:pt idx="170">
                  <c:v>0.37804878048780483</c:v>
                </c:pt>
                <c:pt idx="171">
                  <c:v>0.38026607538802654</c:v>
                </c:pt>
                <c:pt idx="172">
                  <c:v>0.3824833702882483</c:v>
                </c:pt>
                <c:pt idx="173">
                  <c:v>0.38470066518847001</c:v>
                </c:pt>
                <c:pt idx="174">
                  <c:v>0.38691796008869173</c:v>
                </c:pt>
                <c:pt idx="175">
                  <c:v>0.38913525498891355</c:v>
                </c:pt>
                <c:pt idx="176">
                  <c:v>0.3913525498891352</c:v>
                </c:pt>
                <c:pt idx="177">
                  <c:v>0.39356984478935692</c:v>
                </c:pt>
                <c:pt idx="178">
                  <c:v>0.39578713968957868</c:v>
                </c:pt>
                <c:pt idx="179">
                  <c:v>0.39800443458980045</c:v>
                </c:pt>
                <c:pt idx="180">
                  <c:v>0.40022172949002216</c:v>
                </c:pt>
                <c:pt idx="181">
                  <c:v>0.40243902439024393</c:v>
                </c:pt>
                <c:pt idx="182">
                  <c:v>0.40465631929046564</c:v>
                </c:pt>
                <c:pt idx="183">
                  <c:v>0.40687361419068735</c:v>
                </c:pt>
                <c:pt idx="184">
                  <c:v>0.40909090909090906</c:v>
                </c:pt>
                <c:pt idx="185">
                  <c:v>0.41130820399113083</c:v>
                </c:pt>
                <c:pt idx="186">
                  <c:v>0.41352549889135254</c:v>
                </c:pt>
                <c:pt idx="187">
                  <c:v>0.41574279379157431</c:v>
                </c:pt>
                <c:pt idx="188">
                  <c:v>0.41796008869179596</c:v>
                </c:pt>
                <c:pt idx="189">
                  <c:v>0.42017738359201773</c:v>
                </c:pt>
                <c:pt idx="190">
                  <c:v>0.42239467849223944</c:v>
                </c:pt>
                <c:pt idx="191">
                  <c:v>0.42461197339246115</c:v>
                </c:pt>
                <c:pt idx="192">
                  <c:v>0.42682926829268286</c:v>
                </c:pt>
                <c:pt idx="193">
                  <c:v>0.42904656319290463</c:v>
                </c:pt>
                <c:pt idx="194">
                  <c:v>0.4312638580931264</c:v>
                </c:pt>
                <c:pt idx="195">
                  <c:v>0.43348115299334811</c:v>
                </c:pt>
                <c:pt idx="196">
                  <c:v>0.43569844789356982</c:v>
                </c:pt>
                <c:pt idx="197">
                  <c:v>0.43791574279379158</c:v>
                </c:pt>
                <c:pt idx="198">
                  <c:v>0.4401330376940133</c:v>
                </c:pt>
                <c:pt idx="199">
                  <c:v>0.44235033259423501</c:v>
                </c:pt>
                <c:pt idx="200">
                  <c:v>0.44456762749445677</c:v>
                </c:pt>
                <c:pt idx="201">
                  <c:v>0.44678492239467849</c:v>
                </c:pt>
                <c:pt idx="202">
                  <c:v>0.4490022172949002</c:v>
                </c:pt>
                <c:pt idx="203">
                  <c:v>0.45121951219512196</c:v>
                </c:pt>
                <c:pt idx="204">
                  <c:v>0.45343680709534367</c:v>
                </c:pt>
                <c:pt idx="205">
                  <c:v>0.45565410199556539</c:v>
                </c:pt>
                <c:pt idx="206">
                  <c:v>0.45787139689578715</c:v>
                </c:pt>
                <c:pt idx="207">
                  <c:v>0.46008869179600886</c:v>
                </c:pt>
                <c:pt idx="208">
                  <c:v>0.46230598669623058</c:v>
                </c:pt>
                <c:pt idx="209">
                  <c:v>0.46452328159645234</c:v>
                </c:pt>
                <c:pt idx="210">
                  <c:v>0.46674057649667405</c:v>
                </c:pt>
                <c:pt idx="211">
                  <c:v>0.46895787139689576</c:v>
                </c:pt>
                <c:pt idx="212">
                  <c:v>0.47117516629711753</c:v>
                </c:pt>
                <c:pt idx="213">
                  <c:v>0.47339246119733924</c:v>
                </c:pt>
                <c:pt idx="214">
                  <c:v>0.47560975609756095</c:v>
                </c:pt>
                <c:pt idx="215">
                  <c:v>0.47782705099778272</c:v>
                </c:pt>
                <c:pt idx="216">
                  <c:v>0.48004434589800443</c:v>
                </c:pt>
                <c:pt idx="217">
                  <c:v>0.48226164079822614</c:v>
                </c:pt>
                <c:pt idx="218">
                  <c:v>0.48447893569844791</c:v>
                </c:pt>
                <c:pt idx="219">
                  <c:v>0.48669623059866962</c:v>
                </c:pt>
                <c:pt idx="220">
                  <c:v>0.48891352549889133</c:v>
                </c:pt>
                <c:pt idx="221">
                  <c:v>0.4911308203991131</c:v>
                </c:pt>
                <c:pt idx="222">
                  <c:v>0.49334811529933481</c:v>
                </c:pt>
                <c:pt idx="223">
                  <c:v>0.49556541019955652</c:v>
                </c:pt>
                <c:pt idx="224">
                  <c:v>0.49778270509977829</c:v>
                </c:pt>
                <c:pt idx="225">
                  <c:v>0.5</c:v>
                </c:pt>
                <c:pt idx="226">
                  <c:v>0.50221729490022171</c:v>
                </c:pt>
                <c:pt idx="227">
                  <c:v>0.50443458980044342</c:v>
                </c:pt>
                <c:pt idx="228">
                  <c:v>0.50665188470066513</c:v>
                </c:pt>
                <c:pt idx="229">
                  <c:v>0.50886917960088696</c:v>
                </c:pt>
                <c:pt idx="230">
                  <c:v>0.51108647450110867</c:v>
                </c:pt>
                <c:pt idx="231">
                  <c:v>0.51330376940133038</c:v>
                </c:pt>
                <c:pt idx="232">
                  <c:v>0.51552106430155209</c:v>
                </c:pt>
                <c:pt idx="233">
                  <c:v>0.5177383592017738</c:v>
                </c:pt>
                <c:pt idx="234">
                  <c:v>0.51995565410199551</c:v>
                </c:pt>
                <c:pt idx="235">
                  <c:v>0.52217294900221733</c:v>
                </c:pt>
                <c:pt idx="236">
                  <c:v>0.52439024390243905</c:v>
                </c:pt>
                <c:pt idx="237">
                  <c:v>0.52660753880266076</c:v>
                </c:pt>
                <c:pt idx="238">
                  <c:v>0.52882483370288247</c:v>
                </c:pt>
                <c:pt idx="239">
                  <c:v>0.53104212860310418</c:v>
                </c:pt>
                <c:pt idx="240">
                  <c:v>0.53325942350332589</c:v>
                </c:pt>
                <c:pt idx="241">
                  <c:v>0.53547671840354771</c:v>
                </c:pt>
                <c:pt idx="242">
                  <c:v>0.53769401330376942</c:v>
                </c:pt>
                <c:pt idx="243">
                  <c:v>0.53991130820399114</c:v>
                </c:pt>
                <c:pt idx="244">
                  <c:v>0.54212860310421285</c:v>
                </c:pt>
                <c:pt idx="245">
                  <c:v>0.54434589800443456</c:v>
                </c:pt>
                <c:pt idx="246">
                  <c:v>0.54656319290465627</c:v>
                </c:pt>
                <c:pt idx="247">
                  <c:v>0.54878048780487809</c:v>
                </c:pt>
                <c:pt idx="248">
                  <c:v>0.5509977827050998</c:v>
                </c:pt>
                <c:pt idx="249">
                  <c:v>0.55321507760532151</c:v>
                </c:pt>
                <c:pt idx="250">
                  <c:v>0.55543237250554323</c:v>
                </c:pt>
                <c:pt idx="251">
                  <c:v>0.55764966740576494</c:v>
                </c:pt>
                <c:pt idx="252">
                  <c:v>0.55986696230598665</c:v>
                </c:pt>
                <c:pt idx="253">
                  <c:v>0.56208425720620847</c:v>
                </c:pt>
                <c:pt idx="254">
                  <c:v>0.56430155210643018</c:v>
                </c:pt>
                <c:pt idx="255">
                  <c:v>0.56651884700665189</c:v>
                </c:pt>
                <c:pt idx="256">
                  <c:v>0.5687361419068736</c:v>
                </c:pt>
                <c:pt idx="257">
                  <c:v>0.57095343680709543</c:v>
                </c:pt>
                <c:pt idx="258">
                  <c:v>0.57317073170731703</c:v>
                </c:pt>
                <c:pt idx="259">
                  <c:v>0.57538802660753885</c:v>
                </c:pt>
                <c:pt idx="260">
                  <c:v>0.57760532150776056</c:v>
                </c:pt>
                <c:pt idx="261">
                  <c:v>0.57982261640798227</c:v>
                </c:pt>
                <c:pt idx="262">
                  <c:v>0.58203991130820398</c:v>
                </c:pt>
                <c:pt idx="263">
                  <c:v>0.58425720620842569</c:v>
                </c:pt>
                <c:pt idx="264">
                  <c:v>0.58647450110864741</c:v>
                </c:pt>
                <c:pt idx="265">
                  <c:v>0.58869179600886923</c:v>
                </c:pt>
                <c:pt idx="266">
                  <c:v>0.59090909090909105</c:v>
                </c:pt>
                <c:pt idx="267">
                  <c:v>0.59312638580931265</c:v>
                </c:pt>
                <c:pt idx="268">
                  <c:v>0.59534368070953436</c:v>
                </c:pt>
                <c:pt idx="269">
                  <c:v>0.59756097560975607</c:v>
                </c:pt>
                <c:pt idx="270">
                  <c:v>0.59977827050997778</c:v>
                </c:pt>
                <c:pt idx="271">
                  <c:v>0.60199556541019961</c:v>
                </c:pt>
                <c:pt idx="272">
                  <c:v>0.60421286031042132</c:v>
                </c:pt>
                <c:pt idx="273">
                  <c:v>0.60643015521064303</c:v>
                </c:pt>
                <c:pt idx="274">
                  <c:v>0.60864745011086474</c:v>
                </c:pt>
                <c:pt idx="275">
                  <c:v>0.61086474501108645</c:v>
                </c:pt>
                <c:pt idx="276">
                  <c:v>0.61308203991130816</c:v>
                </c:pt>
                <c:pt idx="277">
                  <c:v>0.61529933481152999</c:v>
                </c:pt>
                <c:pt idx="278">
                  <c:v>0.61751662971175181</c:v>
                </c:pt>
                <c:pt idx="279">
                  <c:v>0.61973392461197352</c:v>
                </c:pt>
                <c:pt idx="280">
                  <c:v>0.62195121951219523</c:v>
                </c:pt>
                <c:pt idx="281">
                  <c:v>0.62416851441241694</c:v>
                </c:pt>
                <c:pt idx="282">
                  <c:v>0.62638580931263854</c:v>
                </c:pt>
                <c:pt idx="283">
                  <c:v>0.62860310421286036</c:v>
                </c:pt>
                <c:pt idx="284">
                  <c:v>0.63082039911308208</c:v>
                </c:pt>
                <c:pt idx="285">
                  <c:v>0.63303769401330379</c:v>
                </c:pt>
                <c:pt idx="286">
                  <c:v>0.6352549889135255</c:v>
                </c:pt>
                <c:pt idx="287">
                  <c:v>0.63747228381374721</c:v>
                </c:pt>
                <c:pt idx="288">
                  <c:v>0.63968957871396892</c:v>
                </c:pt>
                <c:pt idx="289">
                  <c:v>0.64190687361419085</c:v>
                </c:pt>
                <c:pt idx="290">
                  <c:v>0.64412416851441257</c:v>
                </c:pt>
                <c:pt idx="291">
                  <c:v>0.64634146341463417</c:v>
                </c:pt>
                <c:pt idx="292">
                  <c:v>0.64855875831485588</c:v>
                </c:pt>
                <c:pt idx="293">
                  <c:v>0.65077605321507759</c:v>
                </c:pt>
                <c:pt idx="294">
                  <c:v>0.6529933481152993</c:v>
                </c:pt>
                <c:pt idx="295">
                  <c:v>0.65521064301552101</c:v>
                </c:pt>
                <c:pt idx="296">
                  <c:v>0.65742793791574283</c:v>
                </c:pt>
                <c:pt idx="297">
                  <c:v>0.65964523281596454</c:v>
                </c:pt>
                <c:pt idx="298">
                  <c:v>0.66186252771618637</c:v>
                </c:pt>
                <c:pt idx="299">
                  <c:v>0.66407982261640797</c:v>
                </c:pt>
                <c:pt idx="300">
                  <c:v>0.66629711751662968</c:v>
                </c:pt>
                <c:pt idx="301">
                  <c:v>0.66851441241685139</c:v>
                </c:pt>
                <c:pt idx="302">
                  <c:v>0.67073170731707332</c:v>
                </c:pt>
                <c:pt idx="303">
                  <c:v>0.67294900221729503</c:v>
                </c:pt>
                <c:pt idx="304">
                  <c:v>0.67516629711751663</c:v>
                </c:pt>
                <c:pt idx="305">
                  <c:v>0.67738359201773846</c:v>
                </c:pt>
                <c:pt idx="306">
                  <c:v>0.67960088691796006</c:v>
                </c:pt>
                <c:pt idx="307">
                  <c:v>0.68181818181818188</c:v>
                </c:pt>
                <c:pt idx="308">
                  <c:v>0.68403547671840359</c:v>
                </c:pt>
                <c:pt idx="309">
                  <c:v>0.68625277161862541</c:v>
                </c:pt>
                <c:pt idx="310">
                  <c:v>0.68847006651884712</c:v>
                </c:pt>
                <c:pt idx="311">
                  <c:v>0.69068736141906872</c:v>
                </c:pt>
                <c:pt idx="312">
                  <c:v>0.69290465631929044</c:v>
                </c:pt>
                <c:pt idx="313">
                  <c:v>0.69512195121951215</c:v>
                </c:pt>
                <c:pt idx="314">
                  <c:v>0.69733924611973408</c:v>
                </c:pt>
                <c:pt idx="315">
                  <c:v>0.69955654101995579</c:v>
                </c:pt>
                <c:pt idx="316">
                  <c:v>0.7017738359201775</c:v>
                </c:pt>
                <c:pt idx="317">
                  <c:v>0.70399113082039921</c:v>
                </c:pt>
                <c:pt idx="318">
                  <c:v>0.70620842572062081</c:v>
                </c:pt>
                <c:pt idx="319">
                  <c:v>0.70842572062084253</c:v>
                </c:pt>
                <c:pt idx="320">
                  <c:v>0.71064301552106435</c:v>
                </c:pt>
                <c:pt idx="321">
                  <c:v>0.71286031042128606</c:v>
                </c:pt>
                <c:pt idx="322">
                  <c:v>0.71507760532150788</c:v>
                </c:pt>
                <c:pt idx="323">
                  <c:v>0.71729490022172948</c:v>
                </c:pt>
                <c:pt idx="324">
                  <c:v>0.7195121951219513</c:v>
                </c:pt>
                <c:pt idx="325">
                  <c:v>0.7217294900221729</c:v>
                </c:pt>
                <c:pt idx="326">
                  <c:v>0.72394678492239473</c:v>
                </c:pt>
                <c:pt idx="327">
                  <c:v>0.72616407982261655</c:v>
                </c:pt>
                <c:pt idx="328">
                  <c:v>0.72838137472283815</c:v>
                </c:pt>
                <c:pt idx="329">
                  <c:v>0.73059866962305997</c:v>
                </c:pt>
                <c:pt idx="330">
                  <c:v>0.73281596452328168</c:v>
                </c:pt>
                <c:pt idx="331">
                  <c:v>0.73503325942350328</c:v>
                </c:pt>
                <c:pt idx="332">
                  <c:v>0.7372505543237251</c:v>
                </c:pt>
                <c:pt idx="333">
                  <c:v>0.73946784922394682</c:v>
                </c:pt>
                <c:pt idx="334">
                  <c:v>0.74168514412416853</c:v>
                </c:pt>
                <c:pt idx="335">
                  <c:v>0.74390243902439024</c:v>
                </c:pt>
                <c:pt idx="336">
                  <c:v>0.74611973392461195</c:v>
                </c:pt>
                <c:pt idx="337">
                  <c:v>0.74833702882483366</c:v>
                </c:pt>
                <c:pt idx="338">
                  <c:v>0.75055432372505559</c:v>
                </c:pt>
                <c:pt idx="339">
                  <c:v>0.75277161862527731</c:v>
                </c:pt>
                <c:pt idx="340">
                  <c:v>0.75498891352549902</c:v>
                </c:pt>
                <c:pt idx="341">
                  <c:v>0.75720620842572084</c:v>
                </c:pt>
                <c:pt idx="342">
                  <c:v>0.75942350332594233</c:v>
                </c:pt>
                <c:pt idx="343">
                  <c:v>0.76164079822616404</c:v>
                </c:pt>
                <c:pt idx="344">
                  <c:v>0.76385809312638586</c:v>
                </c:pt>
                <c:pt idx="345">
                  <c:v>0.76607538802660768</c:v>
                </c:pt>
                <c:pt idx="346">
                  <c:v>0.76829268292682928</c:v>
                </c:pt>
                <c:pt idx="347">
                  <c:v>0.770509977827051</c:v>
                </c:pt>
                <c:pt idx="348">
                  <c:v>0.77272727272727271</c:v>
                </c:pt>
                <c:pt idx="349">
                  <c:v>0.77494456762749442</c:v>
                </c:pt>
                <c:pt idx="350">
                  <c:v>0.77716186252771613</c:v>
                </c:pt>
                <c:pt idx="351">
                  <c:v>0.77937915742793795</c:v>
                </c:pt>
                <c:pt idx="352">
                  <c:v>0.78159645232815955</c:v>
                </c:pt>
                <c:pt idx="353">
                  <c:v>0.78381374722838137</c:v>
                </c:pt>
                <c:pt idx="354">
                  <c:v>0.78603104212860309</c:v>
                </c:pt>
                <c:pt idx="355">
                  <c:v>0.78824833702882469</c:v>
                </c:pt>
                <c:pt idx="356">
                  <c:v>0.79046563192904673</c:v>
                </c:pt>
                <c:pt idx="357">
                  <c:v>0.79268292682926833</c:v>
                </c:pt>
                <c:pt idx="358">
                  <c:v>0.79490022172949015</c:v>
                </c:pt>
                <c:pt idx="359">
                  <c:v>0.79711751662971186</c:v>
                </c:pt>
                <c:pt idx="360">
                  <c:v>0.79933481152993346</c:v>
                </c:pt>
                <c:pt idx="361">
                  <c:v>0.80155210643015529</c:v>
                </c:pt>
                <c:pt idx="362">
                  <c:v>0.80376940133037711</c:v>
                </c:pt>
                <c:pt idx="363">
                  <c:v>0.80598669623059882</c:v>
                </c:pt>
                <c:pt idx="364">
                  <c:v>0.80820399113082042</c:v>
                </c:pt>
                <c:pt idx="365">
                  <c:v>0.81042128603104213</c:v>
                </c:pt>
                <c:pt idx="366">
                  <c:v>0.81263858093126351</c:v>
                </c:pt>
                <c:pt idx="367">
                  <c:v>0.81485587583148544</c:v>
                </c:pt>
                <c:pt idx="368">
                  <c:v>0.81707317073170727</c:v>
                </c:pt>
                <c:pt idx="369">
                  <c:v>0.81929046563192931</c:v>
                </c:pt>
                <c:pt idx="370">
                  <c:v>0.82150776053215069</c:v>
                </c:pt>
                <c:pt idx="371">
                  <c:v>0.82372505543237273</c:v>
                </c:pt>
                <c:pt idx="372">
                  <c:v>0.82594235033259444</c:v>
                </c:pt>
                <c:pt idx="373">
                  <c:v>0.82815964523281571</c:v>
                </c:pt>
                <c:pt idx="374">
                  <c:v>0.83037694013303787</c:v>
                </c:pt>
                <c:pt idx="375">
                  <c:v>0.83259423503325924</c:v>
                </c:pt>
                <c:pt idx="376">
                  <c:v>0.83481152993348096</c:v>
                </c:pt>
                <c:pt idx="377">
                  <c:v>0.83702882483370311</c:v>
                </c:pt>
                <c:pt idx="378">
                  <c:v>0.83924611973392427</c:v>
                </c:pt>
                <c:pt idx="379">
                  <c:v>0.8414634146341462</c:v>
                </c:pt>
                <c:pt idx="380">
                  <c:v>0.84368070953436769</c:v>
                </c:pt>
                <c:pt idx="381">
                  <c:v>0.84589800443459007</c:v>
                </c:pt>
                <c:pt idx="382">
                  <c:v>0.84811529933481156</c:v>
                </c:pt>
                <c:pt idx="383">
                  <c:v>0.85033259423503316</c:v>
                </c:pt>
                <c:pt idx="384">
                  <c:v>0.85254988913525476</c:v>
                </c:pt>
                <c:pt idx="385">
                  <c:v>0.85476718403547669</c:v>
                </c:pt>
                <c:pt idx="386">
                  <c:v>0.85698447893569851</c:v>
                </c:pt>
                <c:pt idx="387">
                  <c:v>0.85920177383592033</c:v>
                </c:pt>
                <c:pt idx="388">
                  <c:v>0.86141906873614194</c:v>
                </c:pt>
                <c:pt idx="389">
                  <c:v>0.86363636363636365</c:v>
                </c:pt>
                <c:pt idx="390">
                  <c:v>0.86585365853658536</c:v>
                </c:pt>
                <c:pt idx="391">
                  <c:v>0.86807095343680718</c:v>
                </c:pt>
                <c:pt idx="392">
                  <c:v>0.87028824833702889</c:v>
                </c:pt>
                <c:pt idx="393">
                  <c:v>0.8725055432372506</c:v>
                </c:pt>
                <c:pt idx="394">
                  <c:v>0.87472283813747231</c:v>
                </c:pt>
                <c:pt idx="395">
                  <c:v>0.87694013303769414</c:v>
                </c:pt>
                <c:pt idx="396">
                  <c:v>0.87915742793791574</c:v>
                </c:pt>
                <c:pt idx="397">
                  <c:v>0.88137472283813767</c:v>
                </c:pt>
                <c:pt idx="398">
                  <c:v>0.88359201773835916</c:v>
                </c:pt>
                <c:pt idx="399">
                  <c:v>0.88580931263858098</c:v>
                </c:pt>
                <c:pt idx="400">
                  <c:v>0.8880266075388028</c:v>
                </c:pt>
                <c:pt idx="401">
                  <c:v>0.8902439024390244</c:v>
                </c:pt>
                <c:pt idx="402">
                  <c:v>0.89246119733924612</c:v>
                </c:pt>
                <c:pt idx="403">
                  <c:v>0.89467849223946794</c:v>
                </c:pt>
                <c:pt idx="404">
                  <c:v>0.89689578713968965</c:v>
                </c:pt>
                <c:pt idx="405">
                  <c:v>0.89911308203991136</c:v>
                </c:pt>
                <c:pt idx="406">
                  <c:v>0.90133037694013307</c:v>
                </c:pt>
                <c:pt idx="407">
                  <c:v>0.90354767184035489</c:v>
                </c:pt>
                <c:pt idx="408">
                  <c:v>0.9057649667405766</c:v>
                </c:pt>
                <c:pt idx="409">
                  <c:v>0.9079822616407982</c:v>
                </c:pt>
                <c:pt idx="410">
                  <c:v>0.91019955654101992</c:v>
                </c:pt>
                <c:pt idx="411">
                  <c:v>0.91241685144124174</c:v>
                </c:pt>
                <c:pt idx="412">
                  <c:v>0.91463414634146334</c:v>
                </c:pt>
                <c:pt idx="413">
                  <c:v>0.91685144124168505</c:v>
                </c:pt>
                <c:pt idx="414">
                  <c:v>0.91906873614190709</c:v>
                </c:pt>
                <c:pt idx="415">
                  <c:v>0.92128603104212858</c:v>
                </c:pt>
                <c:pt idx="416">
                  <c:v>0.92350332594235041</c:v>
                </c:pt>
                <c:pt idx="417">
                  <c:v>0.92572062084257212</c:v>
                </c:pt>
                <c:pt idx="418">
                  <c:v>0.92793791574279383</c:v>
                </c:pt>
                <c:pt idx="419">
                  <c:v>0.93015521064301554</c:v>
                </c:pt>
                <c:pt idx="420">
                  <c:v>0.93237250554323725</c:v>
                </c:pt>
                <c:pt idx="421">
                  <c:v>0.93458980044345896</c:v>
                </c:pt>
                <c:pt idx="422">
                  <c:v>0.93680709534368067</c:v>
                </c:pt>
                <c:pt idx="423">
                  <c:v>0.93902439024390238</c:v>
                </c:pt>
                <c:pt idx="424">
                  <c:v>0.94124168514412421</c:v>
                </c:pt>
                <c:pt idx="425">
                  <c:v>0.94345898004434592</c:v>
                </c:pt>
                <c:pt idx="426">
                  <c:v>0.94567627494456763</c:v>
                </c:pt>
                <c:pt idx="427">
                  <c:v>0.94789356984478934</c:v>
                </c:pt>
                <c:pt idx="428">
                  <c:v>0.95011086474501094</c:v>
                </c:pt>
                <c:pt idx="429">
                  <c:v>0.95232815964523276</c:v>
                </c:pt>
                <c:pt idx="430">
                  <c:v>0.95454545454545459</c:v>
                </c:pt>
                <c:pt idx="431">
                  <c:v>0.9567627494456763</c:v>
                </c:pt>
                <c:pt idx="432">
                  <c:v>0.95898004434589801</c:v>
                </c:pt>
                <c:pt idx="433">
                  <c:v>0.96119733924611972</c:v>
                </c:pt>
                <c:pt idx="434">
                  <c:v>0.96341463414634143</c:v>
                </c:pt>
                <c:pt idx="435">
                  <c:v>0.96563192904656314</c:v>
                </c:pt>
                <c:pt idx="436">
                  <c:v>0.96784922394678496</c:v>
                </c:pt>
                <c:pt idx="437">
                  <c:v>0.97006651884700668</c:v>
                </c:pt>
                <c:pt idx="438">
                  <c:v>0.97228381374722839</c:v>
                </c:pt>
                <c:pt idx="439">
                  <c:v>0.9745011086474501</c:v>
                </c:pt>
                <c:pt idx="440">
                  <c:v>0.97671840354767181</c:v>
                </c:pt>
                <c:pt idx="441">
                  <c:v>0.97893569844789352</c:v>
                </c:pt>
                <c:pt idx="442">
                  <c:v>0.98115299334811534</c:v>
                </c:pt>
                <c:pt idx="443">
                  <c:v>0.98337028824833705</c:v>
                </c:pt>
                <c:pt idx="444">
                  <c:v>0.98558758314855877</c:v>
                </c:pt>
                <c:pt idx="445">
                  <c:v>0.98780487804878048</c:v>
                </c:pt>
                <c:pt idx="446">
                  <c:v>0.99002217294900219</c:v>
                </c:pt>
                <c:pt idx="447">
                  <c:v>0.9922394678492239</c:v>
                </c:pt>
                <c:pt idx="448">
                  <c:v>0.99445676274944572</c:v>
                </c:pt>
                <c:pt idx="449">
                  <c:v>0.99667405764966743</c:v>
                </c:pt>
                <c:pt idx="450">
                  <c:v>0.99889135254988914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F-436C-A6A1-C0B257A4669F}"/>
            </c:ext>
          </c:extLst>
        </c:ser>
        <c:ser>
          <c:idx val="0"/>
          <c:order val="1"/>
          <c:tx>
            <c:v>cumfreq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NewAllPore!$L$3:$L$103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NewAllPore!$I$3:$I$103</c:f>
              <c:numCache>
                <c:formatCode>General</c:formatCode>
                <c:ptCount val="101"/>
                <c:pt idx="0">
                  <c:v>7.7851147086175299E-2</c:v>
                </c:pt>
                <c:pt idx="1">
                  <c:v>9.8125220889796833E-2</c:v>
                </c:pt>
                <c:pt idx="2">
                  <c:v>0.12202138447266951</c:v>
                </c:pt>
                <c:pt idx="3">
                  <c:v>0.14973413173299366</c:v>
                </c:pt>
                <c:pt idx="4">
                  <c:v>0.18135656033535699</c:v>
                </c:pt>
                <c:pt idx="5">
                  <c:v>0.21686038201543886</c:v>
                </c:pt>
                <c:pt idx="6">
                  <c:v>0.25608143341386369</c:v>
                </c:pt>
                <c:pt idx="7">
                  <c:v>0.29871263819328214</c:v>
                </c:pt>
                <c:pt idx="8">
                  <c:v>0.34430585436544148</c:v>
                </c:pt>
                <c:pt idx="9">
                  <c:v>0.39228329757677233</c:v>
                </c:pt>
                <c:pt idx="10">
                  <c:v>0.441958337079987</c:v>
                </c:pt>
                <c:pt idx="11">
                  <c:v>0.49256452134369977</c:v>
                </c:pt>
                <c:pt idx="12">
                  <c:v>0.54329082467443235</c:v>
                </c:pt>
                <c:pt idx="13">
                  <c:v>0.59332043114629718</c:v>
                </c:pt>
                <c:pt idx="14">
                  <c:v>0.64186998122710226</c:v>
                </c:pt>
                <c:pt idx="15">
                  <c:v>0.68822615500242901</c:v>
                </c:pt>
                <c:pt idx="16">
                  <c:v>0.73177676115844481</c:v>
                </c:pt>
                <c:pt idx="17">
                  <c:v>0.77203410102945047</c:v>
                </c:pt>
                <c:pt idx="18">
                  <c:v>0.80864919821479697</c:v>
                </c:pt>
                <c:pt idx="19">
                  <c:v>0.8414164149530986</c:v>
                </c:pt>
                <c:pt idx="20">
                  <c:v>0.87026889571979971</c:v>
                </c:pt>
                <c:pt idx="21">
                  <c:v>0.89526607519993828</c:v>
                </c:pt>
                <c:pt idx="22">
                  <c:v>0.91657507652360304</c:v>
                </c:pt>
                <c:pt idx="23">
                  <c:v>0.93444815743677057</c:v>
                </c:pt>
                <c:pt idx="24">
                  <c:v>0.94919842781008168</c:v>
                </c:pt>
                <c:pt idx="25">
                  <c:v>0.96117588899472473</c:v>
                </c:pt>
                <c:pt idx="26">
                  <c:v>0.97074548913666259</c:v>
                </c:pt>
                <c:pt idx="27">
                  <c:v>0.97826841939623388</c:v>
                </c:pt>
                <c:pt idx="28">
                  <c:v>0.98408736773064365</c:v>
                </c:pt>
                <c:pt idx="29">
                  <c:v>0.98851596495785987</c:v>
                </c:pt>
                <c:pt idx="30">
                  <c:v>0.99183225173618805</c:v>
                </c:pt>
                <c:pt idx="31">
                  <c:v>0.99427569457461218</c:v>
                </c:pt>
                <c:pt idx="32">
                  <c:v>0.996047093968629</c:v>
                </c:pt>
                <c:pt idx="33">
                  <c:v>0.99731065143650388</c:v>
                </c:pt>
                <c:pt idx="34">
                  <c:v>0.99819747597127262</c:v>
                </c:pt>
                <c:pt idx="35">
                  <c:v>0.99880988923622938</c:v>
                </c:pt>
                <c:pt idx="36">
                  <c:v>0.99922600642998693</c:v>
                </c:pt>
                <c:pt idx="37">
                  <c:v>0.99950420244827698</c:v>
                </c:pt>
                <c:pt idx="38">
                  <c:v>0.99968720212785966</c:v>
                </c:pt>
                <c:pt idx="39">
                  <c:v>0.99980564635899638</c:v>
                </c:pt>
                <c:pt idx="40">
                  <c:v>0.99988107593293396</c:v>
                </c:pt>
                <c:pt idx="41">
                  <c:v>0.99992834026740118</c:v>
                </c:pt>
                <c:pt idx="42">
                  <c:v>0.99995748026978681</c:v>
                </c:pt>
                <c:pt idx="43">
                  <c:v>0.99997515731836617</c:v>
                </c:pt>
                <c:pt idx="44">
                  <c:v>0.99998570832890199</c:v>
                </c:pt>
                <c:pt idx="45">
                  <c:v>0.99999190477218669</c:v>
                </c:pt>
                <c:pt idx="46">
                  <c:v>0.9999954853656482</c:v>
                </c:pt>
                <c:pt idx="47">
                  <c:v>0.99999752114944895</c:v>
                </c:pt>
                <c:pt idx="48">
                  <c:v>0.99999866001482707</c:v>
                </c:pt>
                <c:pt idx="49">
                  <c:v>0.99999928688443407</c:v>
                </c:pt>
                <c:pt idx="50">
                  <c:v>0.99999962638938844</c:v>
                </c:pt>
                <c:pt idx="51">
                  <c:v>0.9999998073062677</c:v>
                </c:pt>
                <c:pt idx="52">
                  <c:v>0.99999990216473844</c:v>
                </c:pt>
                <c:pt idx="53">
                  <c:v>0.99999995110172257</c:v>
                </c:pt>
                <c:pt idx="54">
                  <c:v>0.99999997594233636</c:v>
                </c:pt>
                <c:pt idx="55">
                  <c:v>0.99999998834889903</c:v>
                </c:pt>
                <c:pt idx="56">
                  <c:v>0.99999999444573695</c:v>
                </c:pt>
                <c:pt idx="57">
                  <c:v>0.9999999973936986</c:v>
                </c:pt>
                <c:pt idx="58">
                  <c:v>0.99999999879619905</c:v>
                </c:pt>
                <c:pt idx="59">
                  <c:v>0.99999999945271933</c:v>
                </c:pt>
                <c:pt idx="60">
                  <c:v>0.99999999975510234</c:v>
                </c:pt>
                <c:pt idx="61">
                  <c:v>0.99999999989213695</c:v>
                </c:pt>
                <c:pt idx="62">
                  <c:v>0.99999999995324063</c:v>
                </c:pt>
                <c:pt idx="63">
                  <c:v>0.99999999998004896</c:v>
                </c:pt>
                <c:pt idx="64">
                  <c:v>0.99999999999162159</c:v>
                </c:pt>
                <c:pt idx="65">
                  <c:v>0.99999999999653699</c:v>
                </c:pt>
                <c:pt idx="66">
                  <c:v>0.99999999999859124</c:v>
                </c:pt>
                <c:pt idx="67">
                  <c:v>0.99999999999943601</c:v>
                </c:pt>
                <c:pt idx="68">
                  <c:v>0.99999999999977773</c:v>
                </c:pt>
                <c:pt idx="69">
                  <c:v>0.99999999999991385</c:v>
                </c:pt>
                <c:pt idx="70">
                  <c:v>0.99999999999996714</c:v>
                </c:pt>
                <c:pt idx="71">
                  <c:v>0.99999999999998768</c:v>
                </c:pt>
                <c:pt idx="72">
                  <c:v>0.99999999999999545</c:v>
                </c:pt>
                <c:pt idx="73">
                  <c:v>0.99999999999999833</c:v>
                </c:pt>
                <c:pt idx="74">
                  <c:v>0.99999999999999944</c:v>
                </c:pt>
                <c:pt idx="75">
                  <c:v>0.99999999999999978</c:v>
                </c:pt>
                <c:pt idx="76">
                  <c:v>0.99999999999999989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F-436C-A6A1-C0B257A4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8864"/>
        <c:axId val="124950784"/>
      </c:scatterChart>
      <c:valAx>
        <c:axId val="12494886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950784"/>
        <c:crosses val="autoZero"/>
        <c:crossBetween val="midCat"/>
        <c:majorUnit val="1.0000000000000002E-2"/>
      </c:valAx>
      <c:valAx>
        <c:axId val="124950784"/>
        <c:scaling>
          <c:orientation val="minMax"/>
          <c:max val="1.0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Cumulative Probability Distribution</a:t>
                </a:r>
              </a:p>
            </c:rich>
          </c:tx>
          <c:layout>
            <c:manualLayout>
              <c:xMode val="edge"/>
              <c:yMode val="edge"/>
              <c:x val="1.0463890877276702E-3"/>
              <c:y val="0.1767165883448816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24948864"/>
        <c:crosses val="autoZero"/>
        <c:crossBetween val="midCat"/>
        <c:majorUnit val="0.1"/>
      </c:valAx>
      <c:spPr>
        <a:noFill/>
      </c:spPr>
    </c:plotArea>
    <c:legend>
      <c:legendPos val="r"/>
      <c:layout>
        <c:manualLayout>
          <c:xMode val="edge"/>
          <c:yMode val="edge"/>
          <c:x val="8.1413445478406135E-2"/>
          <c:y val="6.5450378485298041E-2"/>
          <c:w val="0.11299520798536547"/>
          <c:h val="0.142402663802045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7914578859458E-2"/>
          <c:y val="7.5259138803301762E-2"/>
          <c:w val="0.88422432991330624"/>
          <c:h val="0.8256117102210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CCFF"/>
            </a:solidFill>
            <a:ln>
              <a:noFill/>
            </a:ln>
          </c:spPr>
          <c:invertIfNegative val="0"/>
          <c:cat>
            <c:numRef>
              <c:f>NewAllPore!$N$3:$N$27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</c:numCache>
            </c:numRef>
          </c:cat>
          <c:val>
            <c:numRef>
              <c:f>NewAllPore!$O$3:$O$27</c:f>
              <c:numCache>
                <c:formatCode>General</c:formatCode>
                <c:ptCount val="25"/>
                <c:pt idx="0">
                  <c:v>0</c:v>
                </c:pt>
                <c:pt idx="1">
                  <c:v>40</c:v>
                </c:pt>
                <c:pt idx="2">
                  <c:v>36</c:v>
                </c:pt>
                <c:pt idx="3">
                  <c:v>43</c:v>
                </c:pt>
                <c:pt idx="4">
                  <c:v>58</c:v>
                </c:pt>
                <c:pt idx="5">
                  <c:v>59</c:v>
                </c:pt>
                <c:pt idx="6">
                  <c:v>57</c:v>
                </c:pt>
                <c:pt idx="7">
                  <c:v>25</c:v>
                </c:pt>
                <c:pt idx="8">
                  <c:v>29</c:v>
                </c:pt>
                <c:pt idx="9">
                  <c:v>19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9-44AA-92D2-EA8D6D73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11616"/>
        <c:axId val="125317504"/>
      </c:barChart>
      <c:catAx>
        <c:axId val="125311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125317504"/>
        <c:crosses val="autoZero"/>
        <c:auto val="1"/>
        <c:lblAlgn val="ctr"/>
        <c:lblOffset val="100"/>
        <c:noMultiLvlLbl val="0"/>
      </c:catAx>
      <c:valAx>
        <c:axId val="125317504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Samples in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1616"/>
        <c:crosses val="autoZero"/>
        <c:crossBetween val="between"/>
        <c:majorUnit val="2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cm</a:t>
            </a:r>
          </a:p>
        </c:rich>
      </c:tx>
      <c:layout>
        <c:manualLayout>
          <c:xMode val="edge"/>
          <c:yMode val="edge"/>
          <c:x val="0.21219824603591356"/>
          <c:y val="8.13835111452689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53063337747807"/>
          <c:y val="8.4630307390434506E-2"/>
          <c:w val="0.65523788023996599"/>
          <c:h val="0.8345904700549263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tx>
                <c:strRef>
                  <c:f>Adult_Ht_cm!$BC$3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{69223D92-F5C8-44E8-B1C0-FDB72F12C172}</c15:txfldGUID>
                      <c15:f>Adult_Ht_cm!$BC$3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7D5-4058-A00B-04CE46C9EF16}"/>
                </c:ext>
              </c:extLst>
            </c:dLbl>
            <c:dLbl>
              <c:idx val="1"/>
              <c:tx>
                <c:strRef>
                  <c:f>Adult_Ht_cm!$BC$4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{85200F05-DEE3-4FD8-967C-4F46480F466A}</c15:txfldGUID>
                      <c15:f>Adult_Ht_cm!$BC$4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7D5-4058-A00B-04CE46C9EF16}"/>
                </c:ext>
              </c:extLst>
            </c:dLbl>
            <c:dLbl>
              <c:idx val="2"/>
              <c:tx>
                <c:strRef>
                  <c:f>Adult_Ht_cm!$BC$5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{8CBF20DC-DCC9-4108-A014-BE2E4B3B0192}</c15:txfldGUID>
                      <c15:f>Adult_Ht_cm!$BC$5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7D5-4058-A00B-04CE46C9EF16}"/>
                </c:ext>
              </c:extLst>
            </c:dLbl>
            <c:dLbl>
              <c:idx val="3"/>
              <c:tx>
                <c:strRef>
                  <c:f>Adult_Ht_cm!$BC$6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{C97AB88D-449C-435A-9D64-6ED988BF319F}</c15:txfldGUID>
                      <c15:f>Adult_Ht_cm!$BC$6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7D5-4058-A00B-04CE46C9EF16}"/>
                </c:ext>
              </c:extLst>
            </c:dLbl>
            <c:dLbl>
              <c:idx val="4"/>
              <c:tx>
                <c:strRef>
                  <c:f>Adult_Ht_cm!$BC$7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{1D042010-FBE5-49E3-B503-83FBC124546E}</c15:txfldGUID>
                      <c15:f>Adult_Ht_cm!$BC$7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7D5-4058-A00B-04CE46C9EF16}"/>
                </c:ext>
              </c:extLst>
            </c:dLbl>
            <c:dLbl>
              <c:idx val="5"/>
              <c:tx>
                <c:strRef>
                  <c:f>Adult_Ht_cm!$BC$8</c:f>
                  <c:strCache>
                    <c:ptCount val="1"/>
                    <c:pt idx="0">
                      <c:v>Q3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{2F14B6C1-C8D3-427D-BF89-E239A2A3BD83}</c15:txfldGUID>
                      <c15:f>Adult_Ht_cm!$BC$8</c15:f>
                      <c15:dlblFieldTableCache>
                        <c:ptCount val="1"/>
                        <c:pt idx="0">
                          <c:v>Q3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7D5-4058-A00B-04CE46C9EF16}"/>
                </c:ext>
              </c:extLst>
            </c:dLbl>
            <c:dLbl>
              <c:idx val="6"/>
              <c:tx>
                <c:strRef>
                  <c:f>Adult_Ht_cm!$BC$9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{E975A214-DC7A-487F-B93D-B8872F81F3CC}</c15:txfldGUID>
                      <c15:f>Adult_Ht_cm!$BC$9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7D5-4058-A00B-04CE46C9EF16}"/>
                </c:ext>
              </c:extLst>
            </c:dLbl>
            <c:dLbl>
              <c:idx val="7"/>
              <c:tx>
                <c:strRef>
                  <c:f>Adult_Ht_cm!$BC$10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{50A425DE-1EFB-4BAF-918E-5CAD2157AE14}</c15:txfldGUID>
                      <c15:f>Adult_Ht_cm!$BC$10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7D5-4058-A00B-04CE46C9EF16}"/>
                </c:ext>
              </c:extLst>
            </c:dLbl>
            <c:dLbl>
              <c:idx val="8"/>
              <c:tx>
                <c:strRef>
                  <c:f>Adult_Ht_cm!$BC$11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{D74BD571-5BD5-4431-B62A-B00FFE533931}</c15:txfldGUID>
                      <c15:f>Adult_Ht_cm!$BC$11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7D5-4058-A00B-04CE46C9EF16}"/>
                </c:ext>
              </c:extLst>
            </c:dLbl>
            <c:dLbl>
              <c:idx val="9"/>
              <c:tx>
                <c:strRef>
                  <c:f>Adult_Ht_cm!$BC$12</c:f>
                  <c:strCache>
                    <c:ptCount val="1"/>
                    <c:pt idx="0">
                      <c:v>Med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{A21CF59B-D468-4349-9000-11961C514FCC}</c15:txfldGUID>
                      <c15:f>Adult_Ht_cm!$BC$12</c15:f>
                      <c15:dlblFieldTableCache>
                        <c:ptCount val="1"/>
                        <c:pt idx="0">
                          <c:v>Med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7D5-4058-A00B-04CE46C9EF16}"/>
                </c:ext>
              </c:extLst>
            </c:dLbl>
            <c:dLbl>
              <c:idx val="10"/>
              <c:tx>
                <c:strRef>
                  <c:f>Adult_Ht_cm!$BC$13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{99CD72AA-AC5C-4AA1-AAB6-D4F4C62269F1}</c15:txfldGUID>
                      <c15:f>Adult_Ht_cm!$BC$13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7D5-4058-A00B-04CE46C9EF16}"/>
                </c:ext>
              </c:extLst>
            </c:dLbl>
            <c:dLbl>
              <c:idx val="11"/>
              <c:tx>
                <c:strRef>
                  <c:f>Adult_Ht_cm!$BC$14</c:f>
                  <c:strCache>
                    <c:ptCount val="1"/>
                    <c:pt idx="0">
                      <c:v>Q1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{62736DD7-EA0D-407B-BA26-CB215D27E7A0}</c15:txfldGUID>
                      <c15:f>Adult_Ht_cm!$BC$14</c15:f>
                      <c15:dlblFieldTableCache>
                        <c:ptCount val="1"/>
                        <c:pt idx="0">
                          <c:v>Q1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7D5-4058-A00B-04CE46C9EF16}"/>
                </c:ext>
              </c:extLst>
            </c:dLbl>
            <c:dLbl>
              <c:idx val="12"/>
              <c:tx>
                <c:strRef>
                  <c:f>Adult_Ht_cm!$BC$15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{BDDFBC5A-B696-456E-AF42-4DF80C06C630}</c15:txfldGUID>
                      <c15:f>Adult_Ht_cm!$BC$15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7D5-4058-A00B-04CE46C9EF16}"/>
                </c:ext>
              </c:extLst>
            </c:dLbl>
            <c:dLbl>
              <c:idx val="13"/>
              <c:tx>
                <c:strRef>
                  <c:f>Adult_Ht_cm!$BC$16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{A1E0E8BC-D22E-4049-BA0E-D01909CF209D}</c15:txfldGUID>
                      <c15:f>Adult_Ht_cm!$BC$16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7D5-4058-A00B-04CE46C9EF16}"/>
                </c:ext>
              </c:extLst>
            </c:dLbl>
            <c:dLbl>
              <c:idx val="14"/>
              <c:tx>
                <c:strRef>
                  <c:f>Adult_Ht_cm!$BC$17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{7AE80120-5CE1-4B9B-9F20-ED4030D5691A}</c15:txfldGUID>
                      <c15:f>Adult_Ht_cm!$BC$17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7D5-4058-A00B-04CE46C9EF16}"/>
                </c:ext>
              </c:extLst>
            </c:dLbl>
            <c:dLbl>
              <c:idx val="15"/>
              <c:tx>
                <c:strRef>
                  <c:f>Adult_Ht_cm!$BC$18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{AB868211-1695-457A-977C-FE00E1C6C2CA}</c15:txfldGUID>
                      <c15:f>Adult_Ht_cm!$BC$18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7D5-4058-A00B-04CE46C9EF16}"/>
                </c:ext>
              </c:extLst>
            </c:dLbl>
            <c:dLbl>
              <c:idx val="16"/>
              <c:tx>
                <c:strRef>
                  <c:f>Adult_Ht_cm!$BC$19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{B6397238-421E-4355-B331-2BE2BB0D36A8}</c15:txfldGUID>
                      <c15:f>Adult_Ht_cm!$BC$19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7D5-4058-A00B-04CE46C9EF16}"/>
                </c:ext>
              </c:extLst>
            </c:dLbl>
            <c:dLbl>
              <c:idx val="17"/>
              <c:tx>
                <c:strRef>
                  <c:f>Adult_Ht_cm!$BC$20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{B3AFBE63-3C1A-407C-A286-8DCBC5ECE634}</c15:txfldGUID>
                      <c15:f>Adult_Ht_cm!$BC$20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7D5-4058-A00B-04CE46C9EF16}"/>
                </c:ext>
              </c:extLst>
            </c:dLbl>
            <c:dLbl>
              <c:idx val="18"/>
              <c:tx>
                <c:strRef>
                  <c:f>Adult_Ht_cm!$BC$21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{C188B1FF-7F4A-4BD8-A227-F5AB6FD8D3D8}</c15:txfldGUID>
                      <c15:f>Adult_Ht_cm!$BC$21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7D5-4058-A00B-04CE46C9EF16}"/>
                </c:ext>
              </c:extLst>
            </c:dLbl>
            <c:dLbl>
              <c:idx val="19"/>
              <c:tx>
                <c:strRef>
                  <c:f>Adult_Ht_cm!$BC$22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{F9C7BE84-4D02-4BF1-9350-61683AAC09B5}</c15:txfldGUID>
                      <c15:f>Adult_Ht_cm!$BC$22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7D5-4058-A00B-04CE46C9EF16}"/>
                </c:ext>
              </c:extLst>
            </c:dLbl>
            <c:dLbl>
              <c:idx val="20"/>
              <c:tx>
                <c:strRef>
                  <c:f>Adult_Ht_cm!$BC$23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{EE2F717C-026E-4667-BCF5-451068C3D6C1}</c15:txfldGUID>
                      <c15:f>Adult_Ht_cm!$BC$23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7D5-4058-A00B-04CE46C9EF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Adult_Ht_cm!$AY$3:$AY$23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8">
                  <c:v>0.75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Adult_Ht_cm!$AZ$3:$AZ$23</c:f>
              <c:numCache>
                <c:formatCode>General</c:formatCode>
                <c:ptCount val="21"/>
                <c:pt idx="0">
                  <c:v>179.1335</c:v>
                </c:pt>
                <c:pt idx="1">
                  <c:v>177.8628478843261</c:v>
                </c:pt>
                <c:pt idx="2">
                  <c:v>175.26</c:v>
                </c:pt>
                <c:pt idx="3">
                  <c:v>175.26</c:v>
                </c:pt>
                <c:pt idx="4">
                  <c:v>177.8628478843261</c:v>
                </c:pt>
                <c:pt idx="5">
                  <c:v>179.1335</c:v>
                </c:pt>
                <c:pt idx="6">
                  <c:v>179.1335</c:v>
                </c:pt>
                <c:pt idx="8">
                  <c:v>175.26</c:v>
                </c:pt>
                <c:pt idx="9">
                  <c:v>175.26</c:v>
                </c:pt>
                <c:pt idx="10">
                  <c:v>172.65715211567388</c:v>
                </c:pt>
                <c:pt idx="11">
                  <c:v>170.053</c:v>
                </c:pt>
                <c:pt idx="12">
                  <c:v>170.053</c:v>
                </c:pt>
                <c:pt idx="13">
                  <c:v>172.65715211567388</c:v>
                </c:pt>
                <c:pt idx="14">
                  <c:v>175.26</c:v>
                </c:pt>
                <c:pt idx="16">
                  <c:v>179.1335</c:v>
                </c:pt>
                <c:pt idx="17">
                  <c:v>192.27800000000002</c:v>
                </c:pt>
                <c:pt idx="19">
                  <c:v>170.053</c:v>
                </c:pt>
                <c:pt idx="20" formatCode="0.000">
                  <c:v>159.76599999999999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D5-4058-A00B-04CE46C9EF16}"/>
            </c:ext>
          </c:extLst>
        </c:ser>
        <c:ser>
          <c:idx val="1"/>
          <c:order val="1"/>
          <c:tx>
            <c:v>Outliers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Facies_2_Porosity!$AY$25:$AY$26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Facies_2_Porosity!$AZ$25:$AZ$26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D5-4058-A00B-04CE46C9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3392"/>
        <c:axId val="97565312"/>
      </c:scatterChart>
      <c:valAx>
        <c:axId val="975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65312"/>
        <c:crosses val="autoZero"/>
        <c:crossBetween val="midCat"/>
      </c:valAx>
      <c:valAx>
        <c:axId val="97565312"/>
        <c:scaling>
          <c:orientation val="minMax"/>
          <c:max val="2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Height cm</a:t>
                </a:r>
              </a:p>
            </c:rich>
          </c:tx>
          <c:layout>
            <c:manualLayout>
              <c:xMode val="edge"/>
              <c:yMode val="edge"/>
              <c:x val="1.3355590313586456E-2"/>
              <c:y val="0.3764728599874656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56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NewAllPore!$Y$2</c:f>
          <c:strCache>
            <c:ptCount val="1"/>
            <c:pt idx="0">
              <c:v>All Facies Porosity Distribution</c:v>
            </c:pt>
          </c:strCache>
        </c:strRef>
      </c:tx>
      <c:layout>
        <c:manualLayout>
          <c:xMode val="edge"/>
          <c:yMode val="edge"/>
          <c:x val="0.3595422731249503"/>
          <c:y val="0"/>
        </c:manualLayout>
      </c:layout>
      <c:overlay val="1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14280601288476E-2"/>
          <c:y val="7.4960856241357399E-2"/>
          <c:w val="0.88302920941700469"/>
          <c:h val="0.82590983871581269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NewAllPore!$A$3:$A$453</c:f>
              <c:numCache>
                <c:formatCode>0.0%</c:formatCode>
                <c:ptCount val="451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2.3E-2</c:v>
                </c:pt>
                <c:pt idx="95">
                  <c:v>2.3E-2</c:v>
                </c:pt>
                <c:pt idx="96">
                  <c:v>2.3E-2</c:v>
                </c:pt>
                <c:pt idx="97">
                  <c:v>2.3E-2</c:v>
                </c:pt>
                <c:pt idx="98">
                  <c:v>2.4E-2</c:v>
                </c:pt>
                <c:pt idx="99">
                  <c:v>2.4E-2</c:v>
                </c:pt>
                <c:pt idx="100">
                  <c:v>2.4E-2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2.5999999999999999E-2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2.7E-2</c:v>
                </c:pt>
                <c:pt idx="110" formatCode="General">
                  <c:v>2.7E-2</c:v>
                </c:pt>
                <c:pt idx="111" formatCode="General">
                  <c:v>2.8000000000000001E-2</c:v>
                </c:pt>
                <c:pt idx="112" formatCode="General">
                  <c:v>2.8000000000000001E-2</c:v>
                </c:pt>
                <c:pt idx="113" formatCode="General">
                  <c:v>2.8000000000000001E-2</c:v>
                </c:pt>
                <c:pt idx="114" formatCode="General">
                  <c:v>2.8000000000000001E-2</c:v>
                </c:pt>
                <c:pt idx="115" formatCode="General">
                  <c:v>2.9000000000000001E-2</c:v>
                </c:pt>
                <c:pt idx="116" formatCode="General">
                  <c:v>2.9000000000000001E-2</c:v>
                </c:pt>
                <c:pt idx="117" formatCode="General">
                  <c:v>2.9000000000000001E-2</c:v>
                </c:pt>
                <c:pt idx="118" formatCode="General">
                  <c:v>2.9000000000000001E-2</c:v>
                </c:pt>
                <c:pt idx="119" formatCode="General">
                  <c:v>0.03</c:v>
                </c:pt>
                <c:pt idx="120" formatCode="General">
                  <c:v>0.03</c:v>
                </c:pt>
                <c:pt idx="121" formatCode="General">
                  <c:v>0.03</c:v>
                </c:pt>
                <c:pt idx="122" formatCode="General">
                  <c:v>0.03</c:v>
                </c:pt>
                <c:pt idx="123" formatCode="General">
                  <c:v>3.1E-2</c:v>
                </c:pt>
                <c:pt idx="124" formatCode="General">
                  <c:v>3.1E-2</c:v>
                </c:pt>
                <c:pt idx="125" formatCode="General">
                  <c:v>3.1E-2</c:v>
                </c:pt>
                <c:pt idx="126" formatCode="General">
                  <c:v>3.1E-2</c:v>
                </c:pt>
                <c:pt idx="127" formatCode="General">
                  <c:v>3.1E-2</c:v>
                </c:pt>
                <c:pt idx="128" formatCode="General">
                  <c:v>3.1E-2</c:v>
                </c:pt>
                <c:pt idx="129" formatCode="General">
                  <c:v>3.2000000000000001E-2</c:v>
                </c:pt>
                <c:pt idx="130" formatCode="General">
                  <c:v>3.2000000000000001E-2</c:v>
                </c:pt>
                <c:pt idx="131" formatCode="General">
                  <c:v>3.2000000000000001E-2</c:v>
                </c:pt>
                <c:pt idx="132" formatCode="General">
                  <c:v>3.2000000000000001E-2</c:v>
                </c:pt>
                <c:pt idx="133" formatCode="General">
                  <c:v>3.3000000000000002E-2</c:v>
                </c:pt>
                <c:pt idx="134" formatCode="General">
                  <c:v>3.3000000000000002E-2</c:v>
                </c:pt>
                <c:pt idx="135" formatCode="General">
                  <c:v>3.3000000000000002E-2</c:v>
                </c:pt>
                <c:pt idx="136" formatCode="General">
                  <c:v>3.3000000000000002E-2</c:v>
                </c:pt>
                <c:pt idx="137" formatCode="General">
                  <c:v>3.3000000000000002E-2</c:v>
                </c:pt>
                <c:pt idx="138" formatCode="General">
                  <c:v>3.3000000000000002E-2</c:v>
                </c:pt>
                <c:pt idx="139" formatCode="General">
                  <c:v>3.3000000000000002E-2</c:v>
                </c:pt>
                <c:pt idx="140" formatCode="General">
                  <c:v>3.3000000000000002E-2</c:v>
                </c:pt>
                <c:pt idx="141" formatCode="General">
                  <c:v>3.4000000000000002E-2</c:v>
                </c:pt>
                <c:pt idx="142" formatCode="General">
                  <c:v>3.4000000000000002E-2</c:v>
                </c:pt>
                <c:pt idx="143" formatCode="General">
                  <c:v>3.4000000000000002E-2</c:v>
                </c:pt>
                <c:pt idx="144" formatCode="General">
                  <c:v>3.4000000000000002E-2</c:v>
                </c:pt>
                <c:pt idx="145" formatCode="General">
                  <c:v>3.4000000000000002E-2</c:v>
                </c:pt>
                <c:pt idx="146" formatCode="General">
                  <c:v>3.4000000000000002E-2</c:v>
                </c:pt>
                <c:pt idx="147" formatCode="General">
                  <c:v>3.4000000000000002E-2</c:v>
                </c:pt>
                <c:pt idx="148" formatCode="General">
                  <c:v>3.4000000000000002E-2</c:v>
                </c:pt>
                <c:pt idx="149" formatCode="General">
                  <c:v>3.4000000000000002E-2</c:v>
                </c:pt>
                <c:pt idx="150" formatCode="General">
                  <c:v>3.4000000000000002E-2</c:v>
                </c:pt>
                <c:pt idx="151" formatCode="General">
                  <c:v>3.4000000000000002E-2</c:v>
                </c:pt>
                <c:pt idx="152" formatCode="General">
                  <c:v>3.4000000000000002E-2</c:v>
                </c:pt>
                <c:pt idx="153" formatCode="General">
                  <c:v>3.5000000000000003E-2</c:v>
                </c:pt>
                <c:pt idx="154" formatCode="General">
                  <c:v>3.5000000000000003E-2</c:v>
                </c:pt>
                <c:pt idx="155" formatCode="General">
                  <c:v>3.5999999999999997E-2</c:v>
                </c:pt>
                <c:pt idx="156" formatCode="General">
                  <c:v>3.5999999999999997E-2</c:v>
                </c:pt>
                <c:pt idx="157" formatCode="General">
                  <c:v>3.5999999999999997E-2</c:v>
                </c:pt>
                <c:pt idx="158" formatCode="General">
                  <c:v>3.5999999999999997E-2</c:v>
                </c:pt>
                <c:pt idx="159" formatCode="General">
                  <c:v>3.5999999999999997E-2</c:v>
                </c:pt>
                <c:pt idx="160" formatCode="General">
                  <c:v>3.6999999999999998E-2</c:v>
                </c:pt>
                <c:pt idx="161" formatCode="General">
                  <c:v>3.6999999999999998E-2</c:v>
                </c:pt>
                <c:pt idx="162" formatCode="General">
                  <c:v>3.6999999999999998E-2</c:v>
                </c:pt>
                <c:pt idx="163" formatCode="General">
                  <c:v>3.6999999999999998E-2</c:v>
                </c:pt>
                <c:pt idx="164" formatCode="General">
                  <c:v>3.6999999999999998E-2</c:v>
                </c:pt>
                <c:pt idx="165" formatCode="General">
                  <c:v>3.6999999999999998E-2</c:v>
                </c:pt>
                <c:pt idx="166" formatCode="General">
                  <c:v>3.7999999999999999E-2</c:v>
                </c:pt>
                <c:pt idx="167" formatCode="General">
                  <c:v>3.7999999999999999E-2</c:v>
                </c:pt>
                <c:pt idx="168" formatCode="General">
                  <c:v>3.7999999999999999E-2</c:v>
                </c:pt>
                <c:pt idx="169" formatCode="General">
                  <c:v>3.7999999999999999E-2</c:v>
                </c:pt>
                <c:pt idx="170" formatCode="General">
                  <c:v>3.7999999999999999E-2</c:v>
                </c:pt>
                <c:pt idx="171" formatCode="General">
                  <c:v>3.7999999999999999E-2</c:v>
                </c:pt>
                <c:pt idx="172" formatCode="General">
                  <c:v>3.9E-2</c:v>
                </c:pt>
                <c:pt idx="173" formatCode="General">
                  <c:v>3.9E-2</c:v>
                </c:pt>
                <c:pt idx="174" formatCode="General">
                  <c:v>3.9E-2</c:v>
                </c:pt>
                <c:pt idx="175" formatCode="General">
                  <c:v>3.9E-2</c:v>
                </c:pt>
                <c:pt idx="176" formatCode="General">
                  <c:v>3.9E-2</c:v>
                </c:pt>
                <c:pt idx="177" formatCode="General">
                  <c:v>0.04</c:v>
                </c:pt>
                <c:pt idx="178" formatCode="General">
                  <c:v>0.04</c:v>
                </c:pt>
                <c:pt idx="179" formatCode="General">
                  <c:v>0.04</c:v>
                </c:pt>
                <c:pt idx="180" formatCode="General">
                  <c:v>0.04</c:v>
                </c:pt>
                <c:pt idx="181" formatCode="General">
                  <c:v>0.04</c:v>
                </c:pt>
                <c:pt idx="182" formatCode="General">
                  <c:v>0.04</c:v>
                </c:pt>
                <c:pt idx="183" formatCode="General">
                  <c:v>0.04</c:v>
                </c:pt>
                <c:pt idx="184" formatCode="General">
                  <c:v>4.1000000000000002E-2</c:v>
                </c:pt>
                <c:pt idx="185" formatCode="General">
                  <c:v>4.1000000000000002E-2</c:v>
                </c:pt>
                <c:pt idx="186" formatCode="General">
                  <c:v>4.1000000000000002E-2</c:v>
                </c:pt>
                <c:pt idx="187" formatCode="General">
                  <c:v>4.1000000000000002E-2</c:v>
                </c:pt>
                <c:pt idx="188" formatCode="General">
                  <c:v>4.1000000000000002E-2</c:v>
                </c:pt>
                <c:pt idx="189" formatCode="General">
                  <c:v>4.1000000000000002E-2</c:v>
                </c:pt>
                <c:pt idx="190" formatCode="General">
                  <c:v>4.1000000000000002E-2</c:v>
                </c:pt>
                <c:pt idx="191" formatCode="General">
                  <c:v>4.1000000000000002E-2</c:v>
                </c:pt>
                <c:pt idx="192" formatCode="General">
                  <c:v>4.1000000000000002E-2</c:v>
                </c:pt>
                <c:pt idx="193" formatCode="General">
                  <c:v>4.2000000000000003E-2</c:v>
                </c:pt>
                <c:pt idx="194" formatCode="General">
                  <c:v>4.2000000000000003E-2</c:v>
                </c:pt>
                <c:pt idx="195" formatCode="General">
                  <c:v>4.2000000000000003E-2</c:v>
                </c:pt>
                <c:pt idx="196" formatCode="General">
                  <c:v>4.2999999999999997E-2</c:v>
                </c:pt>
                <c:pt idx="197" formatCode="General">
                  <c:v>4.2999999999999997E-2</c:v>
                </c:pt>
                <c:pt idx="198" formatCode="General">
                  <c:v>4.2999999999999997E-2</c:v>
                </c:pt>
                <c:pt idx="199" formatCode="General">
                  <c:v>4.2999999999999997E-2</c:v>
                </c:pt>
                <c:pt idx="200" formatCode="General">
                  <c:v>4.2999999999999997E-2</c:v>
                </c:pt>
                <c:pt idx="201" formatCode="General">
                  <c:v>4.2999999999999997E-2</c:v>
                </c:pt>
                <c:pt idx="202" formatCode="General">
                  <c:v>4.2999999999999997E-2</c:v>
                </c:pt>
                <c:pt idx="203" formatCode="General">
                  <c:v>4.2999999999999997E-2</c:v>
                </c:pt>
                <c:pt idx="204" formatCode="General">
                  <c:v>4.3999999999999997E-2</c:v>
                </c:pt>
                <c:pt idx="205" formatCode="General">
                  <c:v>4.3999999999999997E-2</c:v>
                </c:pt>
                <c:pt idx="206" formatCode="General">
                  <c:v>4.3999999999999997E-2</c:v>
                </c:pt>
                <c:pt idx="207" formatCode="General">
                  <c:v>4.3999999999999997E-2</c:v>
                </c:pt>
                <c:pt idx="208" formatCode="General">
                  <c:v>4.3999999999999997E-2</c:v>
                </c:pt>
                <c:pt idx="209" formatCode="General">
                  <c:v>4.3999999999999997E-2</c:v>
                </c:pt>
                <c:pt idx="210" formatCode="General">
                  <c:v>4.3999999999999997E-2</c:v>
                </c:pt>
                <c:pt idx="211" formatCode="General">
                  <c:v>4.3999999999999997E-2</c:v>
                </c:pt>
                <c:pt idx="212" formatCode="General">
                  <c:v>4.3999999999999997E-2</c:v>
                </c:pt>
                <c:pt idx="213" formatCode="General">
                  <c:v>4.3999999999999997E-2</c:v>
                </c:pt>
                <c:pt idx="214" formatCode="General">
                  <c:v>4.3999999999999997E-2</c:v>
                </c:pt>
                <c:pt idx="215" formatCode="General">
                  <c:v>4.4999999999999998E-2</c:v>
                </c:pt>
                <c:pt idx="216" formatCode="General">
                  <c:v>4.4999999999999998E-2</c:v>
                </c:pt>
                <c:pt idx="217" formatCode="General">
                  <c:v>4.4999999999999998E-2</c:v>
                </c:pt>
                <c:pt idx="218" formatCode="General">
                  <c:v>4.4999999999999998E-2</c:v>
                </c:pt>
                <c:pt idx="219" formatCode="General">
                  <c:v>4.5999999999999999E-2</c:v>
                </c:pt>
                <c:pt idx="220" formatCode="General">
                  <c:v>4.5999999999999999E-2</c:v>
                </c:pt>
                <c:pt idx="221" formatCode="General">
                  <c:v>4.5999999999999999E-2</c:v>
                </c:pt>
                <c:pt idx="222" formatCode="General">
                  <c:v>4.5999999999999999E-2</c:v>
                </c:pt>
                <c:pt idx="223" formatCode="General">
                  <c:v>4.7E-2</c:v>
                </c:pt>
                <c:pt idx="224" formatCode="General">
                  <c:v>4.7E-2</c:v>
                </c:pt>
                <c:pt idx="225" formatCode="General">
                  <c:v>4.7E-2</c:v>
                </c:pt>
                <c:pt idx="226" formatCode="General">
                  <c:v>4.7E-2</c:v>
                </c:pt>
                <c:pt idx="227" formatCode="General">
                  <c:v>4.7E-2</c:v>
                </c:pt>
                <c:pt idx="228" formatCode="General">
                  <c:v>4.7E-2</c:v>
                </c:pt>
                <c:pt idx="229" formatCode="General">
                  <c:v>4.7E-2</c:v>
                </c:pt>
                <c:pt idx="230" formatCode="General">
                  <c:v>4.8000000000000001E-2</c:v>
                </c:pt>
                <c:pt idx="231" formatCode="General">
                  <c:v>4.8000000000000001E-2</c:v>
                </c:pt>
                <c:pt idx="232" formatCode="General">
                  <c:v>4.8000000000000001E-2</c:v>
                </c:pt>
                <c:pt idx="233" formatCode="General">
                  <c:v>4.9000000000000002E-2</c:v>
                </c:pt>
                <c:pt idx="234" formatCode="General">
                  <c:v>4.9000000000000002E-2</c:v>
                </c:pt>
                <c:pt idx="235" formatCode="General">
                  <c:v>4.9000000000000002E-2</c:v>
                </c:pt>
                <c:pt idx="236" formatCode="General">
                  <c:v>0.05</c:v>
                </c:pt>
                <c:pt idx="237" formatCode="General">
                  <c:v>0.05</c:v>
                </c:pt>
                <c:pt idx="238" formatCode="General">
                  <c:v>0.05</c:v>
                </c:pt>
                <c:pt idx="239" formatCode="General">
                  <c:v>0.05</c:v>
                </c:pt>
                <c:pt idx="240" formatCode="General">
                  <c:v>0.05</c:v>
                </c:pt>
                <c:pt idx="241" formatCode="General">
                  <c:v>0.05</c:v>
                </c:pt>
                <c:pt idx="242" formatCode="General">
                  <c:v>0.05</c:v>
                </c:pt>
                <c:pt idx="243" formatCode="General">
                  <c:v>0.05</c:v>
                </c:pt>
                <c:pt idx="244" formatCode="General">
                  <c:v>5.0999999999999997E-2</c:v>
                </c:pt>
                <c:pt idx="245" formatCode="General">
                  <c:v>5.0999999999999997E-2</c:v>
                </c:pt>
                <c:pt idx="246" formatCode="General">
                  <c:v>5.0999999999999997E-2</c:v>
                </c:pt>
                <c:pt idx="247" formatCode="General">
                  <c:v>5.0999999999999997E-2</c:v>
                </c:pt>
                <c:pt idx="248" formatCode="General">
                  <c:v>5.1999999999999998E-2</c:v>
                </c:pt>
                <c:pt idx="249" formatCode="General">
                  <c:v>5.1999999999999998E-2</c:v>
                </c:pt>
                <c:pt idx="250" formatCode="General">
                  <c:v>5.2999999999999999E-2</c:v>
                </c:pt>
                <c:pt idx="251" formatCode="General">
                  <c:v>5.2999999999999999E-2</c:v>
                </c:pt>
                <c:pt idx="252" formatCode="General">
                  <c:v>5.2999999999999999E-2</c:v>
                </c:pt>
                <c:pt idx="253" formatCode="General">
                  <c:v>5.3999999999999999E-2</c:v>
                </c:pt>
                <c:pt idx="254" formatCode="General">
                  <c:v>5.3999999999999999E-2</c:v>
                </c:pt>
                <c:pt idx="255" formatCode="General">
                  <c:v>5.5E-2</c:v>
                </c:pt>
                <c:pt idx="256" formatCode="General">
                  <c:v>5.5E-2</c:v>
                </c:pt>
                <c:pt idx="257" formatCode="General">
                  <c:v>5.5E-2</c:v>
                </c:pt>
                <c:pt idx="258" formatCode="General">
                  <c:v>5.5E-2</c:v>
                </c:pt>
                <c:pt idx="259" formatCode="General">
                  <c:v>5.6000000000000001E-2</c:v>
                </c:pt>
                <c:pt idx="260" formatCode="General">
                  <c:v>5.6000000000000001E-2</c:v>
                </c:pt>
                <c:pt idx="261" formatCode="General">
                  <c:v>5.6000000000000001E-2</c:v>
                </c:pt>
                <c:pt idx="262" formatCode="General">
                  <c:v>5.6000000000000001E-2</c:v>
                </c:pt>
                <c:pt idx="263" formatCode="General">
                  <c:v>5.6000000000000001E-2</c:v>
                </c:pt>
                <c:pt idx="264" formatCode="General">
                  <c:v>5.6000000000000001E-2</c:v>
                </c:pt>
                <c:pt idx="265" formatCode="General">
                  <c:v>5.6000000000000001E-2</c:v>
                </c:pt>
                <c:pt idx="266" formatCode="General">
                  <c:v>5.6000000000000001E-2</c:v>
                </c:pt>
                <c:pt idx="267" formatCode="General">
                  <c:v>5.6000000000000001E-2</c:v>
                </c:pt>
                <c:pt idx="268" formatCode="General">
                  <c:v>5.7000000000000002E-2</c:v>
                </c:pt>
                <c:pt idx="269" formatCode="General">
                  <c:v>5.7000000000000002E-2</c:v>
                </c:pt>
                <c:pt idx="270" formatCode="General">
                  <c:v>5.7000000000000002E-2</c:v>
                </c:pt>
                <c:pt idx="271" formatCode="General">
                  <c:v>5.7000000000000002E-2</c:v>
                </c:pt>
                <c:pt idx="272" formatCode="General">
                  <c:v>5.7000000000000002E-2</c:v>
                </c:pt>
                <c:pt idx="273" formatCode="General">
                  <c:v>5.7000000000000002E-2</c:v>
                </c:pt>
                <c:pt idx="274" formatCode="General">
                  <c:v>5.8000000000000003E-2</c:v>
                </c:pt>
                <c:pt idx="275" formatCode="General">
                  <c:v>5.8000000000000003E-2</c:v>
                </c:pt>
                <c:pt idx="276" formatCode="General">
                  <c:v>5.8000000000000003E-2</c:v>
                </c:pt>
                <c:pt idx="277" formatCode="General">
                  <c:v>5.8000000000000003E-2</c:v>
                </c:pt>
                <c:pt idx="278" formatCode="General">
                  <c:v>5.8000000000000003E-2</c:v>
                </c:pt>
                <c:pt idx="279" formatCode="General">
                  <c:v>5.8000000000000003E-2</c:v>
                </c:pt>
                <c:pt idx="280" formatCode="General">
                  <c:v>5.8000000000000003E-2</c:v>
                </c:pt>
                <c:pt idx="281" formatCode="General">
                  <c:v>5.8000000000000003E-2</c:v>
                </c:pt>
                <c:pt idx="282" formatCode="General">
                  <c:v>5.8000000000000003E-2</c:v>
                </c:pt>
                <c:pt idx="283" formatCode="General">
                  <c:v>5.8000000000000003E-2</c:v>
                </c:pt>
                <c:pt idx="284" formatCode="General">
                  <c:v>5.8000000000000003E-2</c:v>
                </c:pt>
                <c:pt idx="285" formatCode="General">
                  <c:v>5.8000000000000003E-2</c:v>
                </c:pt>
                <c:pt idx="286" formatCode="General">
                  <c:v>5.8000000000000003E-2</c:v>
                </c:pt>
                <c:pt idx="287" formatCode="General">
                  <c:v>5.8000000000000003E-2</c:v>
                </c:pt>
                <c:pt idx="288" formatCode="General">
                  <c:v>5.8999999999999997E-2</c:v>
                </c:pt>
                <c:pt idx="289" formatCode="General">
                  <c:v>5.8999999999999997E-2</c:v>
                </c:pt>
                <c:pt idx="290" formatCode="General">
                  <c:v>5.8999999999999997E-2</c:v>
                </c:pt>
                <c:pt idx="291" formatCode="General">
                  <c:v>5.8999999999999997E-2</c:v>
                </c:pt>
                <c:pt idx="292" formatCode="General">
                  <c:v>5.8999999999999997E-2</c:v>
                </c:pt>
                <c:pt idx="293" formatCode="General">
                  <c:v>0.06</c:v>
                </c:pt>
                <c:pt idx="294" formatCode="General">
                  <c:v>0.06</c:v>
                </c:pt>
                <c:pt idx="295" formatCode="General">
                  <c:v>0.06</c:v>
                </c:pt>
                <c:pt idx="296" formatCode="General">
                  <c:v>0.06</c:v>
                </c:pt>
                <c:pt idx="297" formatCode="General">
                  <c:v>6.0999999999999999E-2</c:v>
                </c:pt>
                <c:pt idx="298" formatCode="General">
                  <c:v>6.0999999999999999E-2</c:v>
                </c:pt>
                <c:pt idx="299" formatCode="General">
                  <c:v>6.0999999999999999E-2</c:v>
                </c:pt>
                <c:pt idx="300" formatCode="General">
                  <c:v>6.0999999999999999E-2</c:v>
                </c:pt>
                <c:pt idx="301" formatCode="General">
                  <c:v>6.0999999999999999E-2</c:v>
                </c:pt>
                <c:pt idx="302" formatCode="General">
                  <c:v>6.3E-2</c:v>
                </c:pt>
                <c:pt idx="303" formatCode="General">
                  <c:v>6.3E-2</c:v>
                </c:pt>
                <c:pt idx="304" formatCode="General">
                  <c:v>6.4000000000000001E-2</c:v>
                </c:pt>
                <c:pt idx="305" formatCode="General">
                  <c:v>6.5000000000000002E-2</c:v>
                </c:pt>
                <c:pt idx="306" formatCode="General">
                  <c:v>6.5000000000000002E-2</c:v>
                </c:pt>
                <c:pt idx="307" formatCode="General">
                  <c:v>6.6000000000000003E-2</c:v>
                </c:pt>
                <c:pt idx="308" formatCode="General">
                  <c:v>6.7000000000000004E-2</c:v>
                </c:pt>
                <c:pt idx="309" formatCode="General">
                  <c:v>6.7000000000000004E-2</c:v>
                </c:pt>
                <c:pt idx="310" formatCode="General">
                  <c:v>6.7000000000000004E-2</c:v>
                </c:pt>
                <c:pt idx="311" formatCode="General">
                  <c:v>6.7000000000000004E-2</c:v>
                </c:pt>
                <c:pt idx="312" formatCode="General">
                  <c:v>6.7000000000000004E-2</c:v>
                </c:pt>
                <c:pt idx="313" formatCode="General">
                  <c:v>6.7000000000000004E-2</c:v>
                </c:pt>
                <c:pt idx="314" formatCode="General">
                  <c:v>6.8000000000000005E-2</c:v>
                </c:pt>
                <c:pt idx="315" formatCode="General">
                  <c:v>6.8000000000000005E-2</c:v>
                </c:pt>
                <c:pt idx="316" formatCode="General">
                  <c:v>6.9000000000000006E-2</c:v>
                </c:pt>
                <c:pt idx="317" formatCode="General">
                  <c:v>6.9000000000000006E-2</c:v>
                </c:pt>
                <c:pt idx="318" formatCode="General">
                  <c:v>7.0000000000000007E-2</c:v>
                </c:pt>
                <c:pt idx="319" formatCode="General">
                  <c:v>7.0000000000000007E-2</c:v>
                </c:pt>
                <c:pt idx="320" formatCode="General">
                  <c:v>7.0999999999999994E-2</c:v>
                </c:pt>
                <c:pt idx="321" formatCode="General">
                  <c:v>7.0999999999999994E-2</c:v>
                </c:pt>
                <c:pt idx="322" formatCode="General">
                  <c:v>7.0999999999999994E-2</c:v>
                </c:pt>
                <c:pt idx="323" formatCode="General">
                  <c:v>7.0999999999999994E-2</c:v>
                </c:pt>
                <c:pt idx="324" formatCode="General">
                  <c:v>7.1999999999999995E-2</c:v>
                </c:pt>
                <c:pt idx="325" formatCode="General">
                  <c:v>7.1999999999999995E-2</c:v>
                </c:pt>
                <c:pt idx="326" formatCode="General">
                  <c:v>7.2999999999999995E-2</c:v>
                </c:pt>
                <c:pt idx="327" formatCode="General">
                  <c:v>7.2999999999999995E-2</c:v>
                </c:pt>
                <c:pt idx="328" formatCode="General">
                  <c:v>7.3999999999999996E-2</c:v>
                </c:pt>
                <c:pt idx="329" formatCode="General">
                  <c:v>7.3999999999999996E-2</c:v>
                </c:pt>
                <c:pt idx="330" formatCode="General">
                  <c:v>7.4999999999999997E-2</c:v>
                </c:pt>
                <c:pt idx="331" formatCode="General">
                  <c:v>7.4999999999999997E-2</c:v>
                </c:pt>
                <c:pt idx="332" formatCode="General">
                  <c:v>7.4999999999999997E-2</c:v>
                </c:pt>
                <c:pt idx="333" formatCode="General">
                  <c:v>7.4999999999999997E-2</c:v>
                </c:pt>
                <c:pt idx="334" formatCode="General">
                  <c:v>7.4999999999999997E-2</c:v>
                </c:pt>
                <c:pt idx="335" formatCode="General">
                  <c:v>7.4999999999999997E-2</c:v>
                </c:pt>
                <c:pt idx="336" formatCode="General">
                  <c:v>7.4999999999999997E-2</c:v>
                </c:pt>
                <c:pt idx="337" formatCode="General">
                  <c:v>7.5999999999999998E-2</c:v>
                </c:pt>
                <c:pt idx="338" formatCode="General">
                  <c:v>7.5999999999999998E-2</c:v>
                </c:pt>
                <c:pt idx="339" formatCode="General">
                  <c:v>7.6999999999999999E-2</c:v>
                </c:pt>
                <c:pt idx="340" formatCode="General">
                  <c:v>7.6999999999999999E-2</c:v>
                </c:pt>
                <c:pt idx="341" formatCode="General">
                  <c:v>7.6999999999999999E-2</c:v>
                </c:pt>
                <c:pt idx="342" formatCode="General">
                  <c:v>7.6999999999999999E-2</c:v>
                </c:pt>
                <c:pt idx="343" formatCode="General">
                  <c:v>7.8E-2</c:v>
                </c:pt>
                <c:pt idx="344" formatCode="General">
                  <c:v>7.8E-2</c:v>
                </c:pt>
                <c:pt idx="345" formatCode="General">
                  <c:v>7.8E-2</c:v>
                </c:pt>
                <c:pt idx="346" formatCode="General">
                  <c:v>7.9000000000000001E-2</c:v>
                </c:pt>
                <c:pt idx="347" formatCode="General">
                  <c:v>0.08</c:v>
                </c:pt>
                <c:pt idx="348" formatCode="General">
                  <c:v>8.1000000000000003E-2</c:v>
                </c:pt>
                <c:pt idx="349" formatCode="General">
                  <c:v>8.1000000000000003E-2</c:v>
                </c:pt>
                <c:pt idx="350" formatCode="General">
                  <c:v>8.1000000000000003E-2</c:v>
                </c:pt>
                <c:pt idx="351" formatCode="General">
                  <c:v>8.3000000000000004E-2</c:v>
                </c:pt>
                <c:pt idx="352" formatCode="General">
                  <c:v>8.3000000000000004E-2</c:v>
                </c:pt>
                <c:pt idx="353" formatCode="General">
                  <c:v>8.3000000000000004E-2</c:v>
                </c:pt>
                <c:pt idx="354" formatCode="General">
                  <c:v>8.4000000000000005E-2</c:v>
                </c:pt>
                <c:pt idx="355" formatCode="General">
                  <c:v>8.4000000000000005E-2</c:v>
                </c:pt>
                <c:pt idx="356" formatCode="General">
                  <c:v>8.5000000000000006E-2</c:v>
                </c:pt>
                <c:pt idx="357" formatCode="General">
                  <c:v>8.5000000000000006E-2</c:v>
                </c:pt>
                <c:pt idx="358" formatCode="General">
                  <c:v>8.5999999999999993E-2</c:v>
                </c:pt>
                <c:pt idx="359" formatCode="General">
                  <c:v>8.6999999999999994E-2</c:v>
                </c:pt>
                <c:pt idx="360" formatCode="General">
                  <c:v>8.6999999999999994E-2</c:v>
                </c:pt>
                <c:pt idx="361" formatCode="General">
                  <c:v>8.6999999999999994E-2</c:v>
                </c:pt>
                <c:pt idx="362" formatCode="General">
                  <c:v>8.7999999999999995E-2</c:v>
                </c:pt>
                <c:pt idx="363" formatCode="General">
                  <c:v>8.7999999999999995E-2</c:v>
                </c:pt>
                <c:pt idx="364" formatCode="General">
                  <c:v>8.8999999999999996E-2</c:v>
                </c:pt>
                <c:pt idx="365" formatCode="General">
                  <c:v>8.8999999999999996E-2</c:v>
                </c:pt>
                <c:pt idx="366" formatCode="General">
                  <c:v>0.09</c:v>
                </c:pt>
                <c:pt idx="367" formatCode="General">
                  <c:v>0.09</c:v>
                </c:pt>
                <c:pt idx="368" formatCode="General">
                  <c:v>0.09</c:v>
                </c:pt>
                <c:pt idx="369" formatCode="General">
                  <c:v>0.09</c:v>
                </c:pt>
                <c:pt idx="370" formatCode="General">
                  <c:v>0.09</c:v>
                </c:pt>
                <c:pt idx="371" formatCode="General">
                  <c:v>9.0999999999999998E-2</c:v>
                </c:pt>
                <c:pt idx="372" formatCode="General">
                  <c:v>9.0999999999999998E-2</c:v>
                </c:pt>
                <c:pt idx="373" formatCode="General">
                  <c:v>9.0999999999999998E-2</c:v>
                </c:pt>
                <c:pt idx="374" formatCode="General">
                  <c:v>9.0999999999999998E-2</c:v>
                </c:pt>
                <c:pt idx="375" formatCode="General">
                  <c:v>9.0999999999999998E-2</c:v>
                </c:pt>
                <c:pt idx="376" formatCode="General">
                  <c:v>9.1999999999999998E-2</c:v>
                </c:pt>
                <c:pt idx="377" formatCode="General">
                  <c:v>9.1999999999999998E-2</c:v>
                </c:pt>
                <c:pt idx="378" formatCode="General">
                  <c:v>9.1999999999999998E-2</c:v>
                </c:pt>
                <c:pt idx="379" formatCode="General">
                  <c:v>9.2999999999999999E-2</c:v>
                </c:pt>
                <c:pt idx="380" formatCode="General">
                  <c:v>9.4E-2</c:v>
                </c:pt>
                <c:pt idx="381" formatCode="General">
                  <c:v>9.4E-2</c:v>
                </c:pt>
                <c:pt idx="382" formatCode="General">
                  <c:v>9.4E-2</c:v>
                </c:pt>
                <c:pt idx="383" formatCode="General">
                  <c:v>9.6000000000000002E-2</c:v>
                </c:pt>
                <c:pt idx="384" formatCode="General">
                  <c:v>9.7000000000000003E-2</c:v>
                </c:pt>
                <c:pt idx="385" formatCode="General">
                  <c:v>9.7000000000000003E-2</c:v>
                </c:pt>
                <c:pt idx="386" formatCode="General">
                  <c:v>9.7000000000000003E-2</c:v>
                </c:pt>
                <c:pt idx="387" formatCode="General">
                  <c:v>9.8000000000000004E-2</c:v>
                </c:pt>
                <c:pt idx="388" formatCode="General">
                  <c:v>9.8000000000000004E-2</c:v>
                </c:pt>
                <c:pt idx="389" formatCode="General">
                  <c:v>9.9000000000000005E-2</c:v>
                </c:pt>
                <c:pt idx="390" formatCode="General">
                  <c:v>9.9000000000000005E-2</c:v>
                </c:pt>
                <c:pt idx="391" formatCode="General">
                  <c:v>0.1</c:v>
                </c:pt>
                <c:pt idx="392" formatCode="General">
                  <c:v>0.1</c:v>
                </c:pt>
                <c:pt idx="393" formatCode="General">
                  <c:v>0.10100000000000001</c:v>
                </c:pt>
                <c:pt idx="394" formatCode="General">
                  <c:v>0.10100000000000001</c:v>
                </c:pt>
                <c:pt idx="395" formatCode="General">
                  <c:v>0.10199999999999999</c:v>
                </c:pt>
                <c:pt idx="396" formatCode="General">
                  <c:v>0.10199999999999999</c:v>
                </c:pt>
                <c:pt idx="397" formatCode="General">
                  <c:v>0.10299999999999999</c:v>
                </c:pt>
                <c:pt idx="398" formatCode="General">
                  <c:v>0.104</c:v>
                </c:pt>
                <c:pt idx="399" formatCode="General">
                  <c:v>0.104</c:v>
                </c:pt>
                <c:pt idx="400" formatCode="General">
                  <c:v>0.105</c:v>
                </c:pt>
                <c:pt idx="401" formatCode="General">
                  <c:v>0.108</c:v>
                </c:pt>
                <c:pt idx="402" formatCode="General">
                  <c:v>0.108</c:v>
                </c:pt>
                <c:pt idx="403" formatCode="General">
                  <c:v>0.109</c:v>
                </c:pt>
                <c:pt idx="404" formatCode="General">
                  <c:v>0.109</c:v>
                </c:pt>
                <c:pt idx="405" formatCode="General">
                  <c:v>0.109</c:v>
                </c:pt>
                <c:pt idx="406" formatCode="General">
                  <c:v>0.109</c:v>
                </c:pt>
                <c:pt idx="407" formatCode="General">
                  <c:v>0.11</c:v>
                </c:pt>
                <c:pt idx="408" formatCode="General">
                  <c:v>0.114</c:v>
                </c:pt>
                <c:pt idx="409" formatCode="General">
                  <c:v>0.115</c:v>
                </c:pt>
                <c:pt idx="410" formatCode="General">
                  <c:v>0.115</c:v>
                </c:pt>
                <c:pt idx="411" formatCode="General">
                  <c:v>0.115</c:v>
                </c:pt>
                <c:pt idx="412" formatCode="General">
                  <c:v>0.11600000000000001</c:v>
                </c:pt>
                <c:pt idx="413" formatCode="General">
                  <c:v>0.11700000000000001</c:v>
                </c:pt>
                <c:pt idx="414" formatCode="General">
                  <c:v>0.11799999999999999</c:v>
                </c:pt>
                <c:pt idx="415" formatCode="General">
                  <c:v>0.11799999999999999</c:v>
                </c:pt>
                <c:pt idx="416" formatCode="General">
                  <c:v>0.12</c:v>
                </c:pt>
                <c:pt idx="417" formatCode="General">
                  <c:v>0.121</c:v>
                </c:pt>
                <c:pt idx="418" formatCode="General">
                  <c:v>0.121</c:v>
                </c:pt>
                <c:pt idx="419" formatCode="General">
                  <c:v>0.121</c:v>
                </c:pt>
                <c:pt idx="420" formatCode="General">
                  <c:v>0.122</c:v>
                </c:pt>
                <c:pt idx="421" formatCode="General">
                  <c:v>0.122</c:v>
                </c:pt>
                <c:pt idx="422" formatCode="General">
                  <c:v>0.123</c:v>
                </c:pt>
                <c:pt idx="423" formatCode="General">
                  <c:v>0.124</c:v>
                </c:pt>
                <c:pt idx="424" formatCode="General">
                  <c:v>0.128</c:v>
                </c:pt>
                <c:pt idx="425" formatCode="General">
                  <c:v>0.128</c:v>
                </c:pt>
                <c:pt idx="426" formatCode="General">
                  <c:v>0.13</c:v>
                </c:pt>
                <c:pt idx="427" formatCode="General">
                  <c:v>0.13400000000000001</c:v>
                </c:pt>
                <c:pt idx="428" formatCode="General">
                  <c:v>0.13400000000000001</c:v>
                </c:pt>
                <c:pt idx="429" formatCode="General">
                  <c:v>0.13700000000000001</c:v>
                </c:pt>
                <c:pt idx="430" formatCode="General">
                  <c:v>0.13700000000000001</c:v>
                </c:pt>
                <c:pt idx="431" formatCode="General">
                  <c:v>0.13800000000000001</c:v>
                </c:pt>
                <c:pt idx="432" formatCode="General">
                  <c:v>0.14199999999999999</c:v>
                </c:pt>
                <c:pt idx="433" formatCode="General">
                  <c:v>0.14299999999999999</c:v>
                </c:pt>
                <c:pt idx="434" formatCode="General">
                  <c:v>0.14499999999999999</c:v>
                </c:pt>
                <c:pt idx="435" formatCode="General">
                  <c:v>0.14499999999999999</c:v>
                </c:pt>
                <c:pt idx="436" formatCode="General">
                  <c:v>0.154</c:v>
                </c:pt>
                <c:pt idx="437" formatCode="General">
                  <c:v>0.156</c:v>
                </c:pt>
                <c:pt idx="438" formatCode="General">
                  <c:v>0.156</c:v>
                </c:pt>
                <c:pt idx="439" formatCode="General">
                  <c:v>0.156</c:v>
                </c:pt>
                <c:pt idx="440" formatCode="General">
                  <c:v>0.159</c:v>
                </c:pt>
                <c:pt idx="441" formatCode="General">
                  <c:v>0.16</c:v>
                </c:pt>
                <c:pt idx="442" formatCode="General">
                  <c:v>0.16300000000000001</c:v>
                </c:pt>
                <c:pt idx="443" formatCode="General">
                  <c:v>0.16500000000000001</c:v>
                </c:pt>
                <c:pt idx="444" formatCode="General">
                  <c:v>0.16700000000000001</c:v>
                </c:pt>
                <c:pt idx="445" formatCode="General">
                  <c:v>0.17199999999999999</c:v>
                </c:pt>
                <c:pt idx="446" formatCode="General">
                  <c:v>0.17399999999999999</c:v>
                </c:pt>
                <c:pt idx="447" formatCode="General">
                  <c:v>0.187</c:v>
                </c:pt>
                <c:pt idx="448" formatCode="General">
                  <c:v>0.188</c:v>
                </c:pt>
                <c:pt idx="449" formatCode="General">
                  <c:v>0.20100000000000001</c:v>
                </c:pt>
                <c:pt idx="450" formatCode="General">
                  <c:v>0.20799999999999999</c:v>
                </c:pt>
              </c:numCache>
            </c:numRef>
          </c:xVal>
          <c:yVal>
            <c:numRef>
              <c:f>NewAllPore!$F$3:$F$453</c:f>
              <c:numCache>
                <c:formatCode>0.0000</c:formatCode>
                <c:ptCount val="451"/>
                <c:pt idx="0">
                  <c:v>3.7011384363662136E-3</c:v>
                </c:pt>
                <c:pt idx="1">
                  <c:v>1.0039183713089938E-2</c:v>
                </c:pt>
                <c:pt idx="2">
                  <c:v>1.5849138084452388E-2</c:v>
                </c:pt>
                <c:pt idx="3">
                  <c:v>2.1341389110642525E-2</c:v>
                </c:pt>
                <c:pt idx="4">
                  <c:v>2.6600550981461669E-2</c:v>
                </c:pt>
                <c:pt idx="5">
                  <c:v>3.1673599171855596E-2</c:v>
                </c:pt>
                <c:pt idx="6">
                  <c:v>3.6590711948948439E-2</c:v>
                </c:pt>
                <c:pt idx="7">
                  <c:v>4.1373024890103804E-2</c:v>
                </c:pt>
                <c:pt idx="8">
                  <c:v>4.6036218652032321E-2</c:v>
                </c:pt>
                <c:pt idx="9">
                  <c:v>5.0592418293788223E-2</c:v>
                </c:pt>
                <c:pt idx="10">
                  <c:v>5.5051296742342999E-2</c:v>
                </c:pt>
                <c:pt idx="11">
                  <c:v>5.9420761365477859E-2</c:v>
                </c:pt>
                <c:pt idx="12">
                  <c:v>6.3707404323936054E-2</c:v>
                </c:pt>
                <c:pt idx="13">
                  <c:v>6.7916810659302773E-2</c:v>
                </c:pt>
                <c:pt idx="14">
                  <c:v>7.2053776413097459E-2</c:v>
                </c:pt>
                <c:pt idx="15">
                  <c:v>7.6122467521751766E-2</c:v>
                </c:pt>
                <c:pt idx="16">
                  <c:v>8.0126538396668973E-2</c:v>
                </c:pt>
                <c:pt idx="17">
                  <c:v>8.4069222268495489E-2</c:v>
                </c:pt>
                <c:pt idx="18">
                  <c:v>8.7953401265075046E-2</c:v>
                </c:pt>
                <c:pt idx="19">
                  <c:v>9.1781661629852809E-2</c:v>
                </c:pt>
                <c:pt idx="20">
                  <c:v>9.5556337839218269E-2</c:v>
                </c:pt>
                <c:pt idx="21">
                  <c:v>9.9279548288072908E-2</c:v>
                </c:pt>
                <c:pt idx="22">
                  <c:v>0.10295322447574438</c:v>
                </c:pt>
                <c:pt idx="23">
                  <c:v>0.10657913511475292</c:v>
                </c:pt>
                <c:pt idx="24">
                  <c:v>0.11015890622586497</c:v>
                </c:pt>
                <c:pt idx="25">
                  <c:v>0.11369403802549274</c:v>
                </c:pt>
                <c:pt idx="26">
                  <c:v>0.1171859192241352</c:v>
                </c:pt>
                <c:pt idx="27">
                  <c:v>0.12063583921621665</c:v>
                </c:pt>
                <c:pt idx="28">
                  <c:v>0.12404499853821024</c:v>
                </c:pt>
                <c:pt idx="29">
                  <c:v>0.1274145178936219</c:v>
                </c:pt>
                <c:pt idx="30">
                  <c:v>0.1307454459834915</c:v>
                </c:pt>
                <c:pt idx="31">
                  <c:v>0.13403876633475395</c:v>
                </c:pt>
                <c:pt idx="32">
                  <c:v>0.13729540328267054</c:v>
                </c:pt>
                <c:pt idx="33">
                  <c:v>0.14051622723510532</c:v>
                </c:pt>
                <c:pt idx="34">
                  <c:v>0.14370205932386143</c:v>
                </c:pt>
                <c:pt idx="35">
                  <c:v>0.14685367553025486</c:v>
                </c:pt>
                <c:pt idx="36">
                  <c:v>0.14997181035758625</c:v>
                </c:pt>
                <c:pt idx="37">
                  <c:v>0.15305716011140252</c:v>
                </c:pt>
                <c:pt idx="38">
                  <c:v>0.15611038583883538</c:v>
                </c:pt>
                <c:pt idx="39">
                  <c:v>0.15913211597044949</c:v>
                </c:pt>
                <c:pt idx="40">
                  <c:v>0.16212294870150881</c:v>
                </c:pt>
                <c:pt idx="41">
                  <c:v>0.16508345414421235</c:v>
                </c:pt>
                <c:pt idx="42">
                  <c:v>0.16801417627794141</c:v>
                </c:pt>
                <c:pt idx="43">
                  <c:v>0.17091563472081084</c:v>
                </c:pt>
                <c:pt idx="44">
                  <c:v>0.17378832634264976</c:v>
                </c:pt>
                <c:pt idx="45">
                  <c:v>0.17663272673687175</c:v>
                </c:pt>
                <c:pt idx="46">
                  <c:v>0.17944929156642464</c:v>
                </c:pt>
                <c:pt idx="47">
                  <c:v>0.18223845779708292</c:v>
                </c:pt>
                <c:pt idx="48">
                  <c:v>0.18500064482969739</c:v>
                </c:pt>
                <c:pt idx="49">
                  <c:v>0.18773625554160392</c:v>
                </c:pt>
                <c:pt idx="50">
                  <c:v>0.19044567724617667</c:v>
                </c:pt>
                <c:pt idx="51">
                  <c:v>0.19312928257846004</c:v>
                </c:pt>
                <c:pt idx="52">
                  <c:v>0.19578743031390439</c:v>
                </c:pt>
                <c:pt idx="53">
                  <c:v>0.19842046612644465</c:v>
                </c:pt>
                <c:pt idx="54">
                  <c:v>0.20102872329146895</c:v>
                </c:pt>
                <c:pt idx="55">
                  <c:v>0.20361252333862276</c:v>
                </c:pt>
                <c:pt idx="56">
                  <c:v>0.20617217665887722</c:v>
                </c:pt>
                <c:pt idx="57">
                  <c:v>0.20870798306981436</c:v>
                </c:pt>
                <c:pt idx="58">
                  <c:v>0.21122023234269102</c:v>
                </c:pt>
                <c:pt idx="59">
                  <c:v>0.21370920469447116</c:v>
                </c:pt>
                <c:pt idx="60">
                  <c:v>0.21617517124771105</c:v>
                </c:pt>
                <c:pt idx="61">
                  <c:v>0.21861839446089223</c:v>
                </c:pt>
                <c:pt idx="62">
                  <c:v>0.22103912853155416</c:v>
                </c:pt>
                <c:pt idx="63">
                  <c:v>0.22343761977435436</c:v>
                </c:pt>
                <c:pt idx="64">
                  <c:v>0.22581410697598442</c:v>
                </c:pt>
                <c:pt idx="65">
                  <c:v>0.22816882172869915</c:v>
                </c:pt>
                <c:pt idx="66">
                  <c:v>0.23050198874405151</c:v>
                </c:pt>
                <c:pt idx="67">
                  <c:v>0.23281382614829144</c:v>
                </c:pt>
                <c:pt idx="68">
                  <c:v>0.23510454576075415</c:v>
                </c:pt>
                <c:pt idx="69">
                  <c:v>0.23737435335645179</c:v>
                </c:pt>
                <c:pt idx="70">
                  <c:v>0.23962344891397755</c:v>
                </c:pt>
                <c:pt idx="71">
                  <c:v>0.24185202684974783</c:v>
                </c:pt>
                <c:pt idx="72">
                  <c:v>0.24406027623949825</c:v>
                </c:pt>
                <c:pt idx="73">
                  <c:v>0.24624838102791677</c:v>
                </c:pt>
                <c:pt idx="74">
                  <c:v>0.24841652022718411</c:v>
                </c:pt>
                <c:pt idx="75">
                  <c:v>0.25056486810514805</c:v>
                </c:pt>
                <c:pt idx="76">
                  <c:v>0.25269359436382011</c:v>
                </c:pt>
                <c:pt idx="77">
                  <c:v>0.25480286430878996</c:v>
                </c:pt>
                <c:pt idx="78">
                  <c:v>0.25689283901014437</c:v>
                </c:pt>
                <c:pt idx="79">
                  <c:v>0.25896367545541682</c:v>
                </c:pt>
                <c:pt idx="80">
                  <c:v>0.26101552669505018</c:v>
                </c:pt>
                <c:pt idx="81">
                  <c:v>0.26304854198083411</c:v>
                </c:pt>
                <c:pt idx="82">
                  <c:v>0.26506286689773723</c:v>
                </c:pt>
                <c:pt idx="83">
                  <c:v>0.26705864348951758</c:v>
                </c:pt>
                <c:pt idx="84">
                  <c:v>0.26903601037848368</c:v>
                </c:pt>
                <c:pt idx="85">
                  <c:v>0.27099510287973932</c:v>
                </c:pt>
                <c:pt idx="86">
                  <c:v>0.27293605311022928</c:v>
                </c:pt>
                <c:pt idx="87">
                  <c:v>0.27485899009287373</c:v>
                </c:pt>
                <c:pt idx="88">
                  <c:v>0.27676403985607306</c:v>
                </c:pt>
                <c:pt idx="89">
                  <c:v>0.27865132552883104</c:v>
                </c:pt>
                <c:pt idx="90">
                  <c:v>0.28052096743174232</c:v>
                </c:pt>
                <c:pt idx="91">
                  <c:v>0.2823730831640569</c:v>
                </c:pt>
                <c:pt idx="92">
                  <c:v>0.28420778768704258</c:v>
                </c:pt>
                <c:pt idx="93">
                  <c:v>0.2860251934038302</c:v>
                </c:pt>
                <c:pt idx="94">
                  <c:v>0.28782541023593078</c:v>
                </c:pt>
                <c:pt idx="95">
                  <c:v>0.28960854569659544</c:v>
                </c:pt>
                <c:pt idx="96">
                  <c:v>0.29137470496117562</c:v>
                </c:pt>
                <c:pt idx="97">
                  <c:v>0.29312399093464175</c:v>
                </c:pt>
                <c:pt idx="98">
                  <c:v>0.29485650431639343</c:v>
                </c:pt>
                <c:pt idx="99">
                  <c:v>0.29657234366250346</c:v>
                </c:pt>
                <c:pt idx="100">
                  <c:v>0.29827160544551656</c:v>
                </c:pt>
                <c:pt idx="101">
                  <c:v>0.29995438411192071</c:v>
                </c:pt>
                <c:pt idx="102">
                  <c:v>0.30162077213740696</c:v>
                </c:pt>
                <c:pt idx="103">
                  <c:v>0.30327086008001708</c:v>
                </c:pt>
                <c:pt idx="104">
                  <c:v>0.30490473663128342</c:v>
                </c:pt>
                <c:pt idx="105">
                  <c:v>0.30652248866545068</c:v>
                </c:pt>
                <c:pt idx="106">
                  <c:v>0.30812420128687035</c:v>
                </c:pt>
                <c:pt idx="107">
                  <c:v>0.30970995787564887</c:v>
                </c:pt>
                <c:pt idx="108">
                  <c:v>0.31127984013163212</c:v>
                </c:pt>
                <c:pt idx="109">
                  <c:v>0.31283392811679583</c:v>
                </c:pt>
                <c:pt idx="110">
                  <c:v>0.31437230029611768</c:v>
                </c:pt>
                <c:pt idx="111">
                  <c:v>0.31589503357699295</c:v>
                </c:pt>
                <c:pt idx="112">
                  <c:v>0.31740220334726105</c:v>
                </c:pt>
                <c:pt idx="113">
                  <c:v>0.3188938835119014</c:v>
                </c:pt>
                <c:pt idx="114">
                  <c:v>0.32037014652845375</c:v>
                </c:pt>
                <c:pt idx="115">
                  <c:v>0.32183106344121976</c:v>
                </c:pt>
                <c:pt idx="116">
                  <c:v>0.32327670391429608</c:v>
                </c:pt>
                <c:pt idx="117">
                  <c:v>0.32470713626348602</c:v>
                </c:pt>
                <c:pt idx="118">
                  <c:v>0.32612242748713766</c:v>
                </c:pt>
                <c:pt idx="119">
                  <c:v>0.32752264329595199</c:v>
                </c:pt>
                <c:pt idx="120">
                  <c:v>0.32890784814180229</c:v>
                </c:pt>
                <c:pt idx="121">
                  <c:v>0.33027810524560403</c:v>
                </c:pt>
                <c:pt idx="122">
                  <c:v>0.33163347662427511</c:v>
                </c:pt>
                <c:pt idx="123">
                  <c:v>0.33297402311681884</c:v>
                </c:pt>
                <c:pt idx="124">
                  <c:v>0.33429980440956791</c:v>
                </c:pt>
                <c:pt idx="125">
                  <c:v>0.33561087906061787</c:v>
                </c:pt>
                <c:pt idx="126">
                  <c:v>0.33690730452348505</c:v>
                </c:pt>
                <c:pt idx="127">
                  <c:v>0.3381891371700152</c:v>
                </c:pt>
                <c:pt idx="128">
                  <c:v>0.33945643231257305</c:v>
                </c:pt>
                <c:pt idx="129">
                  <c:v>0.34070924422553966</c:v>
                </c:pt>
                <c:pt idx="130">
                  <c:v>0.34194762616614183</c:v>
                </c:pt>
                <c:pt idx="131">
                  <c:v>0.34317163039463927</c:v>
                </c:pt>
                <c:pt idx="132">
                  <c:v>0.34438130819389356</c:v>
                </c:pt>
                <c:pt idx="133">
                  <c:v>0.34557670988833955</c:v>
                </c:pt>
                <c:pt idx="134">
                  <c:v>0.3467578848623814</c:v>
                </c:pt>
                <c:pt idx="135">
                  <c:v>0.34792488157823476</c:v>
                </c:pt>
                <c:pt idx="136">
                  <c:v>0.34907774759323262</c:v>
                </c:pt>
                <c:pt idx="137">
                  <c:v>0.35021652957661542</c:v>
                </c:pt>
                <c:pt idx="138">
                  <c:v>0.35134127332582188</c:v>
                </c:pt>
                <c:pt idx="139">
                  <c:v>0.35245202378229873</c:v>
                </c:pt>
                <c:pt idx="140">
                  <c:v>0.35354882504684509</c:v>
                </c:pt>
                <c:pt idx="141">
                  <c:v>0.35463172039450747</c:v>
                </c:pt>
                <c:pt idx="142">
                  <c:v>0.35570075228904074</c:v>
                </c:pt>
                <c:pt idx="143">
                  <c:v>0.35675596239694818</c:v>
                </c:pt>
                <c:pt idx="144">
                  <c:v>0.35779739160111684</c:v>
                </c:pt>
                <c:pt idx="145">
                  <c:v>0.35882508001405894</c:v>
                </c:pt>
                <c:pt idx="146">
                  <c:v>0.35983906699077306</c:v>
                </c:pt>
                <c:pt idx="147">
                  <c:v>0.36083939114123836</c:v>
                </c:pt>
                <c:pt idx="148">
                  <c:v>0.36182609034255175</c:v>
                </c:pt>
                <c:pt idx="149">
                  <c:v>0.36279920175071961</c:v>
                </c:pt>
                <c:pt idx="150">
                  <c:v>0.36375876181211653</c:v>
                </c:pt>
                <c:pt idx="151">
                  <c:v>0.36470480627461882</c:v>
                </c:pt>
                <c:pt idx="152">
                  <c:v>0.36563737019842474</c:v>
                </c:pt>
                <c:pt idx="153">
                  <c:v>0.3665564879665702</c:v>
                </c:pt>
                <c:pt idx="154">
                  <c:v>0.36746219329514901</c:v>
                </c:pt>
                <c:pt idx="155">
                  <c:v>0.36835451924324653</c:v>
                </c:pt>
                <c:pt idx="156">
                  <c:v>0.36923349822259571</c:v>
                </c:pt>
                <c:pt idx="157">
                  <c:v>0.37009916200696313</c:v>
                </c:pt>
                <c:pt idx="158">
                  <c:v>0.37095154174127259</c:v>
                </c:pt>
                <c:pt idx="159">
                  <c:v>0.37179066795047488</c:v>
                </c:pt>
                <c:pt idx="160">
                  <c:v>0.3726165705481696</c:v>
                </c:pt>
                <c:pt idx="161">
                  <c:v>0.37342927884498717</c:v>
                </c:pt>
                <c:pt idx="162">
                  <c:v>0.37422882155673692</c:v>
                </c:pt>
                <c:pt idx="163">
                  <c:v>0.37501522681232824</c:v>
                </c:pt>
                <c:pt idx="164">
                  <c:v>0.37578852216147046</c:v>
                </c:pt>
                <c:pt idx="165">
                  <c:v>0.37654873458215804</c:v>
                </c:pt>
                <c:pt idx="166">
                  <c:v>0.37729589048794637</c:v>
                </c:pt>
                <c:pt idx="167">
                  <c:v>0.37803001573502382</c:v>
                </c:pt>
                <c:pt idx="168">
                  <c:v>0.37875113562908536</c:v>
                </c:pt>
                <c:pt idx="169">
                  <c:v>0.37945927493201326</c:v>
                </c:pt>
                <c:pt idx="170">
                  <c:v>0.38015445786836893</c:v>
                </c:pt>
                <c:pt idx="171">
                  <c:v>0.38083670813170156</c:v>
                </c:pt>
                <c:pt idx="172">
                  <c:v>0.38150604889067774</c:v>
                </c:pt>
                <c:pt idx="173">
                  <c:v>0.38216250279503639</c:v>
                </c:pt>
                <c:pt idx="174">
                  <c:v>0.38280609198137328</c:v>
                </c:pt>
                <c:pt idx="175">
                  <c:v>0.38343683807875972</c:v>
                </c:pt>
                <c:pt idx="176">
                  <c:v>0.38405476221419821</c:v>
                </c:pt>
                <c:pt idx="177">
                  <c:v>0.3846598850179207</c:v>
                </c:pt>
                <c:pt idx="178">
                  <c:v>0.38525222662853065</c:v>
                </c:pt>
                <c:pt idx="179">
                  <c:v>0.38583180669799488</c:v>
                </c:pt>
                <c:pt idx="180">
                  <c:v>0.38639864439648702</c:v>
                </c:pt>
                <c:pt idx="181">
                  <c:v>0.3869527584170861</c:v>
                </c:pt>
                <c:pt idx="182">
                  <c:v>0.38749416698033418</c:v>
                </c:pt>
                <c:pt idx="183">
                  <c:v>0.38802288783865468</c:v>
                </c:pt>
                <c:pt idx="184">
                  <c:v>0.38853893828063618</c:v>
                </c:pt>
                <c:pt idx="185">
                  <c:v>0.38904233513518222</c:v>
                </c:pt>
                <c:pt idx="186">
                  <c:v>0.389533094775532</c:v>
                </c:pt>
                <c:pt idx="187">
                  <c:v>0.39001123312315295</c:v>
                </c:pt>
                <c:pt idx="188">
                  <c:v>0.39047676565150879</c:v>
                </c:pt>
                <c:pt idx="189">
                  <c:v>0.39092970738970473</c:v>
                </c:pt>
                <c:pt idx="190">
                  <c:v>0.39137007292601228</c:v>
                </c:pt>
                <c:pt idx="191">
                  <c:v>0.39179787641127628</c:v>
                </c:pt>
                <c:pt idx="192">
                  <c:v>0.39221313156220566</c:v>
                </c:pt>
                <c:pt idx="193">
                  <c:v>0.39261585166455076</c:v>
                </c:pt>
                <c:pt idx="194">
                  <c:v>0.3930060495761683</c:v>
                </c:pt>
                <c:pt idx="195">
                  <c:v>0.39338373772997648</c:v>
                </c:pt>
                <c:pt idx="196">
                  <c:v>0.39374892813680201</c:v>
                </c:pt>
                <c:pt idx="197">
                  <c:v>0.39410163238812024</c:v>
                </c:pt>
                <c:pt idx="198">
                  <c:v>0.39444186165869088</c:v>
                </c:pt>
                <c:pt idx="199">
                  <c:v>0.39476962670909022</c:v>
                </c:pt>
                <c:pt idx="200">
                  <c:v>0.3950849378881417</c:v>
                </c:pt>
                <c:pt idx="201">
                  <c:v>0.39538780513524613</c:v>
                </c:pt>
                <c:pt idx="202">
                  <c:v>0.39567823798261309</c:v>
                </c:pt>
                <c:pt idx="203">
                  <c:v>0.39595624555739489</c:v>
                </c:pt>
                <c:pt idx="204">
                  <c:v>0.39622183658372362</c:v>
                </c:pt>
                <c:pt idx="205">
                  <c:v>0.39647501938465401</c:v>
                </c:pt>
                <c:pt idx="206">
                  <c:v>0.39671580188401145</c:v>
                </c:pt>
                <c:pt idx="207">
                  <c:v>0.39694419160814753</c:v>
                </c:pt>
                <c:pt idx="208">
                  <c:v>0.39716019568760375</c:v>
                </c:pt>
                <c:pt idx="209">
                  <c:v>0.39736382085868382</c:v>
                </c:pt>
                <c:pt idx="210">
                  <c:v>0.39755507346493674</c:v>
                </c:pt>
                <c:pt idx="211">
                  <c:v>0.39773395945854972</c:v>
                </c:pt>
                <c:pt idx="212">
                  <c:v>0.39790048440165365</c:v>
                </c:pt>
                <c:pt idx="213">
                  <c:v>0.39805465346754026</c:v>
                </c:pt>
                <c:pt idx="214">
                  <c:v>0.39819647144179299</c:v>
                </c:pt>
                <c:pt idx="215">
                  <c:v>0.39832594272333077</c:v>
                </c:pt>
                <c:pt idx="216">
                  <c:v>0.39844307132536688</c:v>
                </c:pt>
                <c:pt idx="217">
                  <c:v>0.39854786087628219</c:v>
                </c:pt>
                <c:pt idx="218">
                  <c:v>0.39864031462041399</c:v>
                </c:pt>
                <c:pt idx="219">
                  <c:v>0.39872043541876034</c:v>
                </c:pt>
                <c:pt idx="220">
                  <c:v>0.39878822574960104</c:v>
                </c:pt>
                <c:pt idx="221">
                  <c:v>0.39884368770903444</c:v>
                </c:pt>
                <c:pt idx="222">
                  <c:v>0.39888682301143197</c:v>
                </c:pt>
                <c:pt idx="223">
                  <c:v>0.3989176329898092</c:v>
                </c:pt>
                <c:pt idx="224">
                  <c:v>0.39893611859611389</c:v>
                </c:pt>
                <c:pt idx="225">
                  <c:v>0.3989422804014327</c:v>
                </c:pt>
                <c:pt idx="226">
                  <c:v>0.39893611859611389</c:v>
                </c:pt>
                <c:pt idx="227">
                  <c:v>0.3989176329898092</c:v>
                </c:pt>
                <c:pt idx="228">
                  <c:v>0.39888682301143197</c:v>
                </c:pt>
                <c:pt idx="229">
                  <c:v>0.39884368770903444</c:v>
                </c:pt>
                <c:pt idx="230">
                  <c:v>0.39878822574960104</c:v>
                </c:pt>
                <c:pt idx="231">
                  <c:v>0.39872043541876034</c:v>
                </c:pt>
                <c:pt idx="232">
                  <c:v>0.39864031462041399</c:v>
                </c:pt>
                <c:pt idx="233">
                  <c:v>0.39854786087628219</c:v>
                </c:pt>
                <c:pt idx="234">
                  <c:v>0.39844307132536688</c:v>
                </c:pt>
                <c:pt idx="235">
                  <c:v>0.39832594272333077</c:v>
                </c:pt>
                <c:pt idx="236">
                  <c:v>0.39819647144179299</c:v>
                </c:pt>
                <c:pt idx="237">
                  <c:v>0.39805465346754026</c:v>
                </c:pt>
                <c:pt idx="238">
                  <c:v>0.39790048440165365</c:v>
                </c:pt>
                <c:pt idx="239">
                  <c:v>0.39773395945854972</c:v>
                </c:pt>
                <c:pt idx="240">
                  <c:v>0.39755507346493674</c:v>
                </c:pt>
                <c:pt idx="241">
                  <c:v>0.39736382085868382</c:v>
                </c:pt>
                <c:pt idx="242">
                  <c:v>0.39716019568760375</c:v>
                </c:pt>
                <c:pt idx="243">
                  <c:v>0.39694419160814753</c:v>
                </c:pt>
                <c:pt idx="244">
                  <c:v>0.39671580188401145</c:v>
                </c:pt>
                <c:pt idx="245">
                  <c:v>0.39647501938465401</c:v>
                </c:pt>
                <c:pt idx="246">
                  <c:v>0.39622183658372362</c:v>
                </c:pt>
                <c:pt idx="247">
                  <c:v>0.39595624555739489</c:v>
                </c:pt>
                <c:pt idx="248">
                  <c:v>0.39567823798261309</c:v>
                </c:pt>
                <c:pt idx="249">
                  <c:v>0.39538780513524613</c:v>
                </c:pt>
                <c:pt idx="250">
                  <c:v>0.3950849378881417</c:v>
                </c:pt>
                <c:pt idx="251">
                  <c:v>0.39476962670909022</c:v>
                </c:pt>
                <c:pt idx="252">
                  <c:v>0.39444186165869088</c:v>
                </c:pt>
                <c:pt idx="253">
                  <c:v>0.39410163238812024</c:v>
                </c:pt>
                <c:pt idx="254">
                  <c:v>0.39374892813680201</c:v>
                </c:pt>
                <c:pt idx="255">
                  <c:v>0.39338373772997648</c:v>
                </c:pt>
                <c:pt idx="256">
                  <c:v>0.3930060495761683</c:v>
                </c:pt>
                <c:pt idx="257">
                  <c:v>0.39261585166455076</c:v>
                </c:pt>
                <c:pt idx="258">
                  <c:v>0.39221313156220566</c:v>
                </c:pt>
                <c:pt idx="259">
                  <c:v>0.39179787641127628</c:v>
                </c:pt>
                <c:pt idx="260">
                  <c:v>0.39137007292601228</c:v>
                </c:pt>
                <c:pt idx="261">
                  <c:v>0.39092970738970473</c:v>
                </c:pt>
                <c:pt idx="262">
                  <c:v>0.39047676565150879</c:v>
                </c:pt>
                <c:pt idx="263">
                  <c:v>0.39001123312315295</c:v>
                </c:pt>
                <c:pt idx="264">
                  <c:v>0.389533094775532</c:v>
                </c:pt>
                <c:pt idx="265">
                  <c:v>0.38904233513518222</c:v>
                </c:pt>
                <c:pt idx="266">
                  <c:v>0.38853893828063618</c:v>
                </c:pt>
                <c:pt idx="267">
                  <c:v>0.38802288783865468</c:v>
                </c:pt>
                <c:pt idx="268">
                  <c:v>0.38749416698033418</c:v>
                </c:pt>
                <c:pt idx="269">
                  <c:v>0.3869527584170861</c:v>
                </c:pt>
                <c:pt idx="270">
                  <c:v>0.38639864439648702</c:v>
                </c:pt>
                <c:pt idx="271">
                  <c:v>0.38583180669799483</c:v>
                </c:pt>
                <c:pt idx="272">
                  <c:v>0.38525222662853065</c:v>
                </c:pt>
                <c:pt idx="273">
                  <c:v>0.3846598850179207</c:v>
                </c:pt>
                <c:pt idx="274">
                  <c:v>0.38405476221419821</c:v>
                </c:pt>
                <c:pt idx="275">
                  <c:v>0.38343683807875972</c:v>
                </c:pt>
                <c:pt idx="276">
                  <c:v>0.38280609198137328</c:v>
                </c:pt>
                <c:pt idx="277">
                  <c:v>0.38216250279503639</c:v>
                </c:pt>
                <c:pt idx="278">
                  <c:v>0.38150604889067774</c:v>
                </c:pt>
                <c:pt idx="279">
                  <c:v>0.38083670813170156</c:v>
                </c:pt>
                <c:pt idx="280">
                  <c:v>0.38015445786836893</c:v>
                </c:pt>
                <c:pt idx="281">
                  <c:v>0.37945927493201326</c:v>
                </c:pt>
                <c:pt idx="282">
                  <c:v>0.37875113562908536</c:v>
                </c:pt>
                <c:pt idx="283">
                  <c:v>0.37803001573502382</c:v>
                </c:pt>
                <c:pt idx="284">
                  <c:v>0.37729589048794637</c:v>
                </c:pt>
                <c:pt idx="285">
                  <c:v>0.37654873458215804</c:v>
                </c:pt>
                <c:pt idx="286">
                  <c:v>0.37578852216147046</c:v>
                </c:pt>
                <c:pt idx="287">
                  <c:v>0.37501522681232824</c:v>
                </c:pt>
                <c:pt idx="288">
                  <c:v>0.37422882155673692</c:v>
                </c:pt>
                <c:pt idx="289">
                  <c:v>0.37342927884498711</c:v>
                </c:pt>
                <c:pt idx="290">
                  <c:v>0.3726165705481696</c:v>
                </c:pt>
                <c:pt idx="291">
                  <c:v>0.37179066795047488</c:v>
                </c:pt>
                <c:pt idx="292">
                  <c:v>0.37095154174127259</c:v>
                </c:pt>
                <c:pt idx="293">
                  <c:v>0.37009916200696313</c:v>
                </c:pt>
                <c:pt idx="294">
                  <c:v>0.36923349822259577</c:v>
                </c:pt>
                <c:pt idx="295">
                  <c:v>0.36835451924324653</c:v>
                </c:pt>
                <c:pt idx="296">
                  <c:v>0.36746219329514901</c:v>
                </c:pt>
                <c:pt idx="297">
                  <c:v>0.3665564879665702</c:v>
                </c:pt>
                <c:pt idx="298">
                  <c:v>0.36563737019842474</c:v>
                </c:pt>
                <c:pt idx="299">
                  <c:v>0.36470480627461882</c:v>
                </c:pt>
                <c:pt idx="300">
                  <c:v>0.36375876181211653</c:v>
                </c:pt>
                <c:pt idx="301">
                  <c:v>0.36279920175071961</c:v>
                </c:pt>
                <c:pt idx="302">
                  <c:v>0.3618260903425517</c:v>
                </c:pt>
                <c:pt idx="303">
                  <c:v>0.36083939114123836</c:v>
                </c:pt>
                <c:pt idx="304">
                  <c:v>0.35983906699077306</c:v>
                </c:pt>
                <c:pt idx="305">
                  <c:v>0.35882508001405894</c:v>
                </c:pt>
                <c:pt idx="306">
                  <c:v>0.3577973916011169</c:v>
                </c:pt>
                <c:pt idx="307">
                  <c:v>0.35675596239694818</c:v>
                </c:pt>
                <c:pt idx="308">
                  <c:v>0.35570075228904069</c:v>
                </c:pt>
                <c:pt idx="309">
                  <c:v>0.35463172039450747</c:v>
                </c:pt>
                <c:pt idx="310">
                  <c:v>0.35354882504684509</c:v>
                </c:pt>
                <c:pt idx="311">
                  <c:v>0.35245202378229873</c:v>
                </c:pt>
                <c:pt idx="312">
                  <c:v>0.35134127332582188</c:v>
                </c:pt>
                <c:pt idx="313">
                  <c:v>0.35021652957661542</c:v>
                </c:pt>
                <c:pt idx="314">
                  <c:v>0.34907774759323262</c:v>
                </c:pt>
                <c:pt idx="315">
                  <c:v>0.34792488157823476</c:v>
                </c:pt>
                <c:pt idx="316">
                  <c:v>0.3467578848623814</c:v>
                </c:pt>
                <c:pt idx="317">
                  <c:v>0.34557670988833955</c:v>
                </c:pt>
                <c:pt idx="318">
                  <c:v>0.34438130819389368</c:v>
                </c:pt>
                <c:pt idx="319">
                  <c:v>0.34317163039463927</c:v>
                </c:pt>
                <c:pt idx="320">
                  <c:v>0.34194762616614183</c:v>
                </c:pt>
                <c:pt idx="321">
                  <c:v>0.34070924422553966</c:v>
                </c:pt>
                <c:pt idx="322">
                  <c:v>0.33945643231257305</c:v>
                </c:pt>
                <c:pt idx="323">
                  <c:v>0.3381891371700152</c:v>
                </c:pt>
                <c:pt idx="324">
                  <c:v>0.33690730452348505</c:v>
                </c:pt>
                <c:pt idx="325">
                  <c:v>0.33561087906061787</c:v>
                </c:pt>
                <c:pt idx="326">
                  <c:v>0.33429980440956791</c:v>
                </c:pt>
                <c:pt idx="327">
                  <c:v>0.33297402311681884</c:v>
                </c:pt>
                <c:pt idx="328">
                  <c:v>0.33163347662427511</c:v>
                </c:pt>
                <c:pt idx="329">
                  <c:v>0.33027810524560403</c:v>
                </c:pt>
                <c:pt idx="330">
                  <c:v>0.32890784814180229</c:v>
                </c:pt>
                <c:pt idx="331">
                  <c:v>0.3275226432959521</c:v>
                </c:pt>
                <c:pt idx="332">
                  <c:v>0.3261224274871376</c:v>
                </c:pt>
                <c:pt idx="333">
                  <c:v>0.32470713626348602</c:v>
                </c:pt>
                <c:pt idx="334">
                  <c:v>0.32327670391429608</c:v>
                </c:pt>
                <c:pt idx="335">
                  <c:v>0.32183106344121976</c:v>
                </c:pt>
                <c:pt idx="336">
                  <c:v>0.32037014652845375</c:v>
                </c:pt>
                <c:pt idx="337">
                  <c:v>0.31889388351190157</c:v>
                </c:pt>
                <c:pt idx="338">
                  <c:v>0.31740220334726116</c:v>
                </c:pt>
                <c:pt idx="339">
                  <c:v>0.31589503357699295</c:v>
                </c:pt>
                <c:pt idx="340">
                  <c:v>0.31437230029611768</c:v>
                </c:pt>
                <c:pt idx="341">
                  <c:v>0.31283392811679583</c:v>
                </c:pt>
                <c:pt idx="342">
                  <c:v>0.31127984013163212</c:v>
                </c:pt>
                <c:pt idx="343">
                  <c:v>0.30970995787564887</c:v>
                </c:pt>
                <c:pt idx="344">
                  <c:v>0.30812420128687018</c:v>
                </c:pt>
                <c:pt idx="345">
                  <c:v>0.30652248866545068</c:v>
                </c:pt>
                <c:pt idx="346">
                  <c:v>0.30490473663128342</c:v>
                </c:pt>
                <c:pt idx="347">
                  <c:v>0.30327086008001708</c:v>
                </c:pt>
                <c:pt idx="348">
                  <c:v>0.30162077213740696</c:v>
                </c:pt>
                <c:pt idx="349">
                  <c:v>0.29995438411192071</c:v>
                </c:pt>
                <c:pt idx="350">
                  <c:v>0.29827160544551656</c:v>
                </c:pt>
                <c:pt idx="351">
                  <c:v>0.29657234366250346</c:v>
                </c:pt>
                <c:pt idx="352">
                  <c:v>0.29485650431639343</c:v>
                </c:pt>
                <c:pt idx="353">
                  <c:v>0.29312399093464175</c:v>
                </c:pt>
                <c:pt idx="354">
                  <c:v>0.29137470496117562</c:v>
                </c:pt>
                <c:pt idx="355">
                  <c:v>0.28960854569659544</c:v>
                </c:pt>
                <c:pt idx="356">
                  <c:v>0.28782541023593067</c:v>
                </c:pt>
                <c:pt idx="357">
                  <c:v>0.2860251934038302</c:v>
                </c:pt>
                <c:pt idx="358">
                  <c:v>0.28420778768704258</c:v>
                </c:pt>
                <c:pt idx="359">
                  <c:v>0.2823730831640569</c:v>
                </c:pt>
                <c:pt idx="360">
                  <c:v>0.28052096743174232</c:v>
                </c:pt>
                <c:pt idx="361">
                  <c:v>0.27865132552883104</c:v>
                </c:pt>
                <c:pt idx="362">
                  <c:v>0.27676403985607279</c:v>
                </c:pt>
                <c:pt idx="363">
                  <c:v>0.27485899009287373</c:v>
                </c:pt>
                <c:pt idx="364">
                  <c:v>0.27293605311022928</c:v>
                </c:pt>
                <c:pt idx="365">
                  <c:v>0.27099510287973932</c:v>
                </c:pt>
                <c:pt idx="366">
                  <c:v>0.26903601037848368</c:v>
                </c:pt>
                <c:pt idx="367">
                  <c:v>0.26705864348951758</c:v>
                </c:pt>
                <c:pt idx="368">
                  <c:v>0.26506286689773745</c:v>
                </c:pt>
                <c:pt idx="369">
                  <c:v>0.26304854198083411</c:v>
                </c:pt>
                <c:pt idx="370">
                  <c:v>0.26101552669505018</c:v>
                </c:pt>
                <c:pt idx="371">
                  <c:v>0.25896367545541682</c:v>
                </c:pt>
                <c:pt idx="372">
                  <c:v>0.25689283901014437</c:v>
                </c:pt>
                <c:pt idx="373">
                  <c:v>0.25480286430878996</c:v>
                </c:pt>
                <c:pt idx="374">
                  <c:v>0.25269359436381994</c:v>
                </c:pt>
                <c:pt idx="375">
                  <c:v>0.25056486810514822</c:v>
                </c:pt>
                <c:pt idx="376">
                  <c:v>0.24841652022718411</c:v>
                </c:pt>
                <c:pt idx="377">
                  <c:v>0.24624838102791677</c:v>
                </c:pt>
                <c:pt idx="378">
                  <c:v>0.24406027623949825</c:v>
                </c:pt>
                <c:pt idx="379">
                  <c:v>0.24185202684974783</c:v>
                </c:pt>
                <c:pt idx="380">
                  <c:v>0.23962344891397852</c:v>
                </c:pt>
                <c:pt idx="381">
                  <c:v>0.23737435335645149</c:v>
                </c:pt>
                <c:pt idx="382">
                  <c:v>0.23510454576075415</c:v>
                </c:pt>
                <c:pt idx="383">
                  <c:v>0.23281382614829144</c:v>
                </c:pt>
                <c:pt idx="384">
                  <c:v>0.23050198874405151</c:v>
                </c:pt>
                <c:pt idx="385">
                  <c:v>0.22816882172869915</c:v>
                </c:pt>
                <c:pt idx="386">
                  <c:v>0.22581410697598442</c:v>
                </c:pt>
                <c:pt idx="387">
                  <c:v>0.22343761977435431</c:v>
                </c:pt>
                <c:pt idx="388">
                  <c:v>0.22103912853155416</c:v>
                </c:pt>
                <c:pt idx="389">
                  <c:v>0.21861839446089223</c:v>
                </c:pt>
                <c:pt idx="390">
                  <c:v>0.21617517124771105</c:v>
                </c:pt>
                <c:pt idx="391">
                  <c:v>0.21370920469447116</c:v>
                </c:pt>
                <c:pt idx="392">
                  <c:v>0.21122023234269102</c:v>
                </c:pt>
                <c:pt idx="393">
                  <c:v>0.20870798306981425</c:v>
                </c:pt>
                <c:pt idx="394">
                  <c:v>0.20617217665887722</c:v>
                </c:pt>
                <c:pt idx="395">
                  <c:v>0.20361252333862276</c:v>
                </c:pt>
                <c:pt idx="396">
                  <c:v>0.20102872329146895</c:v>
                </c:pt>
                <c:pt idx="397">
                  <c:v>0.19842046612644465</c:v>
                </c:pt>
                <c:pt idx="398">
                  <c:v>0.19578743031390441</c:v>
                </c:pt>
                <c:pt idx="399">
                  <c:v>0.19312928257846004</c:v>
                </c:pt>
                <c:pt idx="400">
                  <c:v>0.19044567724617667</c:v>
                </c:pt>
                <c:pt idx="401">
                  <c:v>0.18773625554160392</c:v>
                </c:pt>
                <c:pt idx="402">
                  <c:v>0.18500064482969739</c:v>
                </c:pt>
                <c:pt idx="403">
                  <c:v>0.18223845779708292</c:v>
                </c:pt>
                <c:pt idx="404">
                  <c:v>0.17944929156642464</c:v>
                </c:pt>
                <c:pt idx="405">
                  <c:v>0.17663272673687175</c:v>
                </c:pt>
                <c:pt idx="406">
                  <c:v>0.17378832634264976</c:v>
                </c:pt>
                <c:pt idx="407">
                  <c:v>0.17091563472081084</c:v>
                </c:pt>
                <c:pt idx="408">
                  <c:v>0.16801417627794141</c:v>
                </c:pt>
                <c:pt idx="409">
                  <c:v>0.16508345414421235</c:v>
                </c:pt>
                <c:pt idx="410">
                  <c:v>0.16212294870150881</c:v>
                </c:pt>
                <c:pt idx="411">
                  <c:v>0.15913211597044949</c:v>
                </c:pt>
                <c:pt idx="412">
                  <c:v>0.15611038583883557</c:v>
                </c:pt>
                <c:pt idx="413">
                  <c:v>0.15305716011140252</c:v>
                </c:pt>
                <c:pt idx="414">
                  <c:v>0.14997181035758625</c:v>
                </c:pt>
                <c:pt idx="415">
                  <c:v>0.14685367553025486</c:v>
                </c:pt>
                <c:pt idx="416">
                  <c:v>0.1437020593238614</c:v>
                </c:pt>
                <c:pt idx="417">
                  <c:v>0.14051622723510521</c:v>
                </c:pt>
                <c:pt idx="418">
                  <c:v>0.13729540328267034</c:v>
                </c:pt>
                <c:pt idx="419">
                  <c:v>0.13403876633475381</c:v>
                </c:pt>
                <c:pt idx="420">
                  <c:v>0.13074544598349144</c:v>
                </c:pt>
                <c:pt idx="421">
                  <c:v>0.12741451789362188</c:v>
                </c:pt>
                <c:pt idx="422">
                  <c:v>0.12404499853821022</c:v>
                </c:pt>
                <c:pt idx="423">
                  <c:v>0.12063583921621676</c:v>
                </c:pt>
                <c:pt idx="424">
                  <c:v>0.11718591922413511</c:v>
                </c:pt>
                <c:pt idx="425">
                  <c:v>0.11369403802549274</c:v>
                </c:pt>
                <c:pt idx="426">
                  <c:v>0.11015890622586497</c:v>
                </c:pt>
                <c:pt idx="427">
                  <c:v>0.10657913511475299</c:v>
                </c:pt>
                <c:pt idx="428">
                  <c:v>0.1029532244757445</c:v>
                </c:pt>
                <c:pt idx="429">
                  <c:v>9.9279548288073019E-2</c:v>
                </c:pt>
                <c:pt idx="430">
                  <c:v>9.5556337839218158E-2</c:v>
                </c:pt>
                <c:pt idx="431">
                  <c:v>9.178166162985274E-2</c:v>
                </c:pt>
                <c:pt idx="432">
                  <c:v>8.7953401265075046E-2</c:v>
                </c:pt>
                <c:pt idx="433">
                  <c:v>8.4069222268495489E-2</c:v>
                </c:pt>
                <c:pt idx="434">
                  <c:v>8.0126538396669014E-2</c:v>
                </c:pt>
                <c:pt idx="435">
                  <c:v>7.6122467521751766E-2</c:v>
                </c:pt>
                <c:pt idx="436">
                  <c:v>7.2053776413097417E-2</c:v>
                </c:pt>
                <c:pt idx="437">
                  <c:v>6.7916810659302676E-2</c:v>
                </c:pt>
                <c:pt idx="438">
                  <c:v>6.3707404323936054E-2</c:v>
                </c:pt>
                <c:pt idx="439">
                  <c:v>5.9420761365477887E-2</c:v>
                </c:pt>
                <c:pt idx="440">
                  <c:v>5.5051296742343069E-2</c:v>
                </c:pt>
                <c:pt idx="441">
                  <c:v>5.0592418293788265E-2</c:v>
                </c:pt>
                <c:pt idx="442">
                  <c:v>4.6036218652032244E-2</c:v>
                </c:pt>
                <c:pt idx="443">
                  <c:v>4.1373024890103735E-2</c:v>
                </c:pt>
                <c:pt idx="444">
                  <c:v>3.6590711948948439E-2</c:v>
                </c:pt>
                <c:pt idx="445">
                  <c:v>3.1673599171855596E-2</c:v>
                </c:pt>
                <c:pt idx="446">
                  <c:v>2.6600550981461774E-2</c:v>
                </c:pt>
                <c:pt idx="447">
                  <c:v>2.134138911064264E-2</c:v>
                </c:pt>
                <c:pt idx="448">
                  <c:v>1.5849138084452302E-2</c:v>
                </c:pt>
                <c:pt idx="449">
                  <c:v>1.0039183713089853E-2</c:v>
                </c:pt>
                <c:pt idx="450">
                  <c:v>3.7011384363661937E-3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5-4DEF-9A80-B27796B0ADCF}"/>
            </c:ext>
          </c:extLst>
        </c:ser>
        <c:ser>
          <c:idx val="1"/>
          <c:order val="1"/>
          <c:tx>
            <c:v>Theory Norm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Facies_5_Porosity!$L$3:$L$103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NewAllPore!$K$3:$K$103</c:f>
              <c:numCache>
                <c:formatCode>General</c:formatCode>
                <c:ptCount val="101"/>
                <c:pt idx="0">
                  <c:v>0.14563129766617658</c:v>
                </c:pt>
                <c:pt idx="1">
                  <c:v>0.17308564595809464</c:v>
                </c:pt>
                <c:pt idx="2">
                  <c:v>0.2024054110220268</c:v>
                </c:pt>
                <c:pt idx="3">
                  <c:v>0.23288306886152096</c:v>
                </c:pt>
                <c:pt idx="4">
                  <c:v>0.26363826439468846</c:v>
                </c:pt>
                <c:pt idx="5">
                  <c:v>0.29365250088226019</c:v>
                </c:pt>
                <c:pt idx="6">
                  <c:v>0.32182049265407359</c:v>
                </c:pt>
                <c:pt idx="7">
                  <c:v>0.34701513617796603</c:v>
                </c:pt>
                <c:pt idx="8">
                  <c:v>0.3681610779370556</c:v>
                </c:pt>
                <c:pt idx="9">
                  <c:v>0.38431033071513482</c:v>
                </c:pt>
                <c:pt idx="10">
                  <c:v>0.39471258766228384</c:v>
                </c:pt>
                <c:pt idx="11">
                  <c:v>0.39887298724034709</c:v>
                </c:pt>
                <c:pt idx="12">
                  <c:v>0.39659113881192409</c:v>
                </c:pt>
                <c:pt idx="13">
                  <c:v>0.38797712327445832</c:v>
                </c:pt>
                <c:pt idx="14">
                  <c:v>0.37344268963609156</c:v>
                </c:pt>
                <c:pt idx="15">
                  <c:v>0.35366862790919018</c:v>
                </c:pt>
                <c:pt idx="16">
                  <c:v>0.32955191855305566</c:v>
                </c:pt>
                <c:pt idx="17">
                  <c:v>0.30213837049637182</c:v>
                </c:pt>
                <c:pt idx="18">
                  <c:v>0.27254778224338233</c:v>
                </c:pt>
                <c:pt idx="19">
                  <c:v>0.24189904501979897</c:v>
                </c:pt>
                <c:pt idx="20">
                  <c:v>0.21124205646238453</c:v>
                </c:pt>
                <c:pt idx="21">
                  <c:v>0.1815019733389831</c:v>
                </c:pt>
                <c:pt idx="22">
                  <c:v>0.1534394549509602</c:v>
                </c:pt>
                <c:pt idx="23">
                  <c:v>0.12762844403091364</c:v>
                </c:pt>
                <c:pt idx="24">
                  <c:v>0.10445100755587504</c:v>
                </c:pt>
                <c:pt idx="25">
                  <c:v>8.4107073923469333E-2</c:v>
                </c:pt>
                <c:pt idx="26">
                  <c:v>6.6635727919414786E-2</c:v>
                </c:pt>
                <c:pt idx="27">
                  <c:v>5.1944132761788449E-2</c:v>
                </c:pt>
                <c:pt idx="28">
                  <c:v>3.9840115150065684E-2</c:v>
                </c:pt>
                <c:pt idx="29">
                  <c:v>3.0064874939956857E-2</c:v>
                </c:pt>
                <c:pt idx="30">
                  <c:v>2.232302007709688E-2</c:v>
                </c:pt>
                <c:pt idx="31">
                  <c:v>1.6308019781719942E-2</c:v>
                </c:pt>
                <c:pt idx="32">
                  <c:v>1.1722068119587342E-2</c:v>
                </c:pt>
                <c:pt idx="33">
                  <c:v>8.2901422686261928E-3</c:v>
                </c:pt>
                <c:pt idx="34">
                  <c:v>5.7686535601541942E-3</c:v>
                </c:pt>
                <c:pt idx="35">
                  <c:v>3.9494958677949773E-3</c:v>
                </c:pt>
                <c:pt idx="36">
                  <c:v>2.6605020699132773E-3</c:v>
                </c:pt>
                <c:pt idx="37">
                  <c:v>1.7633570969166996E-3</c:v>
                </c:pt>
                <c:pt idx="38">
                  <c:v>1.1499307049798572E-3</c:v>
                </c:pt>
                <c:pt idx="39">
                  <c:v>7.3783253628126745E-4</c:v>
                </c:pt>
                <c:pt idx="40">
                  <c:v>4.6579912237653911E-4</c:v>
                </c:pt>
                <c:pt idx="41">
                  <c:v>2.8933052891524246E-4</c:v>
                </c:pt>
                <c:pt idx="42">
                  <c:v>1.7682537488816356E-4</c:v>
                </c:pt>
                <c:pt idx="43">
                  <c:v>1.0632848980373559E-4</c:v>
                </c:pt>
                <c:pt idx="44">
                  <c:v>6.2908515248546833E-5</c:v>
                </c:pt>
                <c:pt idx="45">
                  <c:v>3.6620473578811412E-5</c:v>
                </c:pt>
                <c:pt idx="46">
                  <c:v>2.0974576900804118E-5</c:v>
                </c:pt>
                <c:pt idx="47">
                  <c:v>1.1819992288264277E-5</c:v>
                </c:pt>
                <c:pt idx="48">
                  <c:v>6.553841120547389E-6</c:v>
                </c:pt>
                <c:pt idx="49">
                  <c:v>3.5754388614556139E-6</c:v>
                </c:pt>
                <c:pt idx="50">
                  <c:v>1.9191880684482965E-6</c:v>
                </c:pt>
                <c:pt idx="51">
                  <c:v>1.0135856312329601E-6</c:v>
                </c:pt>
                <c:pt idx="52">
                  <c:v>5.266936557544075E-7</c:v>
                </c:pt>
                <c:pt idx="53">
                  <c:v>2.6928394464567622E-7</c:v>
                </c:pt>
                <c:pt idx="54">
                  <c:v>1.354620255903991E-7</c:v>
                </c:pt>
                <c:pt idx="55">
                  <c:v>6.7047007967904883E-8</c:v>
                </c:pt>
                <c:pt idx="56">
                  <c:v>3.2650961122448952E-8</c:v>
                </c:pt>
                <c:pt idx="57">
                  <c:v>1.5644701069660992E-8</c:v>
                </c:pt>
                <c:pt idx="58">
                  <c:v>7.3755311290222352E-9</c:v>
                </c:pt>
                <c:pt idx="59">
                  <c:v>3.4211653349358957E-9</c:v>
                </c:pt>
                <c:pt idx="60">
                  <c:v>1.5613833969444605E-9</c:v>
                </c:pt>
                <c:pt idx="61">
                  <c:v>7.0113198966550637E-10</c:v>
                </c:pt>
                <c:pt idx="62">
                  <c:v>3.0977384024784895E-10</c:v>
                </c:pt>
                <c:pt idx="63">
                  <c:v>1.3466180405452049E-10</c:v>
                </c:pt>
                <c:pt idx="64">
                  <c:v>5.7596865422439594E-11</c:v>
                </c:pt>
                <c:pt idx="65">
                  <c:v>2.4238626150908947E-11</c:v>
                </c:pt>
                <c:pt idx="66">
                  <c:v>1.0036259536045771E-11</c:v>
                </c:pt>
                <c:pt idx="67">
                  <c:v>4.0887494466869454E-12</c:v>
                </c:pt>
                <c:pt idx="68">
                  <c:v>1.6389429809932042E-12</c:v>
                </c:pt>
                <c:pt idx="69">
                  <c:v>6.4638597171300117E-13</c:v>
                </c:pt>
                <c:pt idx="70">
                  <c:v>2.5082725878529463E-13</c:v>
                </c:pt>
                <c:pt idx="71">
                  <c:v>9.5766203934820873E-14</c:v>
                </c:pt>
                <c:pt idx="72">
                  <c:v>3.597531002495985E-14</c:v>
                </c:pt>
                <c:pt idx="73">
                  <c:v>1.3296935105239659E-14</c:v>
                </c:pt>
                <c:pt idx="74">
                  <c:v>4.8356324657755256E-15</c:v>
                </c:pt>
                <c:pt idx="75">
                  <c:v>1.7302535610496013E-15</c:v>
                </c:pt>
                <c:pt idx="76">
                  <c:v>6.0914537382479495E-16</c:v>
                </c:pt>
                <c:pt idx="77">
                  <c:v>2.1100214991650626E-16</c:v>
                </c:pt>
                <c:pt idx="78">
                  <c:v>7.1913022414778424E-17</c:v>
                </c:pt>
                <c:pt idx="79">
                  <c:v>2.411475950774545E-17</c:v>
                </c:pt>
                <c:pt idx="80">
                  <c:v>7.9563349832374095E-18</c:v>
                </c:pt>
                <c:pt idx="81">
                  <c:v>2.5828424525318445E-18</c:v>
                </c:pt>
                <c:pt idx="82">
                  <c:v>8.2496876150429291E-19</c:v>
                </c:pt>
                <c:pt idx="83">
                  <c:v>2.5925779499587767E-19</c:v>
                </c:pt>
                <c:pt idx="84">
                  <c:v>8.0164275850120821E-20</c:v>
                </c:pt>
                <c:pt idx="85">
                  <c:v>2.4388475628420458E-20</c:v>
                </c:pt>
                <c:pt idx="86">
                  <c:v>7.3003413936626396E-21</c:v>
                </c:pt>
                <c:pt idx="87">
                  <c:v>2.1500888912685518E-21</c:v>
                </c:pt>
                <c:pt idx="88">
                  <c:v>6.2305214033186034E-22</c:v>
                </c:pt>
                <c:pt idx="89">
                  <c:v>1.7764259172267429E-22</c:v>
                </c:pt>
                <c:pt idx="90">
                  <c:v>4.9833861478690824E-23</c:v>
                </c:pt>
                <c:pt idx="91">
                  <c:v>1.3754877032016859E-23</c:v>
                </c:pt>
                <c:pt idx="92">
                  <c:v>3.7354559138587194E-24</c:v>
                </c:pt>
                <c:pt idx="93">
                  <c:v>9.9812572688125849E-25</c:v>
                </c:pt>
                <c:pt idx="94">
                  <c:v>2.6241074597173281E-25</c:v>
                </c:pt>
                <c:pt idx="95">
                  <c:v>6.7878574534780343E-26</c:v>
                </c:pt>
                <c:pt idx="96">
                  <c:v>1.7275814916368285E-26</c:v>
                </c:pt>
                <c:pt idx="97">
                  <c:v>4.3261253924643288E-27</c:v>
                </c:pt>
                <c:pt idx="98">
                  <c:v>1.0658949276076188E-27</c:v>
                </c:pt>
                <c:pt idx="99">
                  <c:v>2.5839518653297348E-28</c:v>
                </c:pt>
                <c:pt idx="100">
                  <c:v>6.1632413447690539E-29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5-4DEF-9A80-B27796B0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2944"/>
        <c:axId val="125364864"/>
      </c:scatterChart>
      <c:valAx>
        <c:axId val="125362944"/>
        <c:scaling>
          <c:orientation val="minMax"/>
          <c:max val="0.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Porosity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5364864"/>
        <c:crossesAt val="0"/>
        <c:crossBetween val="midCat"/>
        <c:majorUnit val="1.0000000000000002E-2"/>
      </c:valAx>
      <c:valAx>
        <c:axId val="12536486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50">
                    <a:latin typeface="Arial" panose="020B0604020202020204" pitchFamily="34" charset="0"/>
                    <a:cs typeface="Arial" panose="020B0604020202020204" pitchFamily="34" charset="0"/>
                  </a:rPr>
                  <a:t>Probability Distribution</a:t>
                </a:r>
              </a:p>
            </c:rich>
          </c:tx>
          <c:layout>
            <c:manualLayout>
              <c:xMode val="edge"/>
              <c:yMode val="edge"/>
              <c:x val="0.98016801877038096"/>
              <c:y val="0.303623663889839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5362944"/>
        <c:crosses val="max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0748021554123912"/>
          <c:y val="0.11728812431054814"/>
          <c:w val="0.11570995386940269"/>
          <c:h val="0.107997879341169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7" name="Box_Ve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84</xdr:row>
      <xdr:rowOff>0</xdr:rowOff>
    </xdr:from>
    <xdr:to>
      <xdr:col>35</xdr:col>
      <xdr:colOff>85725</xdr:colOff>
      <xdr:row>106</xdr:row>
      <xdr:rowOff>24765</xdr:rowOff>
    </xdr:to>
    <xdr:graphicFrame macro="">
      <xdr:nvGraphicFramePr>
        <xdr:cNvPr id="3" name="Prob_X_Plo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72</xdr:row>
      <xdr:rowOff>114300</xdr:rowOff>
    </xdr:from>
    <xdr:to>
      <xdr:col>35</xdr:col>
      <xdr:colOff>104775</xdr:colOff>
      <xdr:row>82</xdr:row>
      <xdr:rowOff>157163</xdr:rowOff>
    </xdr:to>
    <xdr:graphicFrame macro="">
      <xdr:nvGraphicFramePr>
        <xdr:cNvPr id="2" name="Box_H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409575</xdr:colOff>
      <xdr:row>47</xdr:row>
      <xdr:rowOff>47625</xdr:rowOff>
    </xdr:from>
    <xdr:to>
      <xdr:col>35</xdr:col>
      <xdr:colOff>104775</xdr:colOff>
      <xdr:row>73</xdr:row>
      <xdr:rowOff>104775</xdr:rowOff>
    </xdr:to>
    <xdr:graphicFrame macro="">
      <xdr:nvGraphicFramePr>
        <xdr:cNvPr id="4" name="Prob_Y_Plo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409575</xdr:colOff>
      <xdr:row>25</xdr:row>
      <xdr:rowOff>180975</xdr:rowOff>
    </xdr:from>
    <xdr:to>
      <xdr:col>35</xdr:col>
      <xdr:colOff>104775</xdr:colOff>
      <xdr:row>47</xdr:row>
      <xdr:rowOff>43815</xdr:rowOff>
    </xdr:to>
    <xdr:graphicFrame macro="">
      <xdr:nvGraphicFramePr>
        <xdr:cNvPr id="5" name="Cum_His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409575</xdr:colOff>
      <xdr:row>25</xdr:row>
      <xdr:rowOff>180975</xdr:rowOff>
    </xdr:from>
    <xdr:to>
      <xdr:col>35</xdr:col>
      <xdr:colOff>104775</xdr:colOff>
      <xdr:row>47</xdr:row>
      <xdr:rowOff>43815</xdr:rowOff>
    </xdr:to>
    <xdr:graphicFrame macro="">
      <xdr:nvGraphicFramePr>
        <xdr:cNvPr id="6" name="Cum_Prob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409575</xdr:colOff>
      <xdr:row>4</xdr:row>
      <xdr:rowOff>133350</xdr:rowOff>
    </xdr:from>
    <xdr:to>
      <xdr:col>35</xdr:col>
      <xdr:colOff>104775</xdr:colOff>
      <xdr:row>25</xdr:row>
      <xdr:rowOff>186690</xdr:rowOff>
    </xdr:to>
    <xdr:graphicFrame macro="">
      <xdr:nvGraphicFramePr>
        <xdr:cNvPr id="8" name="Bell_His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390525</xdr:colOff>
      <xdr:row>4</xdr:row>
      <xdr:rowOff>133350</xdr:rowOff>
    </xdr:from>
    <xdr:to>
      <xdr:col>35</xdr:col>
      <xdr:colOff>85725</xdr:colOff>
      <xdr:row>25</xdr:row>
      <xdr:rowOff>186690</xdr:rowOff>
    </xdr:to>
    <xdr:graphicFrame macro="">
      <xdr:nvGraphicFramePr>
        <xdr:cNvPr id="9" name="Bell_Prob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280987</xdr:colOff>
      <xdr:row>2</xdr:row>
      <xdr:rowOff>14286</xdr:rowOff>
    </xdr:from>
    <xdr:to>
      <xdr:col>34</xdr:col>
      <xdr:colOff>82867</xdr:colOff>
      <xdr:row>26</xdr:row>
      <xdr:rowOff>14286</xdr:rowOff>
    </xdr:to>
    <xdr:graphicFrame macro="">
      <xdr:nvGraphicFramePr>
        <xdr:cNvPr id="2" name="Box_Vert">
          <a:extLst>
            <a:ext uri="{FF2B5EF4-FFF2-40B4-BE49-F238E27FC236}">
              <a16:creationId xmlns:a16="http://schemas.microsoft.com/office/drawing/2014/main" id="{C861655C-D222-4123-A87D-6287251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84</xdr:row>
      <xdr:rowOff>114300</xdr:rowOff>
    </xdr:from>
    <xdr:to>
      <xdr:col>70</xdr:col>
      <xdr:colOff>180975</xdr:colOff>
      <xdr:row>106</xdr:row>
      <xdr:rowOff>139065</xdr:rowOff>
    </xdr:to>
    <xdr:graphicFrame macro="">
      <xdr:nvGraphicFramePr>
        <xdr:cNvPr id="3" name="Prob_X_Plot">
          <a:extLst>
            <a:ext uri="{FF2B5EF4-FFF2-40B4-BE49-F238E27FC236}">
              <a16:creationId xmlns:a16="http://schemas.microsoft.com/office/drawing/2014/main" id="{AFC4641C-11C0-499B-A8D1-E616818D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504825</xdr:colOff>
      <xdr:row>73</xdr:row>
      <xdr:rowOff>28575</xdr:rowOff>
    </xdr:from>
    <xdr:to>
      <xdr:col>68</xdr:col>
      <xdr:colOff>596265</xdr:colOff>
      <xdr:row>84</xdr:row>
      <xdr:rowOff>33338</xdr:rowOff>
    </xdr:to>
    <xdr:graphicFrame macro="">
      <xdr:nvGraphicFramePr>
        <xdr:cNvPr id="4" name="Box_Hor">
          <a:extLst>
            <a:ext uri="{FF2B5EF4-FFF2-40B4-BE49-F238E27FC236}">
              <a16:creationId xmlns:a16="http://schemas.microsoft.com/office/drawing/2014/main" id="{AB72474C-42E1-4B85-B6EB-DCF84F61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504825</xdr:colOff>
      <xdr:row>47</xdr:row>
      <xdr:rowOff>38100</xdr:rowOff>
    </xdr:from>
    <xdr:to>
      <xdr:col>68</xdr:col>
      <xdr:colOff>596265</xdr:colOff>
      <xdr:row>73</xdr:row>
      <xdr:rowOff>41148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BAE264E0-974A-4133-970F-916E55C93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504825</xdr:colOff>
      <xdr:row>25</xdr:row>
      <xdr:rowOff>161925</xdr:rowOff>
    </xdr:from>
    <xdr:to>
      <xdr:col>71</xdr:col>
      <xdr:colOff>175641</xdr:colOff>
      <xdr:row>47</xdr:row>
      <xdr:rowOff>24765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45DDCF36-D4D4-4E15-A59E-6E3659F8B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504825</xdr:colOff>
      <xdr:row>25</xdr:row>
      <xdr:rowOff>161925</xdr:rowOff>
    </xdr:from>
    <xdr:to>
      <xdr:col>71</xdr:col>
      <xdr:colOff>175641</xdr:colOff>
      <xdr:row>47</xdr:row>
      <xdr:rowOff>24765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914EDCEB-A2AB-4C07-BA32-233041D1A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504825</xdr:colOff>
      <xdr:row>4</xdr:row>
      <xdr:rowOff>104775</xdr:rowOff>
    </xdr:from>
    <xdr:to>
      <xdr:col>71</xdr:col>
      <xdr:colOff>175641</xdr:colOff>
      <xdr:row>25</xdr:row>
      <xdr:rowOff>158115</xdr:rowOff>
    </xdr:to>
    <xdr:graphicFrame macro="">
      <xdr:nvGraphicFramePr>
        <xdr:cNvPr id="8" name="Bell_Histo">
          <a:extLst>
            <a:ext uri="{FF2B5EF4-FFF2-40B4-BE49-F238E27FC236}">
              <a16:creationId xmlns:a16="http://schemas.microsoft.com/office/drawing/2014/main" id="{D529D1E5-9ED2-4C8E-8797-374D048A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504825</xdr:colOff>
      <xdr:row>4</xdr:row>
      <xdr:rowOff>104775</xdr:rowOff>
    </xdr:from>
    <xdr:to>
      <xdr:col>71</xdr:col>
      <xdr:colOff>175641</xdr:colOff>
      <xdr:row>25</xdr:row>
      <xdr:rowOff>158115</xdr:rowOff>
    </xdr:to>
    <xdr:graphicFrame macro="">
      <xdr:nvGraphicFramePr>
        <xdr:cNvPr id="9" name="Bell_Prob">
          <a:extLst>
            <a:ext uri="{FF2B5EF4-FFF2-40B4-BE49-F238E27FC236}">
              <a16:creationId xmlns:a16="http://schemas.microsoft.com/office/drawing/2014/main" id="{B387D6EB-3E3B-400F-A13E-6EEA6E11A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280987</xdr:colOff>
      <xdr:row>2</xdr:row>
      <xdr:rowOff>14287</xdr:rowOff>
    </xdr:from>
    <xdr:to>
      <xdr:col>95</xdr:col>
      <xdr:colOff>85725</xdr:colOff>
      <xdr:row>25</xdr:row>
      <xdr:rowOff>171450</xdr:rowOff>
    </xdr:to>
    <xdr:graphicFrame macro="">
      <xdr:nvGraphicFramePr>
        <xdr:cNvPr id="10" name="Box_Vert">
          <a:extLst>
            <a:ext uri="{FF2B5EF4-FFF2-40B4-BE49-F238E27FC236}">
              <a16:creationId xmlns:a16="http://schemas.microsoft.com/office/drawing/2014/main" id="{F4AA5C22-AE0C-4B0D-A98E-40C4913C9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85725</xdr:colOff>
      <xdr:row>0</xdr:row>
      <xdr:rowOff>0</xdr:rowOff>
    </xdr:from>
    <xdr:to>
      <xdr:col>36</xdr:col>
      <xdr:colOff>238125</xdr:colOff>
      <xdr:row>26</xdr:row>
      <xdr:rowOff>167640</xdr:rowOff>
    </xdr:to>
    <xdr:graphicFrame macro="">
      <xdr:nvGraphicFramePr>
        <xdr:cNvPr id="2" name="Box Plots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2" name="Box_Vert">
          <a:extLst>
            <a:ext uri="{FF2B5EF4-FFF2-40B4-BE49-F238E27FC236}">
              <a16:creationId xmlns:a16="http://schemas.microsoft.com/office/drawing/2014/main" id="{D79F0120-BE2C-4084-A3AA-09AF1141A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10" name="Box_Vert">
          <a:extLst>
            <a:ext uri="{FF2B5EF4-FFF2-40B4-BE49-F238E27FC236}">
              <a16:creationId xmlns:a16="http://schemas.microsoft.com/office/drawing/2014/main" id="{15E21B07-51FB-4818-ACAF-469F36583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84</xdr:row>
      <xdr:rowOff>114300</xdr:rowOff>
    </xdr:from>
    <xdr:to>
      <xdr:col>35</xdr:col>
      <xdr:colOff>180975</xdr:colOff>
      <xdr:row>106</xdr:row>
      <xdr:rowOff>139065</xdr:rowOff>
    </xdr:to>
    <xdr:graphicFrame macro="">
      <xdr:nvGraphicFramePr>
        <xdr:cNvPr id="11" name="Prob_X_Plot">
          <a:extLst>
            <a:ext uri="{FF2B5EF4-FFF2-40B4-BE49-F238E27FC236}">
              <a16:creationId xmlns:a16="http://schemas.microsoft.com/office/drawing/2014/main" id="{BA09E8F5-5DE5-4E3A-8A2A-4C0F4DF2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504825</xdr:colOff>
      <xdr:row>71</xdr:row>
      <xdr:rowOff>171450</xdr:rowOff>
    </xdr:from>
    <xdr:to>
      <xdr:col>35</xdr:col>
      <xdr:colOff>200025</xdr:colOff>
      <xdr:row>82</xdr:row>
      <xdr:rowOff>176213</xdr:rowOff>
    </xdr:to>
    <xdr:graphicFrame macro="">
      <xdr:nvGraphicFramePr>
        <xdr:cNvPr id="12" name="Box_Hor">
          <a:extLst>
            <a:ext uri="{FF2B5EF4-FFF2-40B4-BE49-F238E27FC236}">
              <a16:creationId xmlns:a16="http://schemas.microsoft.com/office/drawing/2014/main" id="{9F77F946-16C8-4A0A-BFF9-2E1BB6C1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47</xdr:row>
      <xdr:rowOff>38100</xdr:rowOff>
    </xdr:from>
    <xdr:to>
      <xdr:col>35</xdr:col>
      <xdr:colOff>200025</xdr:colOff>
      <xdr:row>72</xdr:row>
      <xdr:rowOff>133350</xdr:rowOff>
    </xdr:to>
    <xdr:graphicFrame macro="">
      <xdr:nvGraphicFramePr>
        <xdr:cNvPr id="13" name="Prob_Y_Plot">
          <a:extLst>
            <a:ext uri="{FF2B5EF4-FFF2-40B4-BE49-F238E27FC236}">
              <a16:creationId xmlns:a16="http://schemas.microsoft.com/office/drawing/2014/main" id="{ECCC0C1A-DD19-4BC5-849D-73516F16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18" name="Box_Vert">
          <a:extLst>
            <a:ext uri="{FF2B5EF4-FFF2-40B4-BE49-F238E27FC236}">
              <a16:creationId xmlns:a16="http://schemas.microsoft.com/office/drawing/2014/main" id="{697C8218-E296-4FC0-B794-7DF3FF77E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84</xdr:row>
      <xdr:rowOff>114300</xdr:rowOff>
    </xdr:from>
    <xdr:to>
      <xdr:col>35</xdr:col>
      <xdr:colOff>180975</xdr:colOff>
      <xdr:row>106</xdr:row>
      <xdr:rowOff>139065</xdr:rowOff>
    </xdr:to>
    <xdr:graphicFrame macro="">
      <xdr:nvGraphicFramePr>
        <xdr:cNvPr id="19" name="Prob_X_Plot">
          <a:extLst>
            <a:ext uri="{FF2B5EF4-FFF2-40B4-BE49-F238E27FC236}">
              <a16:creationId xmlns:a16="http://schemas.microsoft.com/office/drawing/2014/main" id="{5300D3F8-9C48-4E92-BC26-C9AF744D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504825</xdr:colOff>
      <xdr:row>71</xdr:row>
      <xdr:rowOff>171450</xdr:rowOff>
    </xdr:from>
    <xdr:to>
      <xdr:col>35</xdr:col>
      <xdr:colOff>200025</xdr:colOff>
      <xdr:row>82</xdr:row>
      <xdr:rowOff>176213</xdr:rowOff>
    </xdr:to>
    <xdr:graphicFrame macro="">
      <xdr:nvGraphicFramePr>
        <xdr:cNvPr id="20" name="Box_Hor">
          <a:extLst>
            <a:ext uri="{FF2B5EF4-FFF2-40B4-BE49-F238E27FC236}">
              <a16:creationId xmlns:a16="http://schemas.microsoft.com/office/drawing/2014/main" id="{F9484099-55D2-416C-9E26-D01EBF1A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504825</xdr:colOff>
      <xdr:row>47</xdr:row>
      <xdr:rowOff>38100</xdr:rowOff>
    </xdr:from>
    <xdr:to>
      <xdr:col>35</xdr:col>
      <xdr:colOff>200025</xdr:colOff>
      <xdr:row>72</xdr:row>
      <xdr:rowOff>133350</xdr:rowOff>
    </xdr:to>
    <xdr:graphicFrame macro="">
      <xdr:nvGraphicFramePr>
        <xdr:cNvPr id="21" name="Prob_Y_Plot">
          <a:extLst>
            <a:ext uri="{FF2B5EF4-FFF2-40B4-BE49-F238E27FC236}">
              <a16:creationId xmlns:a16="http://schemas.microsoft.com/office/drawing/2014/main" id="{C9FF331F-897E-49B1-B6A5-1B9D304A4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504825</xdr:colOff>
      <xdr:row>25</xdr:row>
      <xdr:rowOff>161925</xdr:rowOff>
    </xdr:from>
    <xdr:to>
      <xdr:col>35</xdr:col>
      <xdr:colOff>200025</xdr:colOff>
      <xdr:row>47</xdr:row>
      <xdr:rowOff>24765</xdr:rowOff>
    </xdr:to>
    <xdr:graphicFrame macro="">
      <xdr:nvGraphicFramePr>
        <xdr:cNvPr id="22" name="Cum_Histo">
          <a:extLst>
            <a:ext uri="{FF2B5EF4-FFF2-40B4-BE49-F238E27FC236}">
              <a16:creationId xmlns:a16="http://schemas.microsoft.com/office/drawing/2014/main" id="{F0426F7C-3123-4B5D-BB43-6971FB2CC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504825</xdr:colOff>
      <xdr:row>25</xdr:row>
      <xdr:rowOff>161925</xdr:rowOff>
    </xdr:from>
    <xdr:to>
      <xdr:col>35</xdr:col>
      <xdr:colOff>200025</xdr:colOff>
      <xdr:row>47</xdr:row>
      <xdr:rowOff>24765</xdr:rowOff>
    </xdr:to>
    <xdr:graphicFrame macro="">
      <xdr:nvGraphicFramePr>
        <xdr:cNvPr id="23" name="Cum_Prob">
          <a:extLst>
            <a:ext uri="{FF2B5EF4-FFF2-40B4-BE49-F238E27FC236}">
              <a16:creationId xmlns:a16="http://schemas.microsoft.com/office/drawing/2014/main" id="{5252CFD0-8216-461B-8F74-F8D7326BC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504825</xdr:colOff>
      <xdr:row>4</xdr:row>
      <xdr:rowOff>104775</xdr:rowOff>
    </xdr:from>
    <xdr:to>
      <xdr:col>35</xdr:col>
      <xdr:colOff>200025</xdr:colOff>
      <xdr:row>25</xdr:row>
      <xdr:rowOff>158115</xdr:rowOff>
    </xdr:to>
    <xdr:graphicFrame macro="">
      <xdr:nvGraphicFramePr>
        <xdr:cNvPr id="24" name="Bell_Histo">
          <a:extLst>
            <a:ext uri="{FF2B5EF4-FFF2-40B4-BE49-F238E27FC236}">
              <a16:creationId xmlns:a16="http://schemas.microsoft.com/office/drawing/2014/main" id="{5B04B060-7356-4F4A-A77F-239FC489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504825</xdr:colOff>
      <xdr:row>4</xdr:row>
      <xdr:rowOff>104775</xdr:rowOff>
    </xdr:from>
    <xdr:to>
      <xdr:col>35</xdr:col>
      <xdr:colOff>200025</xdr:colOff>
      <xdr:row>25</xdr:row>
      <xdr:rowOff>158115</xdr:rowOff>
    </xdr:to>
    <xdr:graphicFrame macro="">
      <xdr:nvGraphicFramePr>
        <xdr:cNvPr id="25" name="Bell_Prob">
          <a:extLst>
            <a:ext uri="{FF2B5EF4-FFF2-40B4-BE49-F238E27FC236}">
              <a16:creationId xmlns:a16="http://schemas.microsoft.com/office/drawing/2014/main" id="{32D0C4B3-336D-4B6A-947E-96A6955F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7" name="Box_Ve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84</xdr:row>
      <xdr:rowOff>19050</xdr:rowOff>
    </xdr:from>
    <xdr:to>
      <xdr:col>35</xdr:col>
      <xdr:colOff>85725</xdr:colOff>
      <xdr:row>106</xdr:row>
      <xdr:rowOff>43815</xdr:rowOff>
    </xdr:to>
    <xdr:graphicFrame macro="">
      <xdr:nvGraphicFramePr>
        <xdr:cNvPr id="3" name="Prob_X_Plo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72</xdr:row>
      <xdr:rowOff>76200</xdr:rowOff>
    </xdr:from>
    <xdr:to>
      <xdr:col>35</xdr:col>
      <xdr:colOff>104775</xdr:colOff>
      <xdr:row>82</xdr:row>
      <xdr:rowOff>119063</xdr:rowOff>
    </xdr:to>
    <xdr:graphicFrame macro="">
      <xdr:nvGraphicFramePr>
        <xdr:cNvPr id="2" name="Box_H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409575</xdr:colOff>
      <xdr:row>46</xdr:row>
      <xdr:rowOff>171450</xdr:rowOff>
    </xdr:from>
    <xdr:to>
      <xdr:col>35</xdr:col>
      <xdr:colOff>104775</xdr:colOff>
      <xdr:row>73</xdr:row>
      <xdr:rowOff>38100</xdr:rowOff>
    </xdr:to>
    <xdr:graphicFrame macro="">
      <xdr:nvGraphicFramePr>
        <xdr:cNvPr id="4" name="Prob_Y_Plo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409575</xdr:colOff>
      <xdr:row>25</xdr:row>
      <xdr:rowOff>114300</xdr:rowOff>
    </xdr:from>
    <xdr:to>
      <xdr:col>35</xdr:col>
      <xdr:colOff>104775</xdr:colOff>
      <xdr:row>46</xdr:row>
      <xdr:rowOff>167640</xdr:rowOff>
    </xdr:to>
    <xdr:graphicFrame macro="">
      <xdr:nvGraphicFramePr>
        <xdr:cNvPr id="5" name="Cum_His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409575</xdr:colOff>
      <xdr:row>25</xdr:row>
      <xdr:rowOff>114300</xdr:rowOff>
    </xdr:from>
    <xdr:to>
      <xdr:col>35</xdr:col>
      <xdr:colOff>104775</xdr:colOff>
      <xdr:row>46</xdr:row>
      <xdr:rowOff>167640</xdr:rowOff>
    </xdr:to>
    <xdr:graphicFrame macro="">
      <xdr:nvGraphicFramePr>
        <xdr:cNvPr id="6" name="Cum_Prob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428625</xdr:colOff>
      <xdr:row>4</xdr:row>
      <xdr:rowOff>57150</xdr:rowOff>
    </xdr:from>
    <xdr:to>
      <xdr:col>35</xdr:col>
      <xdr:colOff>123825</xdr:colOff>
      <xdr:row>25</xdr:row>
      <xdr:rowOff>110490</xdr:rowOff>
    </xdr:to>
    <xdr:graphicFrame macro="">
      <xdr:nvGraphicFramePr>
        <xdr:cNvPr id="8" name="Bell_Hist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409575</xdr:colOff>
      <xdr:row>4</xdr:row>
      <xdr:rowOff>57150</xdr:rowOff>
    </xdr:from>
    <xdr:to>
      <xdr:col>35</xdr:col>
      <xdr:colOff>104775</xdr:colOff>
      <xdr:row>25</xdr:row>
      <xdr:rowOff>110490</xdr:rowOff>
    </xdr:to>
    <xdr:graphicFrame macro="">
      <xdr:nvGraphicFramePr>
        <xdr:cNvPr id="9" name="Bell_Prob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590550</xdr:colOff>
      <xdr:row>1</xdr:row>
      <xdr:rowOff>47623</xdr:rowOff>
    </xdr:from>
    <xdr:to>
      <xdr:col>37</xdr:col>
      <xdr:colOff>590550</xdr:colOff>
      <xdr:row>25</xdr:row>
      <xdr:rowOff>47623</xdr:rowOff>
    </xdr:to>
    <xdr:graphicFrame macro="">
      <xdr:nvGraphicFramePr>
        <xdr:cNvPr id="2" name="Box Plot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2" name="Box_Ve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101</xdr:row>
      <xdr:rowOff>171450</xdr:rowOff>
    </xdr:from>
    <xdr:to>
      <xdr:col>35</xdr:col>
      <xdr:colOff>161925</xdr:colOff>
      <xdr:row>124</xdr:row>
      <xdr:rowOff>5715</xdr:rowOff>
    </xdr:to>
    <xdr:graphicFrame macro="">
      <xdr:nvGraphicFramePr>
        <xdr:cNvPr id="3" name="Prob_X_Plo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72</xdr:row>
      <xdr:rowOff>104773</xdr:rowOff>
    </xdr:from>
    <xdr:to>
      <xdr:col>32</xdr:col>
      <xdr:colOff>264795</xdr:colOff>
      <xdr:row>83</xdr:row>
      <xdr:rowOff>112393</xdr:rowOff>
    </xdr:to>
    <xdr:graphicFrame macro="">
      <xdr:nvGraphicFramePr>
        <xdr:cNvPr id="9" name="Box_Ho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523875</xdr:colOff>
      <xdr:row>47</xdr:row>
      <xdr:rowOff>0</xdr:rowOff>
    </xdr:from>
    <xdr:to>
      <xdr:col>32</xdr:col>
      <xdr:colOff>264795</xdr:colOff>
      <xdr:row>72</xdr:row>
      <xdr:rowOff>83820</xdr:rowOff>
    </xdr:to>
    <xdr:graphicFrame macro="">
      <xdr:nvGraphicFramePr>
        <xdr:cNvPr id="6" name="Prob_Y_Plo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25</xdr:row>
      <xdr:rowOff>123825</xdr:rowOff>
    </xdr:from>
    <xdr:to>
      <xdr:col>34</xdr:col>
      <xdr:colOff>261747</xdr:colOff>
      <xdr:row>46</xdr:row>
      <xdr:rowOff>174117</xdr:rowOff>
    </xdr:to>
    <xdr:graphicFrame macro="">
      <xdr:nvGraphicFramePr>
        <xdr:cNvPr id="7" name="Cum_His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523875</xdr:colOff>
      <xdr:row>25</xdr:row>
      <xdr:rowOff>123824</xdr:rowOff>
    </xdr:from>
    <xdr:to>
      <xdr:col>34</xdr:col>
      <xdr:colOff>261747</xdr:colOff>
      <xdr:row>46</xdr:row>
      <xdr:rowOff>174116</xdr:rowOff>
    </xdr:to>
    <xdr:graphicFrame macro="">
      <xdr:nvGraphicFramePr>
        <xdr:cNvPr id="8" name="Cum_Prob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523875</xdr:colOff>
      <xdr:row>4</xdr:row>
      <xdr:rowOff>66675</xdr:rowOff>
    </xdr:from>
    <xdr:to>
      <xdr:col>34</xdr:col>
      <xdr:colOff>261747</xdr:colOff>
      <xdr:row>25</xdr:row>
      <xdr:rowOff>120015</xdr:rowOff>
    </xdr:to>
    <xdr:graphicFrame macro="">
      <xdr:nvGraphicFramePr>
        <xdr:cNvPr id="4" name="Bell_Hist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523875</xdr:colOff>
      <xdr:row>4</xdr:row>
      <xdr:rowOff>66675</xdr:rowOff>
    </xdr:from>
    <xdr:to>
      <xdr:col>34</xdr:col>
      <xdr:colOff>261747</xdr:colOff>
      <xdr:row>25</xdr:row>
      <xdr:rowOff>120015</xdr:rowOff>
    </xdr:to>
    <xdr:graphicFrame macro="">
      <xdr:nvGraphicFramePr>
        <xdr:cNvPr id="5" name="Bell_Prob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131</xdr:row>
      <xdr:rowOff>180975</xdr:rowOff>
    </xdr:from>
    <xdr:to>
      <xdr:col>34</xdr:col>
      <xdr:colOff>347472</xdr:colOff>
      <xdr:row>152</xdr:row>
      <xdr:rowOff>84963</xdr:rowOff>
    </xdr:to>
    <xdr:graphicFrame macro="">
      <xdr:nvGraphicFramePr>
        <xdr:cNvPr id="14" name="Bell_Histo">
          <a:extLst>
            <a:ext uri="{FF2B5EF4-FFF2-40B4-BE49-F238E27FC236}">
              <a16:creationId xmlns:a16="http://schemas.microsoft.com/office/drawing/2014/main" id="{A5051CDE-3DA6-4284-8CCF-962636863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131</xdr:row>
      <xdr:rowOff>184023</xdr:rowOff>
    </xdr:from>
    <xdr:to>
      <xdr:col>34</xdr:col>
      <xdr:colOff>347472</xdr:colOff>
      <xdr:row>152</xdr:row>
      <xdr:rowOff>84963</xdr:rowOff>
    </xdr:to>
    <xdr:graphicFrame macro="">
      <xdr:nvGraphicFramePr>
        <xdr:cNvPr id="11" name="Bell_Prob">
          <a:extLst>
            <a:ext uri="{FF2B5EF4-FFF2-40B4-BE49-F238E27FC236}">
              <a16:creationId xmlns:a16="http://schemas.microsoft.com/office/drawing/2014/main" id="{E51F81E0-685B-4DBF-B64F-BB6F80C5A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10" name="Box_Ve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84</xdr:row>
      <xdr:rowOff>114300</xdr:rowOff>
    </xdr:from>
    <xdr:to>
      <xdr:col>35</xdr:col>
      <xdr:colOff>123825</xdr:colOff>
      <xdr:row>106</xdr:row>
      <xdr:rowOff>139065</xdr:rowOff>
    </xdr:to>
    <xdr:graphicFrame macro="">
      <xdr:nvGraphicFramePr>
        <xdr:cNvPr id="2" name="Prob_X_Plo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72</xdr:row>
      <xdr:rowOff>171450</xdr:rowOff>
    </xdr:from>
    <xdr:to>
      <xdr:col>32</xdr:col>
      <xdr:colOff>140970</xdr:colOff>
      <xdr:row>83</xdr:row>
      <xdr:rowOff>176213</xdr:rowOff>
    </xdr:to>
    <xdr:graphicFrame macro="">
      <xdr:nvGraphicFramePr>
        <xdr:cNvPr id="11" name="Box_Hor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409575</xdr:colOff>
      <xdr:row>47</xdr:row>
      <xdr:rowOff>9524</xdr:rowOff>
    </xdr:from>
    <xdr:to>
      <xdr:col>32</xdr:col>
      <xdr:colOff>150495</xdr:colOff>
      <xdr:row>73</xdr:row>
      <xdr:rowOff>3047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409575</xdr:colOff>
      <xdr:row>25</xdr:row>
      <xdr:rowOff>123825</xdr:rowOff>
    </xdr:from>
    <xdr:to>
      <xdr:col>34</xdr:col>
      <xdr:colOff>147447</xdr:colOff>
      <xdr:row>46</xdr:row>
      <xdr:rowOff>174117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409575</xdr:colOff>
      <xdr:row>25</xdr:row>
      <xdr:rowOff>123825</xdr:rowOff>
    </xdr:from>
    <xdr:to>
      <xdr:col>34</xdr:col>
      <xdr:colOff>147447</xdr:colOff>
      <xdr:row>46</xdr:row>
      <xdr:rowOff>174117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409575</xdr:colOff>
      <xdr:row>4</xdr:row>
      <xdr:rowOff>66675</xdr:rowOff>
    </xdr:from>
    <xdr:to>
      <xdr:col>34</xdr:col>
      <xdr:colOff>147447</xdr:colOff>
      <xdr:row>25</xdr:row>
      <xdr:rowOff>120015</xdr:rowOff>
    </xdr:to>
    <xdr:graphicFrame macro="">
      <xdr:nvGraphicFramePr>
        <xdr:cNvPr id="3" name="Bell_His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409575</xdr:colOff>
      <xdr:row>4</xdr:row>
      <xdr:rowOff>66675</xdr:rowOff>
    </xdr:from>
    <xdr:to>
      <xdr:col>34</xdr:col>
      <xdr:colOff>147447</xdr:colOff>
      <xdr:row>25</xdr:row>
      <xdr:rowOff>120015</xdr:rowOff>
    </xdr:to>
    <xdr:graphicFrame macro="">
      <xdr:nvGraphicFramePr>
        <xdr:cNvPr id="4" name="Bell_Prob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8" name="Box_Ve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85</xdr:row>
      <xdr:rowOff>0</xdr:rowOff>
    </xdr:from>
    <xdr:to>
      <xdr:col>35</xdr:col>
      <xdr:colOff>161925</xdr:colOff>
      <xdr:row>107</xdr:row>
      <xdr:rowOff>43815</xdr:rowOff>
    </xdr:to>
    <xdr:graphicFrame macro="">
      <xdr:nvGraphicFramePr>
        <xdr:cNvPr id="2" name="Prob_X_Plo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73</xdr:row>
      <xdr:rowOff>19050</xdr:rowOff>
    </xdr:from>
    <xdr:to>
      <xdr:col>32</xdr:col>
      <xdr:colOff>226695</xdr:colOff>
      <xdr:row>84</xdr:row>
      <xdr:rowOff>23813</xdr:rowOff>
    </xdr:to>
    <xdr:graphicFrame macro="">
      <xdr:nvGraphicFramePr>
        <xdr:cNvPr id="9" name="Box_Hor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47</xdr:row>
      <xdr:rowOff>57149</xdr:rowOff>
    </xdr:from>
    <xdr:to>
      <xdr:col>32</xdr:col>
      <xdr:colOff>226695</xdr:colOff>
      <xdr:row>73</xdr:row>
      <xdr:rowOff>50672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485775</xdr:colOff>
      <xdr:row>26</xdr:row>
      <xdr:rowOff>0</xdr:rowOff>
    </xdr:from>
    <xdr:to>
      <xdr:col>34</xdr:col>
      <xdr:colOff>223647</xdr:colOff>
      <xdr:row>47</xdr:row>
      <xdr:rowOff>40767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485775</xdr:colOff>
      <xdr:row>26</xdr:row>
      <xdr:rowOff>953</xdr:rowOff>
    </xdr:from>
    <xdr:to>
      <xdr:col>34</xdr:col>
      <xdr:colOff>223647</xdr:colOff>
      <xdr:row>47</xdr:row>
      <xdr:rowOff>41720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4</xdr:row>
      <xdr:rowOff>123825</xdr:rowOff>
    </xdr:from>
    <xdr:to>
      <xdr:col>34</xdr:col>
      <xdr:colOff>223647</xdr:colOff>
      <xdr:row>25</xdr:row>
      <xdr:rowOff>164592</xdr:rowOff>
    </xdr:to>
    <xdr:graphicFrame macro="">
      <xdr:nvGraphicFramePr>
        <xdr:cNvPr id="3" name="Bell_His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485775</xdr:colOff>
      <xdr:row>4</xdr:row>
      <xdr:rowOff>123825</xdr:rowOff>
    </xdr:from>
    <xdr:to>
      <xdr:col>34</xdr:col>
      <xdr:colOff>223647</xdr:colOff>
      <xdr:row>25</xdr:row>
      <xdr:rowOff>164592</xdr:rowOff>
    </xdr:to>
    <xdr:graphicFrame macro="">
      <xdr:nvGraphicFramePr>
        <xdr:cNvPr id="4" name="Bell_Prob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8" name="Box_Ve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84</xdr:row>
      <xdr:rowOff>95250</xdr:rowOff>
    </xdr:from>
    <xdr:to>
      <xdr:col>35</xdr:col>
      <xdr:colOff>47625</xdr:colOff>
      <xdr:row>106</xdr:row>
      <xdr:rowOff>120015</xdr:rowOff>
    </xdr:to>
    <xdr:graphicFrame macro="">
      <xdr:nvGraphicFramePr>
        <xdr:cNvPr id="2" name="Prob_X_Plo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72</xdr:row>
      <xdr:rowOff>47625</xdr:rowOff>
    </xdr:from>
    <xdr:to>
      <xdr:col>32</xdr:col>
      <xdr:colOff>47625</xdr:colOff>
      <xdr:row>83</xdr:row>
      <xdr:rowOff>52388</xdr:rowOff>
    </xdr:to>
    <xdr:graphicFrame macro="">
      <xdr:nvGraphicFramePr>
        <xdr:cNvPr id="9" name="Box_Hor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352425</xdr:colOff>
      <xdr:row>46</xdr:row>
      <xdr:rowOff>114299</xdr:rowOff>
    </xdr:from>
    <xdr:to>
      <xdr:col>32</xdr:col>
      <xdr:colOff>47625</xdr:colOff>
      <xdr:row>72</xdr:row>
      <xdr:rowOff>116966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25</xdr:row>
      <xdr:rowOff>85725</xdr:rowOff>
    </xdr:from>
    <xdr:to>
      <xdr:col>34</xdr:col>
      <xdr:colOff>90297</xdr:colOff>
      <xdr:row>46</xdr:row>
      <xdr:rowOff>126492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352425</xdr:colOff>
      <xdr:row>25</xdr:row>
      <xdr:rowOff>85725</xdr:rowOff>
    </xdr:from>
    <xdr:to>
      <xdr:col>34</xdr:col>
      <xdr:colOff>90297</xdr:colOff>
      <xdr:row>46</xdr:row>
      <xdr:rowOff>126492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352425</xdr:colOff>
      <xdr:row>4</xdr:row>
      <xdr:rowOff>47624</xdr:rowOff>
    </xdr:from>
    <xdr:to>
      <xdr:col>34</xdr:col>
      <xdr:colOff>90297</xdr:colOff>
      <xdr:row>25</xdr:row>
      <xdr:rowOff>88391</xdr:rowOff>
    </xdr:to>
    <xdr:graphicFrame macro="">
      <xdr:nvGraphicFramePr>
        <xdr:cNvPr id="3" name="Bell_His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352425</xdr:colOff>
      <xdr:row>4</xdr:row>
      <xdr:rowOff>47624</xdr:rowOff>
    </xdr:from>
    <xdr:to>
      <xdr:col>34</xdr:col>
      <xdr:colOff>90297</xdr:colOff>
      <xdr:row>25</xdr:row>
      <xdr:rowOff>88391</xdr:rowOff>
    </xdr:to>
    <xdr:graphicFrame macro="">
      <xdr:nvGraphicFramePr>
        <xdr:cNvPr id="4" name="Bell_Prob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8" name="Box_Ve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84</xdr:row>
      <xdr:rowOff>114300</xdr:rowOff>
    </xdr:from>
    <xdr:to>
      <xdr:col>35</xdr:col>
      <xdr:colOff>180975</xdr:colOff>
      <xdr:row>106</xdr:row>
      <xdr:rowOff>139065</xdr:rowOff>
    </xdr:to>
    <xdr:graphicFrame macro="">
      <xdr:nvGraphicFramePr>
        <xdr:cNvPr id="2" name="Prob_X_Plo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72</xdr:row>
      <xdr:rowOff>180975</xdr:rowOff>
    </xdr:from>
    <xdr:to>
      <xdr:col>32</xdr:col>
      <xdr:colOff>200025</xdr:colOff>
      <xdr:row>83</xdr:row>
      <xdr:rowOff>185738</xdr:rowOff>
    </xdr:to>
    <xdr:graphicFrame macro="">
      <xdr:nvGraphicFramePr>
        <xdr:cNvPr id="9" name="Box_Hor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504825</xdr:colOff>
      <xdr:row>47</xdr:row>
      <xdr:rowOff>38100</xdr:rowOff>
    </xdr:from>
    <xdr:to>
      <xdr:col>32</xdr:col>
      <xdr:colOff>200025</xdr:colOff>
      <xdr:row>73</xdr:row>
      <xdr:rowOff>41148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25</xdr:row>
      <xdr:rowOff>161925</xdr:rowOff>
    </xdr:from>
    <xdr:to>
      <xdr:col>34</xdr:col>
      <xdr:colOff>242697</xdr:colOff>
      <xdr:row>47</xdr:row>
      <xdr:rowOff>24765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504825</xdr:colOff>
      <xdr:row>25</xdr:row>
      <xdr:rowOff>161925</xdr:rowOff>
    </xdr:from>
    <xdr:to>
      <xdr:col>34</xdr:col>
      <xdr:colOff>242697</xdr:colOff>
      <xdr:row>47</xdr:row>
      <xdr:rowOff>24765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504825</xdr:colOff>
      <xdr:row>4</xdr:row>
      <xdr:rowOff>104775</xdr:rowOff>
    </xdr:from>
    <xdr:to>
      <xdr:col>34</xdr:col>
      <xdr:colOff>242697</xdr:colOff>
      <xdr:row>25</xdr:row>
      <xdr:rowOff>158115</xdr:rowOff>
    </xdr:to>
    <xdr:graphicFrame macro="">
      <xdr:nvGraphicFramePr>
        <xdr:cNvPr id="3" name="Bell_His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504825</xdr:colOff>
      <xdr:row>4</xdr:row>
      <xdr:rowOff>104775</xdr:rowOff>
    </xdr:from>
    <xdr:to>
      <xdr:col>34</xdr:col>
      <xdr:colOff>242697</xdr:colOff>
      <xdr:row>25</xdr:row>
      <xdr:rowOff>158115</xdr:rowOff>
    </xdr:to>
    <xdr:graphicFrame macro="">
      <xdr:nvGraphicFramePr>
        <xdr:cNvPr id="4" name="Bell_Prob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280987</xdr:colOff>
      <xdr:row>2</xdr:row>
      <xdr:rowOff>14287</xdr:rowOff>
    </xdr:from>
    <xdr:to>
      <xdr:col>60</xdr:col>
      <xdr:colOff>85725</xdr:colOff>
      <xdr:row>25</xdr:row>
      <xdr:rowOff>171450</xdr:rowOff>
    </xdr:to>
    <xdr:graphicFrame macro="">
      <xdr:nvGraphicFramePr>
        <xdr:cNvPr id="8" name="Box_Vert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84</xdr:row>
      <xdr:rowOff>38100</xdr:rowOff>
    </xdr:from>
    <xdr:to>
      <xdr:col>35</xdr:col>
      <xdr:colOff>276225</xdr:colOff>
      <xdr:row>106</xdr:row>
      <xdr:rowOff>62865</xdr:rowOff>
    </xdr:to>
    <xdr:graphicFrame macro="">
      <xdr:nvGraphicFramePr>
        <xdr:cNvPr id="2" name="Prob_X_Plo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72</xdr:row>
      <xdr:rowOff>161925</xdr:rowOff>
    </xdr:from>
    <xdr:to>
      <xdr:col>32</xdr:col>
      <xdr:colOff>314325</xdr:colOff>
      <xdr:row>83</xdr:row>
      <xdr:rowOff>166688</xdr:rowOff>
    </xdr:to>
    <xdr:graphicFrame macro="">
      <xdr:nvGraphicFramePr>
        <xdr:cNvPr id="9" name="Box_Hor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47</xdr:row>
      <xdr:rowOff>19049</xdr:rowOff>
    </xdr:from>
    <xdr:to>
      <xdr:col>32</xdr:col>
      <xdr:colOff>314325</xdr:colOff>
      <xdr:row>73</xdr:row>
      <xdr:rowOff>12572</xdr:rowOff>
    </xdr:to>
    <xdr:graphicFrame macro="">
      <xdr:nvGraphicFramePr>
        <xdr:cNvPr id="5" name="Prob_Y_Plo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25</xdr:row>
      <xdr:rowOff>142875</xdr:rowOff>
    </xdr:from>
    <xdr:to>
      <xdr:col>34</xdr:col>
      <xdr:colOff>356997</xdr:colOff>
      <xdr:row>47</xdr:row>
      <xdr:rowOff>2667</xdr:rowOff>
    </xdr:to>
    <xdr:graphicFrame macro="">
      <xdr:nvGraphicFramePr>
        <xdr:cNvPr id="6" name="Cum_Hist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25</xdr:row>
      <xdr:rowOff>142875</xdr:rowOff>
    </xdr:from>
    <xdr:to>
      <xdr:col>34</xdr:col>
      <xdr:colOff>356997</xdr:colOff>
      <xdr:row>47</xdr:row>
      <xdr:rowOff>2667</xdr:rowOff>
    </xdr:to>
    <xdr:graphicFrame macro="">
      <xdr:nvGraphicFramePr>
        <xdr:cNvPr id="7" name="Cum_Prob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9525</xdr:colOff>
      <xdr:row>4</xdr:row>
      <xdr:rowOff>85725</xdr:rowOff>
    </xdr:from>
    <xdr:to>
      <xdr:col>34</xdr:col>
      <xdr:colOff>356997</xdr:colOff>
      <xdr:row>25</xdr:row>
      <xdr:rowOff>139065</xdr:rowOff>
    </xdr:to>
    <xdr:graphicFrame macro="">
      <xdr:nvGraphicFramePr>
        <xdr:cNvPr id="3" name="Bell_Hist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9525</xdr:colOff>
      <xdr:row>4</xdr:row>
      <xdr:rowOff>85725</xdr:rowOff>
    </xdr:from>
    <xdr:to>
      <xdr:col>34</xdr:col>
      <xdr:colOff>356997</xdr:colOff>
      <xdr:row>25</xdr:row>
      <xdr:rowOff>139065</xdr:rowOff>
    </xdr:to>
    <xdr:graphicFrame macro="">
      <xdr:nvGraphicFramePr>
        <xdr:cNvPr id="4" name="Bell_Prob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62"/>
  <sheetViews>
    <sheetView topLeftCell="AY3" zoomScaleNormal="100" workbookViewId="0">
      <selection activeCell="U1" sqref="A1:XFD1048576"/>
    </sheetView>
  </sheetViews>
  <sheetFormatPr defaultRowHeight="15" x14ac:dyDescent="0.25"/>
  <cols>
    <col min="1" max="1" width="12.42578125" customWidth="1"/>
    <col min="2" max="8" width="9.28515625" bestFit="1" customWidth="1"/>
    <col min="9" max="9" width="13.85546875" bestFit="1" customWidth="1"/>
    <col min="10" max="10" width="13.7109375" customWidth="1"/>
    <col min="11" max="11" width="13.5703125" customWidth="1"/>
    <col min="12" max="12" width="12.85546875" customWidth="1"/>
    <col min="13" max="13" width="13.42578125" customWidth="1"/>
    <col min="14" max="15" width="9.28515625" bestFit="1" customWidth="1"/>
    <col min="16" max="16" width="11.42578125" customWidth="1"/>
    <col min="17" max="19" width="9.28515625" bestFit="1" customWidth="1"/>
    <col min="37" max="37" width="11.85546875" customWidth="1"/>
    <col min="38" max="38" width="12.140625" bestFit="1" customWidth="1"/>
    <col min="39" max="39" width="12.7109375" bestFit="1" customWidth="1"/>
    <col min="47" max="47" width="14.28515625" customWidth="1"/>
    <col min="48" max="48" width="14.85546875" customWidth="1"/>
    <col min="51" max="51" width="10.140625" customWidth="1"/>
    <col min="52" max="52" width="11.42578125" customWidth="1"/>
    <col min="53" max="53" width="12" bestFit="1" customWidth="1"/>
    <col min="63" max="63" width="11.85546875" bestFit="1" customWidth="1"/>
    <col min="64" max="64" width="12.7109375" bestFit="1" customWidth="1"/>
    <col min="65" max="65" width="8.42578125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H1" s="1"/>
      <c r="I1" s="1"/>
      <c r="J1" s="1"/>
      <c r="S1" t="s">
        <v>0</v>
      </c>
      <c r="AU1" t="s">
        <v>83</v>
      </c>
      <c r="BB1" t="s">
        <v>106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ht="15.75" thickBot="1" x14ac:dyDescent="0.3">
      <c r="A2" s="83" t="s">
        <v>105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122</v>
      </c>
      <c r="N2" s="25" t="s">
        <v>8</v>
      </c>
      <c r="O2" s="25" t="s">
        <v>9</v>
      </c>
      <c r="P2" s="25" t="s">
        <v>130</v>
      </c>
      <c r="Q2" t="s">
        <v>10</v>
      </c>
      <c r="R2" t="s">
        <v>11</v>
      </c>
      <c r="S2" s="82">
        <f>COUNT(B3:B400)</f>
        <v>99</v>
      </c>
      <c r="T2" s="82" t="s">
        <v>131</v>
      </c>
      <c r="W2" s="74" t="s">
        <v>127</v>
      </c>
      <c r="AF2" t="s">
        <v>22</v>
      </c>
      <c r="AG2" t="s">
        <v>23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_xlfn.NORM.S.INV(BK2)</f>
        <v>-3.0902323061678132</v>
      </c>
      <c r="BM2" s="51">
        <f>AK16</f>
        <v>90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17">
        <v>96.1</v>
      </c>
      <c r="B3">
        <v>1</v>
      </c>
      <c r="C3" s="29">
        <f t="shared" ref="C3:C66" si="0">IF(A3&gt;0,((B3-0.5)/$S$2),"")</f>
        <v>5.0505050505050509E-3</v>
      </c>
      <c r="D3" s="6">
        <f t="shared" ref="D3:D66" si="1">IF(A3&gt;0,(_xlfn.NORM.S.INV(C3)),"")</f>
        <v>-2.5723521109428895</v>
      </c>
      <c r="E3" s="7">
        <f>IF(A3&gt;0,_xlfn.NORM.DIST(D3,0,1,TRUE),"")</f>
        <v>5.0505050505050483E-3</v>
      </c>
      <c r="F3" s="7">
        <f>IF(A3&gt;0,_xlfn.NORM.DIST(D3,0,1,FALSE),"")</f>
        <v>1.4589747477102653E-2</v>
      </c>
      <c r="G3" s="71">
        <f>AVERAGE(A3:A415)</f>
        <v>108.33838383838382</v>
      </c>
      <c r="H3" s="71">
        <f>STDEV(A3:A415)</f>
        <v>5.2054466582983263</v>
      </c>
      <c r="I3">
        <f>_xlfn.NORM.DIST(L3,$G$3,$H$3,TRUE)</f>
        <v>1.8798842986526338E-29</v>
      </c>
      <c r="J3">
        <f>_xlfn.NORM.DIST(L3,$G$3,$H$3,FALSE)</f>
        <v>4.0790683501256295E-29</v>
      </c>
      <c r="K3">
        <f>J3*$H$3</f>
        <v>2.1233372712131926E-28</v>
      </c>
      <c r="L3" s="82">
        <f>(AK16-(AL16-AK16))</f>
        <v>50</v>
      </c>
      <c r="N3" s="82">
        <f>AK16</f>
        <v>90</v>
      </c>
      <c r="O3" s="97">
        <v>0</v>
      </c>
      <c r="P3" t="str">
        <f>(N3&amp;" to "&amp;N4)</f>
        <v>90 to 92</v>
      </c>
      <c r="Q3">
        <f>O3/$S$2</f>
        <v>0</v>
      </c>
      <c r="R3" s="82">
        <f>O3/$S$2</f>
        <v>0</v>
      </c>
      <c r="S3" s="82">
        <f>SUM(O3:O400)</f>
        <v>99</v>
      </c>
      <c r="T3" s="82" t="s">
        <v>132</v>
      </c>
      <c r="AF3">
        <f>SLOPE(A3:A115,D3:D115)</f>
        <v>5.1811955305941835</v>
      </c>
      <c r="AG3">
        <f>INTERCEPT(A3:A115,D3:D115)</f>
        <v>108.33838383838382</v>
      </c>
      <c r="AU3" t="s">
        <v>31</v>
      </c>
      <c r="AV3" s="55">
        <v>0.5</v>
      </c>
      <c r="AY3">
        <f>AV3</f>
        <v>0.5</v>
      </c>
      <c r="AZ3">
        <f>AV8</f>
        <v>111.05</v>
      </c>
      <c r="BA3" t="s">
        <v>35</v>
      </c>
      <c r="BB3">
        <v>0.5</v>
      </c>
      <c r="BK3" s="50">
        <v>0.01</v>
      </c>
      <c r="BL3">
        <f>_xlfn.NORM.S.INV(BK3)</f>
        <v>-2.3263478740408408</v>
      </c>
      <c r="BM3" s="51">
        <f>BM2</f>
        <v>90</v>
      </c>
      <c r="BO3" t="s">
        <v>94</v>
      </c>
      <c r="BP3">
        <f>AVERAGE(BS2:BS200)</f>
        <v>108.33838383838382</v>
      </c>
      <c r="BS3">
        <f>IF(A3&gt;0,A3,"")</f>
        <v>96.1</v>
      </c>
      <c r="BT3">
        <f>IF(B3&gt;0,B3,"")</f>
        <v>1</v>
      </c>
      <c r="BU3">
        <f>BS3</f>
        <v>96.1</v>
      </c>
      <c r="BV3">
        <f>_xlfn.NORM.DIST(BU3,$BP$3,$BP$4,TRUE)</f>
        <v>9.3596865312970401E-3</v>
      </c>
      <c r="BW3">
        <f>1-BV3</f>
        <v>0.99064031346870296</v>
      </c>
      <c r="BX3">
        <f>SMALL($BW$3:$BW$202,BT3)</f>
        <v>1.6007682976245552E-2</v>
      </c>
      <c r="BY3">
        <f>(2*BT3-1)*(LN(BV3)+LN(BX3))</f>
        <v>-8.8060299652789098</v>
      </c>
      <c r="BZ3">
        <f>(BT3-0.5)/$BP$5</f>
        <v>5.0505050505050509E-3</v>
      </c>
      <c r="CA3">
        <f>_xlfn.NORM.S.INV(BZ3)</f>
        <v>-2.5723521109428895</v>
      </c>
    </row>
    <row r="4" spans="1:79" x14ac:dyDescent="0.25">
      <c r="A4" s="17">
        <v>97.1</v>
      </c>
      <c r="B4">
        <f>IF(A4&gt;0,(B3+1),"")</f>
        <v>2</v>
      </c>
      <c r="C4" s="29">
        <f t="shared" si="0"/>
        <v>1.5151515151515152E-2</v>
      </c>
      <c r="D4" s="6">
        <f t="shared" si="1"/>
        <v>-2.1661067528923286</v>
      </c>
      <c r="E4" s="7">
        <f t="shared" ref="E4:E67" si="2">IF(A4&gt;0,_xlfn.NORM.DIST(D4,0,1,TRUE),"")</f>
        <v>1.5151515151515176E-2</v>
      </c>
      <c r="F4" s="7">
        <f t="shared" ref="F4:F67" si="3">IF(A4&gt;0,_xlfn.NORM.DIST(D4,0,1,FALSE),"")</f>
        <v>3.819893032719545E-2</v>
      </c>
      <c r="I4">
        <f t="shared" ref="I4:I67" si="4">_xlfn.NORM.DIST(L4,$G$3,$H$3,TRUE)</f>
        <v>1.6163415853750627E-28</v>
      </c>
      <c r="J4">
        <f t="shared" ref="J4:J67" si="5">_xlfn.NORM.DIST(L4,$G$3,$H$3,FALSE)</f>
        <v>3.4480302607046905E-28</v>
      </c>
      <c r="K4">
        <f t="shared" ref="K4:K67" si="6">J4*$H$3</f>
        <v>1.7948537598296737E-27</v>
      </c>
      <c r="L4">
        <f>L3+1</f>
        <v>51</v>
      </c>
      <c r="N4" s="82">
        <f>N3+$AM$16</f>
        <v>92</v>
      </c>
      <c r="O4" s="97">
        <v>0</v>
      </c>
      <c r="P4" t="str">
        <f t="shared" ref="P4:P23" si="7">(N4&amp;" to "&amp;N5)</f>
        <v>92 to 94</v>
      </c>
      <c r="Q4">
        <f t="shared" ref="Q4:Q22" si="8">O4/$S$2</f>
        <v>0</v>
      </c>
      <c r="R4" s="82">
        <f>SUM(O3:O4)/$S$2</f>
        <v>0</v>
      </c>
      <c r="AU4" t="s">
        <v>34</v>
      </c>
      <c r="AV4" s="55">
        <v>0.75</v>
      </c>
      <c r="AY4">
        <f>AV3</f>
        <v>0.5</v>
      </c>
      <c r="AZ4">
        <f>AV14</f>
        <v>109.55207105977676</v>
      </c>
      <c r="BA4" t="s">
        <v>37</v>
      </c>
      <c r="BB4">
        <v>0.5</v>
      </c>
      <c r="BK4" s="50">
        <v>0.02</v>
      </c>
      <c r="BL4">
        <f t="shared" ref="BL4:BL18" si="9">_xlfn.NORM.S.INV(BK4)</f>
        <v>-2.0537489106318225</v>
      </c>
      <c r="BM4" s="51">
        <f t="shared" ref="BM4:BM18" si="10">BM3</f>
        <v>90</v>
      </c>
      <c r="BO4" t="s">
        <v>95</v>
      </c>
      <c r="BP4">
        <f>STDEV(BS2:BS200)</f>
        <v>5.2054466582983263</v>
      </c>
      <c r="BS4">
        <f t="shared" ref="BS4:BT67" si="11">IF(A4&gt;0,A4,"")</f>
        <v>97.1</v>
      </c>
      <c r="BT4">
        <f t="shared" si="11"/>
        <v>2</v>
      </c>
      <c r="BU4">
        <f t="shared" ref="BU4:BU48" si="12">BS4</f>
        <v>97.1</v>
      </c>
      <c r="BV4">
        <f t="shared" ref="BV4:BV48" si="13">_xlfn.NORM.DIST(BU4,$BP$3,$BP$4,TRUE)</f>
        <v>1.5426391302168642E-2</v>
      </c>
      <c r="BW4">
        <f t="shared" ref="BW4:BW48" si="14">1-BV4</f>
        <v>0.98457360869783139</v>
      </c>
      <c r="BX4">
        <f t="shared" ref="BX4:BX48" si="15">SMALL($BW$3:$BW$202,BT4)</f>
        <v>1.7610976370440956E-2</v>
      </c>
      <c r="BY4">
        <f t="shared" ref="BY4:BY48" si="16">(2*BT4-1)*(LN(BV4)+LN(BX4))</f>
        <v>-24.632725287920394</v>
      </c>
      <c r="BZ4">
        <f t="shared" ref="BZ4:BZ48" si="17">(BT4-0.5)/$BP$5</f>
        <v>1.5151515151515152E-2</v>
      </c>
      <c r="CA4">
        <f t="shared" ref="CA4:CA48" si="18">_xlfn.NORM.S.INV(BZ4)</f>
        <v>-2.1661067528923286</v>
      </c>
    </row>
    <row r="5" spans="1:79" x14ac:dyDescent="0.25">
      <c r="A5" s="17">
        <v>97.1</v>
      </c>
      <c r="B5">
        <f t="shared" ref="B5:B68" si="19">IF(A5&gt;0,(B4+1),"")</f>
        <v>3</v>
      </c>
      <c r="C5" s="29">
        <f t="shared" si="0"/>
        <v>2.5252525252525252E-2</v>
      </c>
      <c r="D5" s="6">
        <f t="shared" si="1"/>
        <v>-1.9556614355881679</v>
      </c>
      <c r="E5" s="7">
        <f t="shared" si="2"/>
        <v>2.5252525252525276E-2</v>
      </c>
      <c r="F5" s="7">
        <f t="shared" si="3"/>
        <v>5.8939466191355844E-2</v>
      </c>
      <c r="I5">
        <f t="shared" si="4"/>
        <v>1.339780262037709E-27</v>
      </c>
      <c r="J5">
        <f t="shared" si="5"/>
        <v>2.8090117868991829E-27</v>
      </c>
      <c r="K5">
        <f t="shared" si="6"/>
        <v>1.4622161019234961E-26</v>
      </c>
      <c r="L5">
        <f t="shared" ref="L5:L68" si="20">L4+1</f>
        <v>52</v>
      </c>
      <c r="N5" s="82">
        <f t="shared" ref="N5:N23" si="21">N4+$AM$16</f>
        <v>94</v>
      </c>
      <c r="O5" s="97">
        <v>0</v>
      </c>
      <c r="P5" t="str">
        <f t="shared" si="7"/>
        <v>94 to 96</v>
      </c>
      <c r="Q5">
        <f t="shared" si="8"/>
        <v>0</v>
      </c>
      <c r="R5" s="82">
        <f>SUM(O3:O5)/$S$2</f>
        <v>0</v>
      </c>
      <c r="AU5" t="s">
        <v>36</v>
      </c>
      <c r="AV5" s="55">
        <v>1</v>
      </c>
      <c r="AY5">
        <f>AV4</f>
        <v>0.75</v>
      </c>
      <c r="AZ5">
        <f>AV9</f>
        <v>108.7</v>
      </c>
      <c r="BA5" t="s">
        <v>39</v>
      </c>
      <c r="BB5">
        <v>0.75</v>
      </c>
      <c r="BK5" s="50">
        <v>0.05</v>
      </c>
      <c r="BL5">
        <f t="shared" si="9"/>
        <v>-1.6448536269514726</v>
      </c>
      <c r="BM5" s="51">
        <f t="shared" si="10"/>
        <v>90</v>
      </c>
      <c r="BO5" t="s">
        <v>96</v>
      </c>
      <c r="BP5">
        <f>COUNT(BS2:BS200)</f>
        <v>99</v>
      </c>
      <c r="BS5">
        <f t="shared" si="11"/>
        <v>97.1</v>
      </c>
      <c r="BT5">
        <f t="shared" si="11"/>
        <v>3</v>
      </c>
      <c r="BU5">
        <f t="shared" si="12"/>
        <v>97.1</v>
      </c>
      <c r="BV5">
        <f t="shared" si="13"/>
        <v>1.5426391302168642E-2</v>
      </c>
      <c r="BW5">
        <f t="shared" si="14"/>
        <v>0.98457360869783139</v>
      </c>
      <c r="BX5">
        <f t="shared" si="15"/>
        <v>1.8462751831350599E-2</v>
      </c>
      <c r="BY5">
        <f t="shared" si="16"/>
        <v>-40.818377532249926</v>
      </c>
      <c r="BZ5">
        <f t="shared" si="17"/>
        <v>2.5252525252525252E-2</v>
      </c>
      <c r="CA5">
        <f t="shared" si="18"/>
        <v>-1.9556614355881679</v>
      </c>
    </row>
    <row r="6" spans="1:79" x14ac:dyDescent="0.25">
      <c r="A6" s="17">
        <v>97.2</v>
      </c>
      <c r="B6">
        <f t="shared" si="19"/>
        <v>4</v>
      </c>
      <c r="C6" s="29">
        <f t="shared" si="0"/>
        <v>3.5353535353535352E-2</v>
      </c>
      <c r="D6" s="6">
        <f t="shared" si="1"/>
        <v>-1.807354196799112</v>
      </c>
      <c r="E6" s="7">
        <f t="shared" si="2"/>
        <v>3.5353535353535338E-2</v>
      </c>
      <c r="F6" s="7">
        <f t="shared" si="3"/>
        <v>7.7909831332123633E-2</v>
      </c>
      <c r="I6">
        <f t="shared" si="4"/>
        <v>1.0706233412740441E-26</v>
      </c>
      <c r="J6">
        <f t="shared" si="5"/>
        <v>2.2055071054942688E-26</v>
      </c>
      <c r="K6">
        <f t="shared" si="6"/>
        <v>1.1480649592148355E-25</v>
      </c>
      <c r="L6">
        <f t="shared" si="20"/>
        <v>53</v>
      </c>
      <c r="N6" s="82">
        <f t="shared" si="21"/>
        <v>96</v>
      </c>
      <c r="O6" s="97">
        <f>COUNT(A3:A6)</f>
        <v>4</v>
      </c>
      <c r="P6" t="str">
        <f t="shared" si="7"/>
        <v>96 to 98</v>
      </c>
      <c r="Q6">
        <f t="shared" si="8"/>
        <v>4.0404040404040407E-2</v>
      </c>
      <c r="R6" s="82">
        <f>SUM(O$3:O6)/$S$2</f>
        <v>4.0404040404040407E-2</v>
      </c>
      <c r="AU6" t="s">
        <v>38</v>
      </c>
      <c r="AV6" s="55">
        <v>1.25</v>
      </c>
      <c r="AY6">
        <f>AV6</f>
        <v>1.25</v>
      </c>
      <c r="AZ6">
        <f>AV9</f>
        <v>108.7</v>
      </c>
      <c r="BA6" t="s">
        <v>39</v>
      </c>
      <c r="BB6">
        <v>1.25</v>
      </c>
      <c r="BK6" s="50">
        <v>0.1</v>
      </c>
      <c r="BL6">
        <f t="shared" si="9"/>
        <v>-1.2815515655446006</v>
      </c>
      <c r="BM6" s="51">
        <f t="shared" si="10"/>
        <v>90</v>
      </c>
      <c r="BS6">
        <f t="shared" si="11"/>
        <v>97.2</v>
      </c>
      <c r="BT6">
        <f t="shared" si="11"/>
        <v>4</v>
      </c>
      <c r="BU6">
        <f t="shared" si="12"/>
        <v>97.2</v>
      </c>
      <c r="BV6">
        <f t="shared" si="13"/>
        <v>1.6187260001798761E-2</v>
      </c>
      <c r="BW6">
        <f t="shared" si="14"/>
        <v>0.98381273999820129</v>
      </c>
      <c r="BX6">
        <f t="shared" si="15"/>
        <v>3.3116142166244145E-2</v>
      </c>
      <c r="BY6">
        <f t="shared" si="16"/>
        <v>-52.718856417592747</v>
      </c>
      <c r="BZ6">
        <f t="shared" si="17"/>
        <v>3.5353535353535352E-2</v>
      </c>
      <c r="CA6">
        <f t="shared" si="18"/>
        <v>-1.807354196799112</v>
      </c>
    </row>
    <row r="7" spans="1:79" x14ac:dyDescent="0.25">
      <c r="A7" s="82">
        <v>99.2</v>
      </c>
      <c r="B7">
        <f t="shared" si="19"/>
        <v>5</v>
      </c>
      <c r="C7" s="29">
        <f t="shared" si="0"/>
        <v>4.5454545454545456E-2</v>
      </c>
      <c r="D7" s="6">
        <f t="shared" si="1"/>
        <v>-1.6906216295848977</v>
      </c>
      <c r="E7" s="7">
        <f t="shared" si="2"/>
        <v>4.5454545454545497E-2</v>
      </c>
      <c r="F7" s="7">
        <f t="shared" si="3"/>
        <v>9.5556337839218269E-2</v>
      </c>
      <c r="I7">
        <f t="shared" si="4"/>
        <v>8.24796983646496E-26</v>
      </c>
      <c r="J7">
        <f t="shared" si="5"/>
        <v>1.6689209555488494E-25</v>
      </c>
      <c r="K7">
        <f t="shared" si="6"/>
        <v>8.6874790110258081E-25</v>
      </c>
      <c r="L7">
        <f t="shared" si="20"/>
        <v>54</v>
      </c>
      <c r="N7" s="82">
        <f t="shared" si="21"/>
        <v>98</v>
      </c>
      <c r="O7" s="97">
        <f>COUNT(A7:A10)</f>
        <v>4</v>
      </c>
      <c r="P7" t="str">
        <f t="shared" si="7"/>
        <v>98 to 100</v>
      </c>
      <c r="Q7">
        <f t="shared" si="8"/>
        <v>4.0404040404040407E-2</v>
      </c>
      <c r="R7" s="82">
        <f>SUM(O$3:O7)/$S$2</f>
        <v>8.0808080808080815E-2</v>
      </c>
      <c r="AU7" t="s">
        <v>40</v>
      </c>
      <c r="AV7" s="55">
        <v>1.5</v>
      </c>
      <c r="AY7">
        <f>AV7</f>
        <v>1.5</v>
      </c>
      <c r="AZ7">
        <f>AV14</f>
        <v>109.55207105977676</v>
      </c>
      <c r="BA7" t="s">
        <v>37</v>
      </c>
      <c r="BB7">
        <v>1.5</v>
      </c>
      <c r="BK7" s="50">
        <v>0.2</v>
      </c>
      <c r="BL7">
        <f t="shared" si="9"/>
        <v>-0.84162123357291452</v>
      </c>
      <c r="BM7" s="51">
        <f t="shared" si="10"/>
        <v>90</v>
      </c>
      <c r="BO7" t="s">
        <v>93</v>
      </c>
      <c r="BP7">
        <f>SUM(BY2:BY201)</f>
        <v>-9841.5803003655328</v>
      </c>
      <c r="BS7">
        <f t="shared" si="11"/>
        <v>99.2</v>
      </c>
      <c r="BT7">
        <f t="shared" si="11"/>
        <v>5</v>
      </c>
      <c r="BU7">
        <f t="shared" si="12"/>
        <v>99.2</v>
      </c>
      <c r="BV7">
        <f t="shared" si="13"/>
        <v>3.9583262471377188E-2</v>
      </c>
      <c r="BW7">
        <f t="shared" si="14"/>
        <v>0.96041673752862278</v>
      </c>
      <c r="BX7">
        <f t="shared" si="15"/>
        <v>3.3116142166244145E-2</v>
      </c>
      <c r="BY7">
        <f t="shared" si="16"/>
        <v>-59.733750165040256</v>
      </c>
      <c r="BZ7">
        <f t="shared" si="17"/>
        <v>4.5454545454545456E-2</v>
      </c>
      <c r="CA7">
        <f t="shared" si="18"/>
        <v>-1.6906216295848977</v>
      </c>
    </row>
    <row r="8" spans="1:79" x14ac:dyDescent="0.25">
      <c r="A8" s="82">
        <v>99.4</v>
      </c>
      <c r="B8">
        <f t="shared" si="19"/>
        <v>6</v>
      </c>
      <c r="C8" s="29">
        <f t="shared" si="0"/>
        <v>5.5555555555555552E-2</v>
      </c>
      <c r="D8" s="6">
        <f t="shared" si="1"/>
        <v>-1.5932188180230502</v>
      </c>
      <c r="E8" s="7">
        <f t="shared" si="2"/>
        <v>5.5555555555555559E-2</v>
      </c>
      <c r="F8" s="7">
        <f t="shared" si="3"/>
        <v>0.1121282880406306</v>
      </c>
      <c r="I8">
        <f t="shared" si="4"/>
        <v>6.1258929285667749E-25</v>
      </c>
      <c r="J8">
        <f t="shared" si="5"/>
        <v>1.217125835765117E-24</v>
      </c>
      <c r="K8">
        <f t="shared" si="6"/>
        <v>6.3356836145120859E-24</v>
      </c>
      <c r="L8">
        <f t="shared" si="20"/>
        <v>55</v>
      </c>
      <c r="N8" s="82">
        <f t="shared" si="21"/>
        <v>100</v>
      </c>
      <c r="O8" s="97">
        <f>COUNT(A11:A14)</f>
        <v>4</v>
      </c>
      <c r="P8" t="str">
        <f t="shared" si="7"/>
        <v>100 to 102</v>
      </c>
      <c r="Q8">
        <f t="shared" si="8"/>
        <v>4.0404040404040407E-2</v>
      </c>
      <c r="R8" s="82">
        <f>SUM(O$3:O8)/$S$2</f>
        <v>0.12121212121212122</v>
      </c>
      <c r="AU8" t="s">
        <v>42</v>
      </c>
      <c r="AV8" s="84">
        <f>QUARTILE(AV22:AV126,3)</f>
        <v>111.05</v>
      </c>
      <c r="AY8">
        <f>AV7</f>
        <v>1.5</v>
      </c>
      <c r="AZ8">
        <f>AV8</f>
        <v>111.05</v>
      </c>
      <c r="BA8" t="s">
        <v>35</v>
      </c>
      <c r="BB8">
        <v>1.5</v>
      </c>
      <c r="BC8" t="s">
        <v>35</v>
      </c>
      <c r="BK8" s="50">
        <v>0.3</v>
      </c>
      <c r="BL8">
        <f t="shared" si="9"/>
        <v>-0.52440051270804089</v>
      </c>
      <c r="BM8" s="51">
        <f t="shared" si="10"/>
        <v>90</v>
      </c>
      <c r="BO8" t="s">
        <v>97</v>
      </c>
      <c r="BP8" s="59">
        <f>(-BP5-(1/BP5)*BP7)</f>
        <v>0.40990202389427566</v>
      </c>
      <c r="BS8">
        <f t="shared" si="11"/>
        <v>99.4</v>
      </c>
      <c r="BT8">
        <f t="shared" si="11"/>
        <v>6</v>
      </c>
      <c r="BU8">
        <f t="shared" si="12"/>
        <v>99.4</v>
      </c>
      <c r="BV8">
        <f t="shared" si="13"/>
        <v>4.2978496705744267E-2</v>
      </c>
      <c r="BW8">
        <f t="shared" si="14"/>
        <v>0.95702150329425573</v>
      </c>
      <c r="BX8">
        <f t="shared" si="15"/>
        <v>4.8060957605033039E-2</v>
      </c>
      <c r="BY8">
        <f t="shared" si="16"/>
        <v>-68.005745375184588</v>
      </c>
      <c r="BZ8">
        <f t="shared" si="17"/>
        <v>5.5555555555555552E-2</v>
      </c>
      <c r="CA8">
        <f t="shared" si="18"/>
        <v>-1.5932188180230502</v>
      </c>
    </row>
    <row r="9" spans="1:79" x14ac:dyDescent="0.25">
      <c r="A9" s="82">
        <v>99.4</v>
      </c>
      <c r="B9">
        <f t="shared" si="19"/>
        <v>7</v>
      </c>
      <c r="C9" s="29">
        <f t="shared" si="0"/>
        <v>6.5656565656565663E-2</v>
      </c>
      <c r="D9" s="6">
        <f t="shared" si="1"/>
        <v>-1.5089438550380374</v>
      </c>
      <c r="E9" s="7">
        <f t="shared" si="2"/>
        <v>6.5656565656565663E-2</v>
      </c>
      <c r="F9" s="7">
        <f t="shared" si="3"/>
        <v>0.12778650822791274</v>
      </c>
      <c r="I9">
        <f t="shared" si="4"/>
        <v>4.386405011046251E-24</v>
      </c>
      <c r="J9">
        <f t="shared" si="5"/>
        <v>8.5547554957060297E-24</v>
      </c>
      <c r="K9">
        <f t="shared" si="6"/>
        <v>4.4531323407682194E-23</v>
      </c>
      <c r="L9">
        <f t="shared" si="20"/>
        <v>56</v>
      </c>
      <c r="N9" s="82">
        <f t="shared" si="21"/>
        <v>102</v>
      </c>
      <c r="O9" s="97">
        <f>COUNT(A15:A20)</f>
        <v>6</v>
      </c>
      <c r="P9" t="str">
        <f t="shared" si="7"/>
        <v>102 to 104</v>
      </c>
      <c r="Q9">
        <f t="shared" si="8"/>
        <v>6.0606060606060608E-2</v>
      </c>
      <c r="R9" s="82">
        <f>SUM(O$3:O9)/$S$2</f>
        <v>0.18181818181818182</v>
      </c>
      <c r="AQ9" s="27"/>
      <c r="AU9" t="s">
        <v>43</v>
      </c>
      <c r="AV9" s="84">
        <f>MEDIAN(AV22:AV126)</f>
        <v>108.7</v>
      </c>
      <c r="AY9">
        <f>AV3</f>
        <v>0.5</v>
      </c>
      <c r="AZ9">
        <f>AV8</f>
        <v>111.05</v>
      </c>
      <c r="BA9" t="s">
        <v>35</v>
      </c>
      <c r="BB9">
        <v>0.5</v>
      </c>
      <c r="BC9" s="29"/>
      <c r="BK9" s="50">
        <v>0.4</v>
      </c>
      <c r="BL9">
        <f t="shared" si="9"/>
        <v>-0.25334710313579978</v>
      </c>
      <c r="BM9" s="51">
        <f t="shared" si="10"/>
        <v>90</v>
      </c>
      <c r="BO9" t="s">
        <v>98</v>
      </c>
      <c r="BP9" s="59">
        <f>BP8*(1+(0.75/BP5)+(2.25/BP5^2))</f>
        <v>0.41310144281356065</v>
      </c>
      <c r="BQ9" t="s">
        <v>134</v>
      </c>
      <c r="BS9">
        <f t="shared" si="11"/>
        <v>99.4</v>
      </c>
      <c r="BT9">
        <f t="shared" si="11"/>
        <v>7</v>
      </c>
      <c r="BU9">
        <f t="shared" si="12"/>
        <v>99.4</v>
      </c>
      <c r="BV9">
        <f t="shared" si="13"/>
        <v>4.2978496705744267E-2</v>
      </c>
      <c r="BW9">
        <f t="shared" si="14"/>
        <v>0.95702150329425573</v>
      </c>
      <c r="BX9">
        <f t="shared" si="15"/>
        <v>5.4101744010599973E-2</v>
      </c>
      <c r="BY9">
        <f t="shared" si="16"/>
        <v>-78.831274883837509</v>
      </c>
      <c r="BZ9">
        <f t="shared" si="17"/>
        <v>6.5656565656565663E-2</v>
      </c>
      <c r="CA9">
        <f t="shared" si="18"/>
        <v>-1.5089438550380374</v>
      </c>
    </row>
    <row r="10" spans="1:79" x14ac:dyDescent="0.25">
      <c r="A10" s="82">
        <v>99.9</v>
      </c>
      <c r="B10">
        <f t="shared" si="19"/>
        <v>8</v>
      </c>
      <c r="C10" s="29">
        <f t="shared" si="0"/>
        <v>7.575757575757576E-2</v>
      </c>
      <c r="D10" s="6">
        <f t="shared" si="1"/>
        <v>-1.4342001596863787</v>
      </c>
      <c r="E10" s="7">
        <f t="shared" si="2"/>
        <v>7.5757575757575857E-2</v>
      </c>
      <c r="F10" s="7">
        <f t="shared" si="3"/>
        <v>0.142643954492115</v>
      </c>
      <c r="I10">
        <f t="shared" si="4"/>
        <v>3.0281007726310605E-23</v>
      </c>
      <c r="J10">
        <f t="shared" si="5"/>
        <v>5.7949824957396062E-23</v>
      </c>
      <c r="K10">
        <f t="shared" si="6"/>
        <v>3.0165472267345028E-22</v>
      </c>
      <c r="L10">
        <f t="shared" si="20"/>
        <v>57</v>
      </c>
      <c r="N10" s="82">
        <f t="shared" si="21"/>
        <v>104</v>
      </c>
      <c r="O10" s="97">
        <f>COUNT(A21:A33)</f>
        <v>13</v>
      </c>
      <c r="P10" t="str">
        <f t="shared" si="7"/>
        <v>104 to 106</v>
      </c>
      <c r="Q10">
        <f t="shared" si="8"/>
        <v>0.13131313131313133</v>
      </c>
      <c r="R10" s="82">
        <f>SUM(O$3:O10)/$S$2</f>
        <v>0.31313131313131315</v>
      </c>
      <c r="AU10" t="s">
        <v>44</v>
      </c>
      <c r="AV10" s="84">
        <f>QUARTILE(AV22:AV126,1)</f>
        <v>105.65</v>
      </c>
      <c r="BK10" s="50">
        <v>0.5</v>
      </c>
      <c r="BL10">
        <f t="shared" si="9"/>
        <v>0</v>
      </c>
      <c r="BM10" s="51">
        <f t="shared" si="10"/>
        <v>90</v>
      </c>
      <c r="BO10" t="s">
        <v>99</v>
      </c>
      <c r="BP10" s="59">
        <f>MAX(BP15:BP18)</f>
        <v>0.33774573137602865</v>
      </c>
      <c r="BS10">
        <f t="shared" si="11"/>
        <v>99.9</v>
      </c>
      <c r="BT10">
        <f t="shared" si="11"/>
        <v>8</v>
      </c>
      <c r="BU10">
        <f t="shared" si="12"/>
        <v>99.9</v>
      </c>
      <c r="BV10">
        <f t="shared" si="13"/>
        <v>5.250151076643042E-2</v>
      </c>
      <c r="BW10">
        <f t="shared" si="14"/>
        <v>0.94749848923356961</v>
      </c>
      <c r="BX10">
        <f t="shared" si="15"/>
        <v>6.3072994024228612E-2</v>
      </c>
      <c r="BY10">
        <f t="shared" si="16"/>
        <v>-85.65563881920626</v>
      </c>
      <c r="BZ10">
        <f t="shared" si="17"/>
        <v>7.575757575757576E-2</v>
      </c>
      <c r="CA10">
        <f t="shared" si="18"/>
        <v>-1.4342001596863787</v>
      </c>
    </row>
    <row r="11" spans="1:79" x14ac:dyDescent="0.25">
      <c r="A11" s="21">
        <v>100.4</v>
      </c>
      <c r="B11">
        <f t="shared" si="19"/>
        <v>9</v>
      </c>
      <c r="C11" s="29">
        <f t="shared" si="0"/>
        <v>8.5858585858585856E-2</v>
      </c>
      <c r="D11" s="6">
        <f t="shared" si="1"/>
        <v>-1.3667069718079636</v>
      </c>
      <c r="E11" s="7">
        <f t="shared" si="2"/>
        <v>8.5858585858585676E-2</v>
      </c>
      <c r="F11" s="7">
        <f t="shared" si="3"/>
        <v>0.15678458174650498</v>
      </c>
      <c r="I11">
        <f t="shared" si="4"/>
        <v>2.0153930371889947E-22</v>
      </c>
      <c r="J11">
        <f t="shared" si="5"/>
        <v>3.783285033251246E-22</v>
      </c>
      <c r="K11">
        <f t="shared" si="6"/>
        <v>1.9693688433727772E-21</v>
      </c>
      <c r="L11">
        <f t="shared" si="20"/>
        <v>58</v>
      </c>
      <c r="N11" s="82">
        <f t="shared" si="21"/>
        <v>106</v>
      </c>
      <c r="O11" s="97">
        <f>COUNT(A34:A45)</f>
        <v>12</v>
      </c>
      <c r="P11" t="str">
        <f t="shared" si="7"/>
        <v>106 to 108</v>
      </c>
      <c r="Q11">
        <f t="shared" si="8"/>
        <v>0.12121212121212122</v>
      </c>
      <c r="R11" s="82">
        <f>SUM(O$3:O11)/$S$2</f>
        <v>0.43434343434343436</v>
      </c>
      <c r="AU11" t="s">
        <v>45</v>
      </c>
      <c r="AV11" s="57">
        <f>AV8-AV10</f>
        <v>5.3999999999999915</v>
      </c>
      <c r="AY11">
        <f>AV4</f>
        <v>0.75</v>
      </c>
      <c r="AZ11">
        <f>AV9</f>
        <v>108.7</v>
      </c>
      <c r="BA11" t="s">
        <v>39</v>
      </c>
      <c r="BB11">
        <v>0.75</v>
      </c>
      <c r="BK11" s="50">
        <v>0.6</v>
      </c>
      <c r="BL11">
        <f t="shared" si="9"/>
        <v>0.25334710313579978</v>
      </c>
      <c r="BM11" s="51">
        <f t="shared" si="10"/>
        <v>90</v>
      </c>
      <c r="BS11">
        <f t="shared" si="11"/>
        <v>100.4</v>
      </c>
      <c r="BT11">
        <f t="shared" si="11"/>
        <v>9</v>
      </c>
      <c r="BU11">
        <f t="shared" si="12"/>
        <v>100.4</v>
      </c>
      <c r="BV11">
        <f t="shared" si="13"/>
        <v>6.3627687692098325E-2</v>
      </c>
      <c r="BW11">
        <f t="shared" si="14"/>
        <v>0.93637231230790163</v>
      </c>
      <c r="BX11">
        <f t="shared" si="15"/>
        <v>7.3162503962715508E-2</v>
      </c>
      <c r="BY11">
        <f t="shared" si="16"/>
        <v>-91.286239472506068</v>
      </c>
      <c r="BZ11">
        <f t="shared" si="17"/>
        <v>8.5858585858585856E-2</v>
      </c>
      <c r="CA11">
        <f t="shared" si="18"/>
        <v>-1.3667069718079636</v>
      </c>
    </row>
    <row r="12" spans="1:79" x14ac:dyDescent="0.25">
      <c r="A12" s="21">
        <v>101</v>
      </c>
      <c r="B12">
        <f t="shared" si="19"/>
        <v>10</v>
      </c>
      <c r="C12" s="29">
        <f t="shared" si="0"/>
        <v>9.5959595959595953E-2</v>
      </c>
      <c r="D12" s="6">
        <f t="shared" si="1"/>
        <v>-1.304922637752725</v>
      </c>
      <c r="E12" s="7">
        <f t="shared" si="2"/>
        <v>9.5959595959595842E-2</v>
      </c>
      <c r="F12" s="7">
        <f t="shared" si="3"/>
        <v>0.17027336935059437</v>
      </c>
      <c r="I12">
        <f t="shared" si="4"/>
        <v>1.2932512163480488E-21</v>
      </c>
      <c r="J12">
        <f t="shared" si="5"/>
        <v>2.3804463781524955E-21</v>
      </c>
      <c r="K12">
        <f t="shared" si="6"/>
        <v>1.2391286644412262E-20</v>
      </c>
      <c r="L12">
        <f t="shared" si="20"/>
        <v>59</v>
      </c>
      <c r="N12" s="82">
        <f t="shared" si="21"/>
        <v>108</v>
      </c>
      <c r="O12" s="97">
        <f>COUNT(A46:A63)</f>
        <v>18</v>
      </c>
      <c r="P12" t="str">
        <f t="shared" si="7"/>
        <v>108 to 110</v>
      </c>
      <c r="Q12">
        <f t="shared" si="8"/>
        <v>0.18181818181818182</v>
      </c>
      <c r="R12" s="82">
        <f>SUM(O$3:O12)/$S$2</f>
        <v>0.61616161616161613</v>
      </c>
      <c r="AP12" s="28"/>
      <c r="AQ12" s="3"/>
      <c r="AU12" t="s">
        <v>46</v>
      </c>
      <c r="AV12" s="57">
        <f>AV8+(1.5*AV11)</f>
        <v>119.14999999999998</v>
      </c>
      <c r="AW12" s="59">
        <f>IF(AV17&gt;AV12,AV12,AV17)</f>
        <v>119.14999999999998</v>
      </c>
      <c r="AX12" t="str">
        <f>IF(AV17&gt;AV12,"add out","")</f>
        <v>add out</v>
      </c>
      <c r="AY12">
        <f>AV6</f>
        <v>1.25</v>
      </c>
      <c r="AZ12">
        <f>AV9</f>
        <v>108.7</v>
      </c>
      <c r="BA12" t="s">
        <v>39</v>
      </c>
      <c r="BB12">
        <v>1.25</v>
      </c>
      <c r="BC12" t="s">
        <v>39</v>
      </c>
      <c r="BK12" s="50">
        <v>0.7</v>
      </c>
      <c r="BL12">
        <f t="shared" si="9"/>
        <v>0.52440051270804078</v>
      </c>
      <c r="BM12" s="51">
        <f t="shared" si="10"/>
        <v>90</v>
      </c>
      <c r="BS12">
        <f t="shared" si="11"/>
        <v>101</v>
      </c>
      <c r="BT12">
        <f t="shared" si="11"/>
        <v>10</v>
      </c>
      <c r="BU12">
        <f t="shared" si="12"/>
        <v>101</v>
      </c>
      <c r="BV12">
        <f t="shared" si="13"/>
        <v>7.9306604038594658E-2</v>
      </c>
      <c r="BW12">
        <f t="shared" si="14"/>
        <v>0.92069339596140531</v>
      </c>
      <c r="BX12">
        <f t="shared" si="15"/>
        <v>8.4442891781224216E-2</v>
      </c>
      <c r="BY12">
        <f t="shared" si="16"/>
        <v>-95.116160008196999</v>
      </c>
      <c r="BZ12">
        <f t="shared" si="17"/>
        <v>9.5959595959595953E-2</v>
      </c>
      <c r="CA12">
        <f t="shared" si="18"/>
        <v>-1.304922637752725</v>
      </c>
    </row>
    <row r="13" spans="1:79" x14ac:dyDescent="0.25">
      <c r="A13" s="21">
        <v>101.1</v>
      </c>
      <c r="B13">
        <f t="shared" si="19"/>
        <v>11</v>
      </c>
      <c r="C13" s="29">
        <f t="shared" si="0"/>
        <v>0.10606060606060606</v>
      </c>
      <c r="D13" s="6">
        <f t="shared" si="1"/>
        <v>-1.2477538553513243</v>
      </c>
      <c r="E13" s="7">
        <f t="shared" si="2"/>
        <v>0.10606060606060605</v>
      </c>
      <c r="F13" s="7">
        <f t="shared" si="3"/>
        <v>0.18316216427100507</v>
      </c>
      <c r="I13">
        <f t="shared" si="4"/>
        <v>8.0010311163264265E-21</v>
      </c>
      <c r="J13">
        <f t="shared" si="5"/>
        <v>1.4435111756294534E-20</v>
      </c>
      <c r="K13">
        <f t="shared" si="6"/>
        <v>7.5141204253966267E-20</v>
      </c>
      <c r="L13">
        <f t="shared" si="20"/>
        <v>60</v>
      </c>
      <c r="N13" s="82">
        <f t="shared" si="21"/>
        <v>110</v>
      </c>
      <c r="O13" s="97">
        <f>COUNT(A64:A80)</f>
        <v>17</v>
      </c>
      <c r="P13" t="str">
        <f t="shared" si="7"/>
        <v>110 to 112</v>
      </c>
      <c r="Q13">
        <f t="shared" si="8"/>
        <v>0.17171717171717171</v>
      </c>
      <c r="R13" s="82">
        <f>SUM(O$3:O13)/$S$2</f>
        <v>0.78787878787878785</v>
      </c>
      <c r="AK13" s="68" t="s">
        <v>75</v>
      </c>
      <c r="AL13" s="68" t="s">
        <v>76</v>
      </c>
      <c r="AU13" t="s">
        <v>47</v>
      </c>
      <c r="AV13" s="57">
        <f>AV10-(1.5*AV11)</f>
        <v>97.550000000000011</v>
      </c>
      <c r="AW13">
        <f>IF(AV18&gt;AV13,AV18,AV13)</f>
        <v>97.550000000000011</v>
      </c>
      <c r="AX13" t="str">
        <f>IF(AV18&lt;AV13,"add out","")</f>
        <v>add out</v>
      </c>
      <c r="AY13">
        <f>AV7</f>
        <v>1.5</v>
      </c>
      <c r="AZ13">
        <f>AV15</f>
        <v>107.84792894022324</v>
      </c>
      <c r="BA13" t="s">
        <v>49</v>
      </c>
      <c r="BB13">
        <v>1.5</v>
      </c>
      <c r="BK13" s="50">
        <v>0.8</v>
      </c>
      <c r="BL13">
        <f t="shared" si="9"/>
        <v>0.84162123357291474</v>
      </c>
      <c r="BM13" s="51">
        <f t="shared" si="10"/>
        <v>90</v>
      </c>
      <c r="BS13">
        <f t="shared" si="11"/>
        <v>101.1</v>
      </c>
      <c r="BT13">
        <f t="shared" si="11"/>
        <v>11</v>
      </c>
      <c r="BU13">
        <f t="shared" si="12"/>
        <v>101.1</v>
      </c>
      <c r="BV13">
        <f t="shared" si="13"/>
        <v>8.2182421291887853E-2</v>
      </c>
      <c r="BW13">
        <f t="shared" si="14"/>
        <v>0.9178175787081122</v>
      </c>
      <c r="BX13">
        <f t="shared" si="15"/>
        <v>9.0550696401690112E-2</v>
      </c>
      <c r="BY13">
        <f t="shared" si="16"/>
        <v>-102.91384438800327</v>
      </c>
      <c r="BZ13">
        <f t="shared" si="17"/>
        <v>0.10606060606060606</v>
      </c>
      <c r="CA13">
        <f t="shared" si="18"/>
        <v>-1.2477538553513243</v>
      </c>
    </row>
    <row r="14" spans="1:79" x14ac:dyDescent="0.25">
      <c r="A14" s="21">
        <v>101.5</v>
      </c>
      <c r="B14">
        <f t="shared" si="19"/>
        <v>12</v>
      </c>
      <c r="C14" s="29">
        <f t="shared" si="0"/>
        <v>0.11616161616161616</v>
      </c>
      <c r="D14" s="6">
        <f t="shared" si="1"/>
        <v>-1.1943956635681565</v>
      </c>
      <c r="E14" s="7">
        <f t="shared" si="2"/>
        <v>0.11616161616161604</v>
      </c>
      <c r="F14" s="7">
        <f t="shared" si="3"/>
        <v>0.19549332687326298</v>
      </c>
      <c r="I14">
        <f t="shared" si="4"/>
        <v>4.7726052401079085E-20</v>
      </c>
      <c r="J14">
        <f t="shared" si="5"/>
        <v>8.4363444790013157E-20</v>
      </c>
      <c r="K14">
        <f t="shared" si="6"/>
        <v>4.3914941176470938E-19</v>
      </c>
      <c r="L14">
        <f t="shared" si="20"/>
        <v>61</v>
      </c>
      <c r="N14" s="82">
        <f t="shared" si="21"/>
        <v>112</v>
      </c>
      <c r="O14" s="97">
        <f>COUNT(A81:A87)</f>
        <v>7</v>
      </c>
      <c r="P14" t="str">
        <f t="shared" si="7"/>
        <v>112 to 114</v>
      </c>
      <c r="Q14">
        <f t="shared" si="8"/>
        <v>7.0707070707070704E-2</v>
      </c>
      <c r="R14" s="82">
        <f>SUM(O$3:O14)/$S$2</f>
        <v>0.85858585858585856</v>
      </c>
      <c r="AK14" s="68">
        <f>MIN(A3:A215)</f>
        <v>96.1</v>
      </c>
      <c r="AL14" s="68">
        <f>MAX(A3:A215)</f>
        <v>119.5</v>
      </c>
      <c r="AU14" t="s">
        <v>48</v>
      </c>
      <c r="AV14" s="57">
        <f>AV9+(1.57*(AV11/(AV16^0.5)))</f>
        <v>109.55207105977676</v>
      </c>
      <c r="AY14">
        <f>AV7</f>
        <v>1.5</v>
      </c>
      <c r="AZ14">
        <f>AV10</f>
        <v>105.65</v>
      </c>
      <c r="BA14" t="s">
        <v>44</v>
      </c>
      <c r="BB14">
        <v>1.5</v>
      </c>
      <c r="BC14" t="s">
        <v>44</v>
      </c>
      <c r="BK14" s="50">
        <v>0.9</v>
      </c>
      <c r="BL14">
        <f t="shared" si="9"/>
        <v>1.2815515655446006</v>
      </c>
      <c r="BM14" s="51">
        <f t="shared" si="10"/>
        <v>90</v>
      </c>
      <c r="BO14" s="81" t="s">
        <v>100</v>
      </c>
      <c r="BP14" s="81"/>
      <c r="BS14">
        <f t="shared" si="11"/>
        <v>101.5</v>
      </c>
      <c r="BT14">
        <f t="shared" si="11"/>
        <v>12</v>
      </c>
      <c r="BU14">
        <f t="shared" si="12"/>
        <v>101.5</v>
      </c>
      <c r="BV14">
        <f t="shared" si="13"/>
        <v>9.4473960310532179E-2</v>
      </c>
      <c r="BW14">
        <f t="shared" si="14"/>
        <v>0.90552603968946777</v>
      </c>
      <c r="BX14">
        <f t="shared" si="15"/>
        <v>0.10373930727682457</v>
      </c>
      <c r="BY14">
        <f t="shared" si="16"/>
        <v>-106.38202011285672</v>
      </c>
      <c r="BZ14">
        <f t="shared" si="17"/>
        <v>0.11616161616161616</v>
      </c>
      <c r="CA14">
        <f t="shared" si="18"/>
        <v>-1.1943956635681565</v>
      </c>
    </row>
    <row r="15" spans="1:79" x14ac:dyDescent="0.25">
      <c r="A15" s="19">
        <v>102.4</v>
      </c>
      <c r="B15">
        <f t="shared" si="19"/>
        <v>13</v>
      </c>
      <c r="C15" s="29">
        <f t="shared" si="0"/>
        <v>0.12626262626262627</v>
      </c>
      <c r="D15" s="6">
        <f t="shared" si="1"/>
        <v>-1.1442372651002066</v>
      </c>
      <c r="E15" s="7">
        <f t="shared" si="2"/>
        <v>0.12626262626262635</v>
      </c>
      <c r="F15" s="7">
        <f t="shared" si="3"/>
        <v>0.20730212834214201</v>
      </c>
      <c r="I15">
        <f t="shared" si="4"/>
        <v>2.7448493453468274E-19</v>
      </c>
      <c r="J15">
        <f t="shared" si="5"/>
        <v>4.7518296821646046E-19</v>
      </c>
      <c r="K15">
        <f t="shared" si="6"/>
        <v>2.4735395939826537E-18</v>
      </c>
      <c r="L15">
        <f t="shared" si="20"/>
        <v>62</v>
      </c>
      <c r="N15" s="82">
        <f t="shared" si="21"/>
        <v>114</v>
      </c>
      <c r="O15" s="97">
        <f>COUNT(A88:A93)</f>
        <v>6</v>
      </c>
      <c r="P15" t="str">
        <f t="shared" si="7"/>
        <v>114 to 116</v>
      </c>
      <c r="Q15">
        <f t="shared" si="8"/>
        <v>6.0606060606060608E-2</v>
      </c>
      <c r="R15" s="82">
        <f>SUM(O$3:O15)/$S$2</f>
        <v>0.91919191919191923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107.84792894022324</v>
      </c>
      <c r="AY15">
        <f>AV3</f>
        <v>0.5</v>
      </c>
      <c r="AZ15">
        <f>AV10</f>
        <v>105.65</v>
      </c>
      <c r="BA15" t="s">
        <v>44</v>
      </c>
      <c r="BB15">
        <v>0.5</v>
      </c>
      <c r="BC15" s="29"/>
      <c r="BK15" s="50">
        <v>0.95</v>
      </c>
      <c r="BL15">
        <f t="shared" si="9"/>
        <v>1.6448536269514715</v>
      </c>
      <c r="BM15" s="51">
        <f t="shared" si="10"/>
        <v>90</v>
      </c>
      <c r="BO15" t="s">
        <v>101</v>
      </c>
      <c r="BP15">
        <f>IF(AND(BP9&lt;13,BP9&gt;= 0.6),EXP(1.2937-5.709*BP9+0.0186*BP9^ 2),0)</f>
        <v>0</v>
      </c>
      <c r="BS15">
        <f t="shared" si="11"/>
        <v>102.4</v>
      </c>
      <c r="BT15">
        <f t="shared" si="11"/>
        <v>13</v>
      </c>
      <c r="BU15">
        <f t="shared" si="12"/>
        <v>102.4</v>
      </c>
      <c r="BV15">
        <f t="shared" si="13"/>
        <v>0.12697616889044475</v>
      </c>
      <c r="BW15">
        <f t="shared" si="14"/>
        <v>0.87302383110955528</v>
      </c>
      <c r="BX15">
        <f t="shared" si="15"/>
        <v>0.10373930727682457</v>
      </c>
      <c r="BY15">
        <f t="shared" si="16"/>
        <v>-108.24075110594913</v>
      </c>
      <c r="BZ15">
        <f t="shared" si="17"/>
        <v>0.12626262626262627</v>
      </c>
      <c r="CA15">
        <f t="shared" si="18"/>
        <v>-1.1442372651002066</v>
      </c>
    </row>
    <row r="16" spans="1:79" x14ac:dyDescent="0.25">
      <c r="A16" s="19">
        <v>102.9</v>
      </c>
      <c r="B16">
        <f t="shared" si="19"/>
        <v>14</v>
      </c>
      <c r="C16" s="29">
        <f t="shared" si="0"/>
        <v>0.13636363636363635</v>
      </c>
      <c r="D16" s="6">
        <f t="shared" si="1"/>
        <v>-1.096803562093513</v>
      </c>
      <c r="E16" s="7">
        <f t="shared" si="2"/>
        <v>0.13636363636363638</v>
      </c>
      <c r="F16" s="7">
        <f t="shared" si="3"/>
        <v>0.21861839446089223</v>
      </c>
      <c r="I16">
        <f t="shared" si="4"/>
        <v>1.5220969855646502E-18</v>
      </c>
      <c r="J16">
        <f t="shared" si="5"/>
        <v>2.5795255506861627E-18</v>
      </c>
      <c r="K16">
        <f t="shared" si="6"/>
        <v>1.3427582657814435E-17</v>
      </c>
      <c r="L16">
        <f t="shared" si="20"/>
        <v>63</v>
      </c>
      <c r="N16" s="82">
        <f t="shared" si="21"/>
        <v>116</v>
      </c>
      <c r="O16" s="97">
        <f>COUNT(A94:A98)</f>
        <v>5</v>
      </c>
      <c r="P16" t="str">
        <f t="shared" si="7"/>
        <v>116 to 118</v>
      </c>
      <c r="Q16">
        <f t="shared" si="8"/>
        <v>5.0505050505050504E-2</v>
      </c>
      <c r="R16" s="82">
        <f>SUM(O$3:O16)/$S$2</f>
        <v>0.96969696969696972</v>
      </c>
      <c r="AK16" s="55">
        <v>90</v>
      </c>
      <c r="AL16" s="55">
        <v>130</v>
      </c>
      <c r="AM16" s="96">
        <v>2</v>
      </c>
      <c r="AU16" t="s">
        <v>51</v>
      </c>
      <c r="AV16" s="57">
        <f>MAX(AU22:AU126)</f>
        <v>99</v>
      </c>
      <c r="AY16">
        <f>AV3</f>
        <v>0.5</v>
      </c>
      <c r="AZ16">
        <f>AV15</f>
        <v>107.84792894022324</v>
      </c>
      <c r="BA16" t="s">
        <v>49</v>
      </c>
      <c r="BB16">
        <v>0.5</v>
      </c>
      <c r="BK16" s="50">
        <v>0.98</v>
      </c>
      <c r="BL16">
        <f t="shared" si="9"/>
        <v>2.0537489106318221</v>
      </c>
      <c r="BM16" s="51">
        <f t="shared" si="10"/>
        <v>90</v>
      </c>
      <c r="BO16" t="s">
        <v>101</v>
      </c>
      <c r="BP16" s="59">
        <f>IF(AND(BP9&lt;0.6,BP9&gt;=0.34),EXP(0.9177-4.279*BP9-1.38*BP9^2),0)</f>
        <v>0.33774573137602865</v>
      </c>
      <c r="BQ16" s="59">
        <f>IF(AND(BP8&lt;0.6,BP8&gt;=0.34),EXP(0.9177-4.279*BP8-1.38*BP8^2),0)</f>
        <v>0.34364782734335175</v>
      </c>
      <c r="BS16">
        <f t="shared" si="11"/>
        <v>102.9</v>
      </c>
      <c r="BT16">
        <f t="shared" si="11"/>
        <v>14</v>
      </c>
      <c r="BU16">
        <f t="shared" si="12"/>
        <v>102.9</v>
      </c>
      <c r="BV16">
        <f t="shared" si="13"/>
        <v>0.1480695558395094</v>
      </c>
      <c r="BW16">
        <f t="shared" si="14"/>
        <v>0.85193044416049057</v>
      </c>
      <c r="BX16">
        <f t="shared" si="15"/>
        <v>0.12604968817594009</v>
      </c>
      <c r="BY16">
        <f t="shared" si="16"/>
        <v>-107.4911105581749</v>
      </c>
      <c r="BZ16">
        <f t="shared" si="17"/>
        <v>0.13636363636363635</v>
      </c>
      <c r="CA16">
        <f t="shared" si="18"/>
        <v>-1.096803562093513</v>
      </c>
    </row>
    <row r="17" spans="1:79" x14ac:dyDescent="0.25">
      <c r="A17" s="19">
        <v>103</v>
      </c>
      <c r="B17">
        <f t="shared" si="19"/>
        <v>15</v>
      </c>
      <c r="C17" s="29">
        <f t="shared" si="0"/>
        <v>0.14646464646464646</v>
      </c>
      <c r="D17" s="6">
        <f t="shared" si="1"/>
        <v>-1.0517172529984806</v>
      </c>
      <c r="E17" s="7">
        <f t="shared" si="2"/>
        <v>0.14646464646464694</v>
      </c>
      <c r="F17" s="7">
        <f t="shared" si="3"/>
        <v>0.22946767172847451</v>
      </c>
      <c r="I17">
        <f t="shared" si="4"/>
        <v>8.1383201829912926E-18</v>
      </c>
      <c r="J17">
        <f t="shared" si="5"/>
        <v>1.3495569273734257E-17</v>
      </c>
      <c r="K17">
        <f t="shared" si="6"/>
        <v>7.0250465977793558E-17</v>
      </c>
      <c r="L17">
        <f t="shared" si="20"/>
        <v>64</v>
      </c>
      <c r="N17" s="82">
        <f t="shared" si="21"/>
        <v>118</v>
      </c>
      <c r="O17" s="97">
        <f>COUNT(A99:A101)</f>
        <v>3</v>
      </c>
      <c r="P17" t="str">
        <f t="shared" si="7"/>
        <v>118 to 120</v>
      </c>
      <c r="Q17">
        <f t="shared" si="8"/>
        <v>3.0303030303030304E-2</v>
      </c>
      <c r="R17" s="82">
        <f>SUM(O$3:O17)/$S$2</f>
        <v>1</v>
      </c>
      <c r="AU17" t="s">
        <v>52</v>
      </c>
      <c r="AV17" s="58">
        <f>MAX(AV22:AV126)</f>
        <v>119.5</v>
      </c>
      <c r="AY17">
        <f>AV4</f>
        <v>0.75</v>
      </c>
      <c r="AZ17">
        <f>AV9</f>
        <v>108.7</v>
      </c>
      <c r="BA17" t="s">
        <v>39</v>
      </c>
      <c r="BB17">
        <v>0.75</v>
      </c>
      <c r="BK17" s="50">
        <v>0.99</v>
      </c>
      <c r="BL17">
        <f t="shared" si="9"/>
        <v>2.3263478740408408</v>
      </c>
      <c r="BM17" s="51">
        <f t="shared" si="10"/>
        <v>90</v>
      </c>
      <c r="BO17" t="s">
        <v>101</v>
      </c>
      <c r="BP17">
        <f>IF(AND(BP9&lt;0.34,BP9&gt;=0.2),1-EXP(-8.318+42.796*BP9-59.938*BP9^2),0)</f>
        <v>0</v>
      </c>
      <c r="BS17">
        <f t="shared" si="11"/>
        <v>103</v>
      </c>
      <c r="BT17">
        <f t="shared" si="11"/>
        <v>15</v>
      </c>
      <c r="BU17">
        <f t="shared" si="12"/>
        <v>103</v>
      </c>
      <c r="BV17">
        <f t="shared" si="13"/>
        <v>0.15255468051896731</v>
      </c>
      <c r="BW17">
        <f t="shared" si="14"/>
        <v>0.84744531948103274</v>
      </c>
      <c r="BX17">
        <f t="shared" si="15"/>
        <v>0.15150472757838374</v>
      </c>
      <c r="BY17">
        <f t="shared" si="16"/>
        <v>-109.2537484383116</v>
      </c>
      <c r="BZ17">
        <f t="shared" si="17"/>
        <v>0.14646464646464646</v>
      </c>
      <c r="CA17">
        <f t="shared" si="18"/>
        <v>-1.0517172529984806</v>
      </c>
    </row>
    <row r="18" spans="1:79" x14ac:dyDescent="0.25">
      <c r="A18" s="19">
        <v>103.3</v>
      </c>
      <c r="B18">
        <f t="shared" si="19"/>
        <v>16</v>
      </c>
      <c r="C18" s="29">
        <f t="shared" si="0"/>
        <v>0.15656565656565657</v>
      </c>
      <c r="D18" s="6">
        <f t="shared" si="1"/>
        <v>-1.0086733576467986</v>
      </c>
      <c r="E18" s="7">
        <f t="shared" si="2"/>
        <v>0.15656565656565644</v>
      </c>
      <c r="F18" s="7">
        <f t="shared" si="3"/>
        <v>0.23987207839699085</v>
      </c>
      <c r="I18">
        <f t="shared" si="4"/>
        <v>4.1956973674586757E-17</v>
      </c>
      <c r="J18">
        <f t="shared" si="5"/>
        <v>6.8047941253093091E-17</v>
      </c>
      <c r="K18">
        <f t="shared" si="6"/>
        <v>3.5421992839999428E-16</v>
      </c>
      <c r="L18">
        <f t="shared" si="20"/>
        <v>65</v>
      </c>
      <c r="N18" s="82">
        <f t="shared" si="21"/>
        <v>120</v>
      </c>
      <c r="O18" s="97">
        <v>0</v>
      </c>
      <c r="P18" t="str">
        <f t="shared" si="7"/>
        <v>120 to 122</v>
      </c>
      <c r="Q18">
        <f t="shared" si="8"/>
        <v>0</v>
      </c>
      <c r="R18" s="82">
        <f>SUM(O$3:O18)/$S$2</f>
        <v>1</v>
      </c>
      <c r="AU18" t="s">
        <v>53</v>
      </c>
      <c r="AV18" s="58">
        <f>MIN(AV22:AV126)</f>
        <v>96.1</v>
      </c>
      <c r="BK18" s="28">
        <v>0.999</v>
      </c>
      <c r="BL18">
        <f t="shared" si="9"/>
        <v>3.0902323061678132</v>
      </c>
      <c r="BM18" s="51">
        <f t="shared" si="10"/>
        <v>90</v>
      </c>
      <c r="BO18" t="s">
        <v>101</v>
      </c>
      <c r="BP18">
        <f>IF(BP9&lt;0.2,1-EXP(-13.436+101.14*BP9-223.73*BP9^2),0)</f>
        <v>0</v>
      </c>
      <c r="BS18">
        <f t="shared" si="11"/>
        <v>103.3</v>
      </c>
      <c r="BT18">
        <f t="shared" si="11"/>
        <v>16</v>
      </c>
      <c r="BU18">
        <f t="shared" si="12"/>
        <v>103.3</v>
      </c>
      <c r="BV18">
        <f t="shared" si="13"/>
        <v>0.1665456210964209</v>
      </c>
      <c r="BW18">
        <f t="shared" si="14"/>
        <v>0.8334543789035791</v>
      </c>
      <c r="BX18">
        <f t="shared" si="15"/>
        <v>0.17025486373768872</v>
      </c>
      <c r="BY18">
        <f t="shared" si="16"/>
        <v>-110.45128795260851</v>
      </c>
      <c r="BZ18">
        <f t="shared" si="17"/>
        <v>0.15656565656565657</v>
      </c>
      <c r="CA18">
        <f t="shared" si="18"/>
        <v>-1.0086733576467986</v>
      </c>
    </row>
    <row r="19" spans="1:79" x14ac:dyDescent="0.25">
      <c r="A19" s="19">
        <v>103.3</v>
      </c>
      <c r="B19">
        <f t="shared" si="19"/>
        <v>17</v>
      </c>
      <c r="C19" s="29">
        <f t="shared" si="0"/>
        <v>0.16666666666666666</v>
      </c>
      <c r="D19" s="6">
        <f t="shared" si="1"/>
        <v>-0.96742156610170071</v>
      </c>
      <c r="E19" s="7">
        <f t="shared" si="2"/>
        <v>0.16666666666666671</v>
      </c>
      <c r="F19" s="7">
        <f t="shared" si="3"/>
        <v>0.24985094061404356</v>
      </c>
      <c r="I19">
        <f t="shared" si="4"/>
        <v>2.085735842373311E-16</v>
      </c>
      <c r="J19">
        <f t="shared" si="5"/>
        <v>3.3068247457196731E-16</v>
      </c>
      <c r="K19">
        <f t="shared" si="6"/>
        <v>1.7213499822184684E-15</v>
      </c>
      <c r="L19">
        <f t="shared" si="20"/>
        <v>66</v>
      </c>
      <c r="N19" s="82">
        <f t="shared" si="21"/>
        <v>122</v>
      </c>
      <c r="O19" s="97">
        <v>0</v>
      </c>
      <c r="P19" t="str">
        <f t="shared" si="7"/>
        <v>122 to 124</v>
      </c>
      <c r="Q19">
        <f t="shared" si="8"/>
        <v>0</v>
      </c>
      <c r="R19" s="82">
        <f>SUM(O$3:O19)/$S$2</f>
        <v>1</v>
      </c>
      <c r="AU19" t="s">
        <v>4</v>
      </c>
      <c r="AV19" s="29">
        <f>AVERAGE(AV22:AV126)</f>
        <v>108.33838383838382</v>
      </c>
      <c r="AY19">
        <f>AV5</f>
        <v>1</v>
      </c>
      <c r="AZ19">
        <f>AV8</f>
        <v>111.05</v>
      </c>
      <c r="BA19" t="s">
        <v>35</v>
      </c>
      <c r="BB19">
        <v>1</v>
      </c>
      <c r="BS19">
        <f t="shared" si="11"/>
        <v>103.3</v>
      </c>
      <c r="BT19">
        <f t="shared" si="11"/>
        <v>17</v>
      </c>
      <c r="BU19">
        <f t="shared" si="12"/>
        <v>103.3</v>
      </c>
      <c r="BV19">
        <f t="shared" si="13"/>
        <v>0.1665456210964209</v>
      </c>
      <c r="BW19">
        <f t="shared" si="14"/>
        <v>0.8334543789035791</v>
      </c>
      <c r="BX19">
        <f t="shared" si="15"/>
        <v>0.19042913631213376</v>
      </c>
      <c r="BY19">
        <f t="shared" si="16"/>
        <v>-113.88171788389047</v>
      </c>
      <c r="BZ19">
        <f t="shared" si="17"/>
        <v>0.16666666666666666</v>
      </c>
      <c r="CA19">
        <f t="shared" si="18"/>
        <v>-0.96742156610170071</v>
      </c>
    </row>
    <row r="20" spans="1:79" x14ac:dyDescent="0.25">
      <c r="A20" s="19">
        <v>103.5</v>
      </c>
      <c r="B20">
        <f t="shared" si="19"/>
        <v>18</v>
      </c>
      <c r="C20" s="29">
        <f t="shared" si="0"/>
        <v>0.17676767676767677</v>
      </c>
      <c r="D20" s="6">
        <f t="shared" si="1"/>
        <v>-0.92775368535742475</v>
      </c>
      <c r="E20" s="7">
        <f t="shared" si="2"/>
        <v>0.17676767676767682</v>
      </c>
      <c r="F20" s="7">
        <f t="shared" si="3"/>
        <v>0.2594212777809734</v>
      </c>
      <c r="I20">
        <f t="shared" si="4"/>
        <v>9.9979190814603574E-16</v>
      </c>
      <c r="J20">
        <f t="shared" si="5"/>
        <v>1.5487444895847158E-15</v>
      </c>
      <c r="K20">
        <f t="shared" si="6"/>
        <v>8.0619068278667054E-15</v>
      </c>
      <c r="L20">
        <f t="shared" si="20"/>
        <v>67</v>
      </c>
      <c r="N20" s="82">
        <f t="shared" si="21"/>
        <v>124</v>
      </c>
      <c r="O20" s="97">
        <v>0</v>
      </c>
      <c r="P20" t="str">
        <f t="shared" si="7"/>
        <v>124 to 126</v>
      </c>
      <c r="Q20">
        <f t="shared" si="8"/>
        <v>0</v>
      </c>
      <c r="R20" s="82">
        <f>SUM(O$3:O20)/$S$2</f>
        <v>1</v>
      </c>
      <c r="AU20" t="s">
        <v>54</v>
      </c>
      <c r="AV20" s="29">
        <f>_xlfn.STDEV.P(AV22:AV126)</f>
        <v>5.179089797000568</v>
      </c>
      <c r="AY20">
        <f>AV5</f>
        <v>1</v>
      </c>
      <c r="AZ20">
        <f>AW12</f>
        <v>119.14999999999998</v>
      </c>
      <c r="BA20" t="s">
        <v>61</v>
      </c>
      <c r="BB20">
        <v>1</v>
      </c>
      <c r="BO20" t="s">
        <v>102</v>
      </c>
      <c r="BS20">
        <f t="shared" si="11"/>
        <v>103.5</v>
      </c>
      <c r="BT20">
        <f t="shared" si="11"/>
        <v>18</v>
      </c>
      <c r="BU20">
        <f t="shared" si="12"/>
        <v>103.5</v>
      </c>
      <c r="BV20">
        <f t="shared" si="13"/>
        <v>0.1763189349115267</v>
      </c>
      <c r="BW20">
        <f t="shared" si="14"/>
        <v>0.82368106508847327</v>
      </c>
      <c r="BX20">
        <f t="shared" si="15"/>
        <v>0.19569333333741479</v>
      </c>
      <c r="BY20">
        <f t="shared" si="16"/>
        <v>-117.83335426023933</v>
      </c>
      <c r="BZ20">
        <f t="shared" si="17"/>
        <v>0.17676767676767677</v>
      </c>
      <c r="CA20">
        <f t="shared" si="18"/>
        <v>-0.92775368535742475</v>
      </c>
    </row>
    <row r="21" spans="1:79" x14ac:dyDescent="0.25">
      <c r="A21" s="21">
        <v>104.1</v>
      </c>
      <c r="B21">
        <f t="shared" si="19"/>
        <v>19</v>
      </c>
      <c r="C21" s="29">
        <f t="shared" si="0"/>
        <v>0.18686868686868688</v>
      </c>
      <c r="D21" s="6">
        <f t="shared" si="1"/>
        <v>-0.88949450753063364</v>
      </c>
      <c r="E21" s="7">
        <f t="shared" si="2"/>
        <v>0.18686868686868691</v>
      </c>
      <c r="F21" s="7">
        <f t="shared" si="3"/>
        <v>0.268598179495736</v>
      </c>
      <c r="I21">
        <f t="shared" si="4"/>
        <v>4.6213100905308207E-15</v>
      </c>
      <c r="J21">
        <f t="shared" si="5"/>
        <v>6.9907017888157031E-15</v>
      </c>
      <c r="K21">
        <f t="shared" si="6"/>
        <v>3.6389725265750833E-14</v>
      </c>
      <c r="L21">
        <f t="shared" si="20"/>
        <v>68</v>
      </c>
      <c r="N21" s="82">
        <f t="shared" si="21"/>
        <v>126</v>
      </c>
      <c r="O21" s="97">
        <v>0</v>
      </c>
      <c r="P21" t="str">
        <f t="shared" si="7"/>
        <v>126 to 128</v>
      </c>
      <c r="Q21">
        <f t="shared" si="8"/>
        <v>0</v>
      </c>
      <c r="R21" s="82">
        <f>SUM(O$3:O21)/$S$2</f>
        <v>1</v>
      </c>
      <c r="AU21" t="s">
        <v>55</v>
      </c>
      <c r="AV21" s="6" t="s">
        <v>83</v>
      </c>
      <c r="BK21" s="3" t="s">
        <v>17</v>
      </c>
      <c r="BO21" s="82" t="str">
        <f>IF(BP10&gt;0.05,("Accept"),("Reject"))</f>
        <v>Accept</v>
      </c>
      <c r="BS21">
        <f t="shared" si="11"/>
        <v>104.1</v>
      </c>
      <c r="BT21">
        <f t="shared" si="11"/>
        <v>19</v>
      </c>
      <c r="BU21">
        <f t="shared" si="12"/>
        <v>104.1</v>
      </c>
      <c r="BV21">
        <f t="shared" si="13"/>
        <v>0.20775918657871933</v>
      </c>
      <c r="BW21">
        <f t="shared" si="14"/>
        <v>0.79224081342128061</v>
      </c>
      <c r="BX21">
        <f t="shared" si="15"/>
        <v>0.20104492307674837</v>
      </c>
      <c r="BY21">
        <f t="shared" si="16"/>
        <v>-117.49729341881367</v>
      </c>
      <c r="BZ21">
        <f t="shared" si="17"/>
        <v>0.18686868686868688</v>
      </c>
      <c r="CA21">
        <f t="shared" si="18"/>
        <v>-0.88949450753063364</v>
      </c>
    </row>
    <row r="22" spans="1:79" x14ac:dyDescent="0.25">
      <c r="A22" s="21">
        <v>104.6</v>
      </c>
      <c r="B22">
        <f t="shared" si="19"/>
        <v>20</v>
      </c>
      <c r="C22" s="29">
        <f t="shared" si="0"/>
        <v>0.19696969696969696</v>
      </c>
      <c r="D22" s="6">
        <f t="shared" si="1"/>
        <v>-0.85249503427469364</v>
      </c>
      <c r="E22" s="7">
        <f t="shared" si="2"/>
        <v>0.19696969696969704</v>
      </c>
      <c r="F22" s="7">
        <f t="shared" si="3"/>
        <v>0.27739510286946084</v>
      </c>
      <c r="I22">
        <f t="shared" si="4"/>
        <v>2.0598541554093321E-14</v>
      </c>
      <c r="J22">
        <f t="shared" si="5"/>
        <v>3.0411243963704658E-14</v>
      </c>
      <c r="K22">
        <f t="shared" si="6"/>
        <v>1.5830410826556156E-13</v>
      </c>
      <c r="L22">
        <f t="shared" si="20"/>
        <v>69</v>
      </c>
      <c r="N22" s="82">
        <f t="shared" si="21"/>
        <v>128</v>
      </c>
      <c r="O22" s="97">
        <v>0</v>
      </c>
      <c r="P22" t="str">
        <f t="shared" si="7"/>
        <v>128 to 130</v>
      </c>
      <c r="Q22">
        <f t="shared" si="8"/>
        <v>0</v>
      </c>
      <c r="R22" s="82">
        <f>SUM(O$3:O22)/$S$2</f>
        <v>1</v>
      </c>
      <c r="AU22">
        <f t="shared" ref="AU22:AU53" si="22">IF(B3&gt;0,B3,"")</f>
        <v>1</v>
      </c>
      <c r="AV22" s="6">
        <f t="shared" ref="AV22:AV53" si="23">IF(A3&gt;0,A3,"")</f>
        <v>96.1</v>
      </c>
      <c r="AY22">
        <f>AV5</f>
        <v>1</v>
      </c>
      <c r="AZ22">
        <f>AV10</f>
        <v>105.65</v>
      </c>
      <c r="BA22" t="s">
        <v>44</v>
      </c>
      <c r="BB22">
        <v>1</v>
      </c>
      <c r="BK22">
        <v>0.25</v>
      </c>
      <c r="BL22">
        <f>NORMSINV(BK22)</f>
        <v>-0.67448975019608193</v>
      </c>
      <c r="BM22">
        <v>0</v>
      </c>
      <c r="BS22">
        <f t="shared" si="11"/>
        <v>104.6</v>
      </c>
      <c r="BT22">
        <f t="shared" si="11"/>
        <v>20</v>
      </c>
      <c r="BU22">
        <f t="shared" si="12"/>
        <v>104.6</v>
      </c>
      <c r="BV22">
        <f t="shared" si="13"/>
        <v>0.23632693465662005</v>
      </c>
      <c r="BW22">
        <f t="shared" si="14"/>
        <v>0.76367306534337998</v>
      </c>
      <c r="BX22">
        <f t="shared" si="15"/>
        <v>0.23495336553596158</v>
      </c>
      <c r="BY22">
        <f t="shared" si="16"/>
        <v>-112.7453864682153</v>
      </c>
      <c r="BZ22">
        <f t="shared" si="17"/>
        <v>0.19696969696969696</v>
      </c>
      <c r="CA22">
        <f t="shared" si="18"/>
        <v>-0.85249503427469364</v>
      </c>
    </row>
    <row r="23" spans="1:79" x14ac:dyDescent="0.25">
      <c r="A23" s="21">
        <v>104.6</v>
      </c>
      <c r="B23">
        <f t="shared" si="19"/>
        <v>21</v>
      </c>
      <c r="C23" s="29">
        <f t="shared" si="0"/>
        <v>0.20707070707070707</v>
      </c>
      <c r="D23" s="6">
        <f t="shared" si="1"/>
        <v>-0.81662736084860543</v>
      </c>
      <c r="E23" s="7">
        <f t="shared" si="2"/>
        <v>0.20707070707070685</v>
      </c>
      <c r="F23" s="7">
        <f t="shared" si="3"/>
        <v>0.28582411025850057</v>
      </c>
      <c r="I23">
        <f t="shared" si="4"/>
        <v>8.8539103524703067E-14</v>
      </c>
      <c r="J23">
        <f t="shared" si="5"/>
        <v>1.2750288186552697E-13</v>
      </c>
      <c r="K23">
        <f t="shared" si="6"/>
        <v>6.6370945033031365E-13</v>
      </c>
      <c r="L23">
        <f t="shared" si="20"/>
        <v>70</v>
      </c>
      <c r="N23">
        <f t="shared" si="21"/>
        <v>130</v>
      </c>
      <c r="P23" t="str">
        <f t="shared" si="7"/>
        <v xml:space="preserve">130 to </v>
      </c>
      <c r="AU23">
        <f t="shared" si="22"/>
        <v>2</v>
      </c>
      <c r="AV23" s="6">
        <f t="shared" si="23"/>
        <v>97.1</v>
      </c>
      <c r="AY23">
        <f>AV5</f>
        <v>1</v>
      </c>
      <c r="AZ23" s="59">
        <f>AW13</f>
        <v>97.550000000000011</v>
      </c>
      <c r="BA23" t="s">
        <v>62</v>
      </c>
      <c r="BB23">
        <v>1</v>
      </c>
      <c r="BK23">
        <v>0.25</v>
      </c>
      <c r="BL23">
        <f>NORMSINV(BK23)</f>
        <v>-0.67448975019608193</v>
      </c>
      <c r="BM23">
        <f>AL16+2</f>
        <v>132</v>
      </c>
      <c r="BS23">
        <f t="shared" si="11"/>
        <v>104.6</v>
      </c>
      <c r="BT23">
        <f t="shared" si="11"/>
        <v>21</v>
      </c>
      <c r="BU23">
        <f t="shared" si="12"/>
        <v>104.6</v>
      </c>
      <c r="BV23">
        <f t="shared" si="13"/>
        <v>0.23632693465662005</v>
      </c>
      <c r="BW23">
        <f t="shared" si="14"/>
        <v>0.76367306534337998</v>
      </c>
      <c r="BX23">
        <f t="shared" si="15"/>
        <v>0.24089697085958273</v>
      </c>
      <c r="BY23">
        <f t="shared" si="16"/>
        <v>-117.50292745941009</v>
      </c>
      <c r="BZ23">
        <f t="shared" si="17"/>
        <v>0.20707070707070707</v>
      </c>
      <c r="CA23">
        <f t="shared" si="18"/>
        <v>-0.81662736084860543</v>
      </c>
    </row>
    <row r="24" spans="1:79" x14ac:dyDescent="0.25">
      <c r="A24" s="21">
        <v>104.8</v>
      </c>
      <c r="B24">
        <f t="shared" si="19"/>
        <v>22</v>
      </c>
      <c r="C24" s="29">
        <f t="shared" si="0"/>
        <v>0.21717171717171718</v>
      </c>
      <c r="D24" s="6">
        <f t="shared" si="1"/>
        <v>-0.78178075276507197</v>
      </c>
      <c r="E24" s="7">
        <f t="shared" si="2"/>
        <v>0.21717171717171724</v>
      </c>
      <c r="F24" s="7">
        <f t="shared" si="3"/>
        <v>0.29389606166517762</v>
      </c>
      <c r="I24">
        <f t="shared" si="4"/>
        <v>3.670060915474391E-13</v>
      </c>
      <c r="J24">
        <f t="shared" si="5"/>
        <v>5.1520281055351424E-13</v>
      </c>
      <c r="K24">
        <f t="shared" si="6"/>
        <v>2.6818607485416964E-12</v>
      </c>
      <c r="L24">
        <f t="shared" si="20"/>
        <v>71</v>
      </c>
      <c r="AU24">
        <f t="shared" si="22"/>
        <v>3</v>
      </c>
      <c r="AV24" s="6">
        <f t="shared" si="23"/>
        <v>97.1</v>
      </c>
      <c r="BS24">
        <f t="shared" si="11"/>
        <v>104.8</v>
      </c>
      <c r="BT24">
        <f t="shared" si="11"/>
        <v>22</v>
      </c>
      <c r="BU24">
        <f t="shared" si="12"/>
        <v>104.8</v>
      </c>
      <c r="BV24">
        <f t="shared" si="13"/>
        <v>0.24833251244046384</v>
      </c>
      <c r="BW24">
        <f t="shared" si="14"/>
        <v>0.75166748755953616</v>
      </c>
      <c r="BX24">
        <f t="shared" si="15"/>
        <v>0.25302560693159171</v>
      </c>
      <c r="BY24">
        <f t="shared" si="16"/>
        <v>-118.99180319499894</v>
      </c>
      <c r="BZ24">
        <f t="shared" si="17"/>
        <v>0.21717171717171718</v>
      </c>
      <c r="CA24">
        <f t="shared" si="18"/>
        <v>-0.78178075276507197</v>
      </c>
    </row>
    <row r="25" spans="1:79" x14ac:dyDescent="0.25">
      <c r="A25" s="21">
        <v>105.4</v>
      </c>
      <c r="B25">
        <f t="shared" si="19"/>
        <v>23</v>
      </c>
      <c r="C25" s="29">
        <f t="shared" si="0"/>
        <v>0.22727272727272727</v>
      </c>
      <c r="D25" s="6">
        <f t="shared" si="1"/>
        <v>-0.74785859476330196</v>
      </c>
      <c r="E25" s="7">
        <f t="shared" si="2"/>
        <v>0.22727272727272729</v>
      </c>
      <c r="F25" s="7">
        <f t="shared" si="3"/>
        <v>0.30162077213740696</v>
      </c>
      <c r="I25">
        <f t="shared" si="4"/>
        <v>1.4671145258751809E-12</v>
      </c>
      <c r="J25">
        <f t="shared" si="5"/>
        <v>2.0063599633164102E-12</v>
      </c>
      <c r="K25">
        <f t="shared" si="6"/>
        <v>1.044399976638896E-11</v>
      </c>
      <c r="L25">
        <f t="shared" si="20"/>
        <v>72</v>
      </c>
      <c r="AU25">
        <f t="shared" si="22"/>
        <v>4</v>
      </c>
      <c r="AV25" s="6">
        <f t="shared" si="23"/>
        <v>97.2</v>
      </c>
      <c r="AY25">
        <f>AV5</f>
        <v>1</v>
      </c>
      <c r="AZ25" s="6">
        <v>96.1</v>
      </c>
      <c r="BA25" t="s">
        <v>63</v>
      </c>
      <c r="BB25">
        <v>1</v>
      </c>
      <c r="BK25">
        <v>0.5</v>
      </c>
      <c r="BL25">
        <f>NORMSINV(BK25)</f>
        <v>0</v>
      </c>
      <c r="BM25">
        <v>0</v>
      </c>
      <c r="BS25">
        <f t="shared" si="11"/>
        <v>105.4</v>
      </c>
      <c r="BT25">
        <f t="shared" si="11"/>
        <v>23</v>
      </c>
      <c r="BU25">
        <f t="shared" si="12"/>
        <v>105.4</v>
      </c>
      <c r="BV25">
        <f t="shared" si="13"/>
        <v>0.28621288404074535</v>
      </c>
      <c r="BW25">
        <f t="shared" si="14"/>
        <v>0.71378711595925459</v>
      </c>
      <c r="BX25">
        <f t="shared" si="15"/>
        <v>0.27821369870873158</v>
      </c>
      <c r="BY25">
        <f t="shared" si="16"/>
        <v>-113.86733199568135</v>
      </c>
      <c r="BZ25">
        <f t="shared" si="17"/>
        <v>0.22727272727272727</v>
      </c>
      <c r="CA25">
        <f t="shared" si="18"/>
        <v>-0.74785859476330196</v>
      </c>
    </row>
    <row r="26" spans="1:79" x14ac:dyDescent="0.25">
      <c r="A26" s="21">
        <v>105.4</v>
      </c>
      <c r="B26">
        <f t="shared" si="19"/>
        <v>24</v>
      </c>
      <c r="C26" s="29">
        <f t="shared" si="0"/>
        <v>0.23737373737373738</v>
      </c>
      <c r="D26" s="6">
        <f t="shared" si="1"/>
        <v>-0.71477598810315091</v>
      </c>
      <c r="E26" s="7">
        <f t="shared" si="2"/>
        <v>0.23737373737373732</v>
      </c>
      <c r="F26" s="7">
        <f t="shared" si="3"/>
        <v>0.30900714178177924</v>
      </c>
      <c r="I26">
        <f t="shared" si="4"/>
        <v>5.6561562041961498E-12</v>
      </c>
      <c r="J26">
        <f t="shared" si="5"/>
        <v>7.5302932506089149E-12</v>
      </c>
      <c r="K26">
        <f t="shared" si="6"/>
        <v>3.9198539837388617E-11</v>
      </c>
      <c r="L26">
        <f t="shared" si="20"/>
        <v>73</v>
      </c>
      <c r="AU26">
        <f t="shared" si="22"/>
        <v>5</v>
      </c>
      <c r="AV26" s="6">
        <f t="shared" si="23"/>
        <v>99.2</v>
      </c>
      <c r="AY26">
        <v>1</v>
      </c>
      <c r="AZ26" s="6">
        <v>97.1</v>
      </c>
      <c r="BA26" t="s">
        <v>64</v>
      </c>
      <c r="BB26">
        <v>1</v>
      </c>
      <c r="BK26">
        <v>0.5</v>
      </c>
      <c r="BL26">
        <f>NORMSINV(BK26)</f>
        <v>0</v>
      </c>
      <c r="BM26">
        <f>BM23</f>
        <v>132</v>
      </c>
      <c r="BS26">
        <f t="shared" si="11"/>
        <v>105.4</v>
      </c>
      <c r="BT26">
        <f t="shared" si="11"/>
        <v>24</v>
      </c>
      <c r="BU26">
        <f t="shared" si="12"/>
        <v>105.4</v>
      </c>
      <c r="BV26">
        <f t="shared" si="13"/>
        <v>0.28621288404074535</v>
      </c>
      <c r="BW26">
        <f t="shared" si="14"/>
        <v>0.71378711595925459</v>
      </c>
      <c r="BX26">
        <f t="shared" si="15"/>
        <v>0.29125057729337789</v>
      </c>
      <c r="BY26">
        <f t="shared" si="16"/>
        <v>-116.77576230034519</v>
      </c>
      <c r="BZ26">
        <f t="shared" si="17"/>
        <v>0.23737373737373738</v>
      </c>
      <c r="CA26">
        <f t="shared" si="18"/>
        <v>-0.71477598810315091</v>
      </c>
    </row>
    <row r="27" spans="1:79" x14ac:dyDescent="0.25">
      <c r="A27" s="21">
        <v>105.6</v>
      </c>
      <c r="B27">
        <f t="shared" si="19"/>
        <v>25</v>
      </c>
      <c r="C27" s="29">
        <f t="shared" si="0"/>
        <v>0.24747474747474749</v>
      </c>
      <c r="D27" s="6">
        <f t="shared" si="1"/>
        <v>-0.68245783666933024</v>
      </c>
      <c r="E27" s="7">
        <f t="shared" si="2"/>
        <v>0.24747474747474729</v>
      </c>
      <c r="F27" s="7">
        <f t="shared" si="3"/>
        <v>0.31606326408883528</v>
      </c>
      <c r="I27">
        <f t="shared" si="4"/>
        <v>2.1031027531614813E-11</v>
      </c>
      <c r="J27">
        <f t="shared" si="5"/>
        <v>2.723875994197189E-11</v>
      </c>
      <c r="K27">
        <f t="shared" si="6"/>
        <v>1.4178991191612788E-10</v>
      </c>
      <c r="L27">
        <f t="shared" si="20"/>
        <v>74</v>
      </c>
      <c r="AU27">
        <f t="shared" si="22"/>
        <v>6</v>
      </c>
      <c r="AV27" s="6">
        <f t="shared" si="23"/>
        <v>99.4</v>
      </c>
      <c r="AY27">
        <v>1</v>
      </c>
      <c r="AZ27" s="6">
        <v>97.1</v>
      </c>
      <c r="BA27" t="s">
        <v>108</v>
      </c>
      <c r="BS27">
        <f t="shared" si="11"/>
        <v>105.6</v>
      </c>
      <c r="BT27">
        <f t="shared" si="11"/>
        <v>25</v>
      </c>
      <c r="BU27">
        <f t="shared" si="12"/>
        <v>105.6</v>
      </c>
      <c r="BV27">
        <f t="shared" si="13"/>
        <v>0.29942282136774645</v>
      </c>
      <c r="BW27">
        <f t="shared" si="14"/>
        <v>0.70057717863225355</v>
      </c>
      <c r="BX27">
        <f t="shared" si="15"/>
        <v>0.2978742183180223</v>
      </c>
      <c r="BY27">
        <f t="shared" si="16"/>
        <v>-118.43214514549183</v>
      </c>
      <c r="BZ27">
        <f t="shared" si="17"/>
        <v>0.24747474747474749</v>
      </c>
      <c r="CA27">
        <f t="shared" si="18"/>
        <v>-0.68245783666933024</v>
      </c>
    </row>
    <row r="28" spans="1:79" x14ac:dyDescent="0.25">
      <c r="A28" s="21">
        <v>105.7</v>
      </c>
      <c r="B28">
        <f t="shared" si="19"/>
        <v>26</v>
      </c>
      <c r="C28" s="29">
        <f t="shared" si="0"/>
        <v>0.25757575757575757</v>
      </c>
      <c r="D28" s="6">
        <f t="shared" si="1"/>
        <v>-0.65083730644447746</v>
      </c>
      <c r="E28" s="7">
        <f t="shared" si="2"/>
        <v>0.25757575757575746</v>
      </c>
      <c r="F28" s="7">
        <f t="shared" si="3"/>
        <v>0.322796516894367</v>
      </c>
      <c r="I28">
        <f t="shared" si="4"/>
        <v>7.5421912747860469E-11</v>
      </c>
      <c r="J28">
        <f t="shared" si="5"/>
        <v>9.4958792198526231E-11</v>
      </c>
      <c r="K28">
        <f t="shared" si="6"/>
        <v>4.9430292752586356E-10</v>
      </c>
      <c r="L28">
        <f t="shared" si="20"/>
        <v>75</v>
      </c>
      <c r="AU28">
        <f t="shared" si="22"/>
        <v>7</v>
      </c>
      <c r="AV28" s="6">
        <f t="shared" si="23"/>
        <v>99.4</v>
      </c>
      <c r="AY28">
        <v>1</v>
      </c>
      <c r="AZ28" s="6">
        <v>97.2</v>
      </c>
      <c r="BA28" t="s">
        <v>109</v>
      </c>
      <c r="BK28">
        <v>0.75</v>
      </c>
      <c r="BL28">
        <f>NORMSINV(BK28)</f>
        <v>0.67448975019608193</v>
      </c>
      <c r="BM28">
        <v>0</v>
      </c>
      <c r="BS28">
        <f t="shared" si="11"/>
        <v>105.7</v>
      </c>
      <c r="BT28">
        <f t="shared" si="11"/>
        <v>26</v>
      </c>
      <c r="BU28">
        <f t="shared" si="12"/>
        <v>105.7</v>
      </c>
      <c r="BV28">
        <f t="shared" si="13"/>
        <v>0.3061298196260217</v>
      </c>
      <c r="BW28">
        <f t="shared" si="14"/>
        <v>0.6938701803739783</v>
      </c>
      <c r="BX28">
        <f t="shared" si="15"/>
        <v>0.30456570868776767</v>
      </c>
      <c r="BY28">
        <f t="shared" si="16"/>
        <v>-121.00333658724524</v>
      </c>
      <c r="BZ28">
        <f t="shared" si="17"/>
        <v>0.25757575757575757</v>
      </c>
      <c r="CA28">
        <f t="shared" si="18"/>
        <v>-0.65083730644447746</v>
      </c>
    </row>
    <row r="29" spans="1:79" x14ac:dyDescent="0.25">
      <c r="A29" s="21">
        <v>105.8</v>
      </c>
      <c r="B29">
        <f t="shared" si="19"/>
        <v>27</v>
      </c>
      <c r="C29" s="29">
        <f t="shared" si="0"/>
        <v>0.26767676767676768</v>
      </c>
      <c r="D29" s="6">
        <f t="shared" si="1"/>
        <v>-0.61985457356549389</v>
      </c>
      <c r="E29" s="7">
        <f t="shared" si="2"/>
        <v>0.26767676767676774</v>
      </c>
      <c r="F29" s="7">
        <f t="shared" si="3"/>
        <v>0.32921363929845132</v>
      </c>
      <c r="I29">
        <f t="shared" si="4"/>
        <v>2.6088555981000177E-10</v>
      </c>
      <c r="J29">
        <f t="shared" si="5"/>
        <v>3.190475682329704E-10</v>
      </c>
      <c r="K29">
        <f t="shared" si="6"/>
        <v>1.660785097896523E-9</v>
      </c>
      <c r="L29">
        <f t="shared" si="20"/>
        <v>76</v>
      </c>
      <c r="AU29">
        <f t="shared" si="22"/>
        <v>8</v>
      </c>
      <c r="AV29" s="6">
        <f t="shared" si="23"/>
        <v>99.9</v>
      </c>
      <c r="AY29">
        <v>1</v>
      </c>
      <c r="AZ29">
        <v>119.2</v>
      </c>
      <c r="BA29" t="s">
        <v>110</v>
      </c>
      <c r="BK29">
        <v>0.75</v>
      </c>
      <c r="BL29">
        <f>NORMSINV(BK29)</f>
        <v>0.67448975019608193</v>
      </c>
      <c r="BM29">
        <f>BM23</f>
        <v>132</v>
      </c>
      <c r="BS29">
        <f t="shared" si="11"/>
        <v>105.8</v>
      </c>
      <c r="BT29">
        <f t="shared" si="11"/>
        <v>27</v>
      </c>
      <c r="BU29">
        <f t="shared" si="12"/>
        <v>105.8</v>
      </c>
      <c r="BV29">
        <f t="shared" si="13"/>
        <v>0.31290244039038395</v>
      </c>
      <c r="BW29">
        <f t="shared" si="14"/>
        <v>0.68709755960961605</v>
      </c>
      <c r="BX29">
        <f t="shared" si="15"/>
        <v>0.31814497379603657</v>
      </c>
      <c r="BY29">
        <f t="shared" si="16"/>
        <v>-122.27693264618787</v>
      </c>
      <c r="BZ29">
        <f t="shared" si="17"/>
        <v>0.26767676767676768</v>
      </c>
      <c r="CA29">
        <f t="shared" si="18"/>
        <v>-0.61985457356549389</v>
      </c>
    </row>
    <row r="30" spans="1:79" x14ac:dyDescent="0.25">
      <c r="A30" s="21">
        <v>105.9</v>
      </c>
      <c r="B30">
        <f t="shared" si="19"/>
        <v>28</v>
      </c>
      <c r="C30" s="29">
        <f t="shared" si="0"/>
        <v>0.27777777777777779</v>
      </c>
      <c r="D30" s="6">
        <f t="shared" si="1"/>
        <v>-0.58945579784977842</v>
      </c>
      <c r="E30" s="7">
        <f t="shared" si="2"/>
        <v>0.27777777777777779</v>
      </c>
      <c r="F30" s="7">
        <f t="shared" si="3"/>
        <v>0.33532079712313112</v>
      </c>
      <c r="I30">
        <f t="shared" si="4"/>
        <v>8.7043606308743641E-10</v>
      </c>
      <c r="J30">
        <f t="shared" si="5"/>
        <v>1.0331136562553343E-9</v>
      </c>
      <c r="K30">
        <f t="shared" si="6"/>
        <v>5.3778180295966953E-9</v>
      </c>
      <c r="L30">
        <f t="shared" si="20"/>
        <v>77</v>
      </c>
      <c r="AU30">
        <f t="shared" si="22"/>
        <v>9</v>
      </c>
      <c r="AV30" s="6">
        <f t="shared" si="23"/>
        <v>100.4</v>
      </c>
      <c r="AY30">
        <v>1</v>
      </c>
      <c r="AZ30">
        <v>119.3</v>
      </c>
      <c r="BA30" t="s">
        <v>111</v>
      </c>
      <c r="BS30">
        <f t="shared" si="11"/>
        <v>105.9</v>
      </c>
      <c r="BT30">
        <f t="shared" si="11"/>
        <v>28</v>
      </c>
      <c r="BU30">
        <f t="shared" si="12"/>
        <v>105.9</v>
      </c>
      <c r="BV30">
        <f t="shared" si="13"/>
        <v>0.31973880238317376</v>
      </c>
      <c r="BW30">
        <f t="shared" si="14"/>
        <v>0.68026119761682624</v>
      </c>
      <c r="BX30">
        <f t="shared" si="15"/>
        <v>0.31814497379603657</v>
      </c>
      <c r="BY30">
        <f t="shared" si="16"/>
        <v>-125.7024431683495</v>
      </c>
      <c r="BZ30">
        <f t="shared" si="17"/>
        <v>0.27777777777777779</v>
      </c>
      <c r="CA30">
        <f t="shared" si="18"/>
        <v>-0.58945579784977842</v>
      </c>
    </row>
    <row r="31" spans="1:79" x14ac:dyDescent="0.25">
      <c r="A31" s="21">
        <v>105.9</v>
      </c>
      <c r="B31">
        <f t="shared" si="19"/>
        <v>29</v>
      </c>
      <c r="C31" s="29">
        <f t="shared" si="0"/>
        <v>0.2878787878787879</v>
      </c>
      <c r="D31" s="6">
        <f t="shared" si="1"/>
        <v>-0.5595922742274323</v>
      </c>
      <c r="E31" s="7">
        <f t="shared" si="2"/>
        <v>0.2878787878787879</v>
      </c>
      <c r="F31" s="7">
        <f t="shared" si="3"/>
        <v>0.34112363893492637</v>
      </c>
      <c r="I31">
        <f t="shared" si="4"/>
        <v>2.8014215780919586E-9</v>
      </c>
      <c r="J31">
        <f t="shared" si="5"/>
        <v>3.2241346623059709E-9</v>
      </c>
      <c r="K31">
        <f t="shared" si="6"/>
        <v>1.678306100380442E-8</v>
      </c>
      <c r="L31">
        <f t="shared" si="20"/>
        <v>78</v>
      </c>
      <c r="AU31">
        <f t="shared" si="22"/>
        <v>10</v>
      </c>
      <c r="AV31" s="6">
        <f t="shared" si="23"/>
        <v>101</v>
      </c>
      <c r="AY31">
        <v>1</v>
      </c>
      <c r="AZ31">
        <v>119.5</v>
      </c>
      <c r="BA31" t="s">
        <v>112</v>
      </c>
      <c r="BK31" t="s">
        <v>18</v>
      </c>
      <c r="BS31">
        <f t="shared" si="11"/>
        <v>105.9</v>
      </c>
      <c r="BT31">
        <f t="shared" si="11"/>
        <v>29</v>
      </c>
      <c r="BU31">
        <f t="shared" si="12"/>
        <v>105.9</v>
      </c>
      <c r="BV31">
        <f t="shared" si="13"/>
        <v>0.31973880238317376</v>
      </c>
      <c r="BW31">
        <f t="shared" si="14"/>
        <v>0.68026119761682624</v>
      </c>
      <c r="BX31">
        <f t="shared" si="15"/>
        <v>0.31814497379603657</v>
      </c>
      <c r="BY31">
        <f t="shared" si="16"/>
        <v>-130.27344110174403</v>
      </c>
      <c r="BZ31">
        <f t="shared" si="17"/>
        <v>0.2878787878787879</v>
      </c>
      <c r="CA31">
        <f t="shared" si="18"/>
        <v>-0.5595922742274323</v>
      </c>
    </row>
    <row r="32" spans="1:79" x14ac:dyDescent="0.25">
      <c r="A32" s="21">
        <v>105.9</v>
      </c>
      <c r="B32">
        <f t="shared" si="19"/>
        <v>30</v>
      </c>
      <c r="C32" s="29">
        <f t="shared" si="0"/>
        <v>0.29797979797979796</v>
      </c>
      <c r="D32" s="6">
        <f t="shared" si="1"/>
        <v>-0.53021972582422794</v>
      </c>
      <c r="E32" s="7">
        <f t="shared" si="2"/>
        <v>0.2979797979797979</v>
      </c>
      <c r="F32" s="7">
        <f t="shared" si="3"/>
        <v>0.34662734423798847</v>
      </c>
      <c r="I32">
        <f t="shared" si="4"/>
        <v>8.6975502156908057E-9</v>
      </c>
      <c r="J32">
        <f t="shared" si="5"/>
        <v>9.6972959473396647E-9</v>
      </c>
      <c r="K32">
        <f t="shared" si="6"/>
        <v>5.0478756783609158E-8</v>
      </c>
      <c r="L32">
        <f t="shared" si="20"/>
        <v>79</v>
      </c>
      <c r="AU32">
        <f t="shared" si="22"/>
        <v>11</v>
      </c>
      <c r="AV32" s="6">
        <f t="shared" si="23"/>
        <v>101.1</v>
      </c>
      <c r="BK32">
        <v>0.1</v>
      </c>
      <c r="BL32">
        <f>NORMSINV(BK32)</f>
        <v>-1.2815515655446006</v>
      </c>
      <c r="BM32">
        <v>0</v>
      </c>
      <c r="BS32">
        <f t="shared" si="11"/>
        <v>105.9</v>
      </c>
      <c r="BT32">
        <f t="shared" si="11"/>
        <v>30</v>
      </c>
      <c r="BU32">
        <f t="shared" si="12"/>
        <v>105.9</v>
      </c>
      <c r="BV32">
        <f t="shared" si="13"/>
        <v>0.31973880238317376</v>
      </c>
      <c r="BW32">
        <f t="shared" si="14"/>
        <v>0.68026119761682624</v>
      </c>
      <c r="BX32">
        <f t="shared" si="15"/>
        <v>0.32502895127713383</v>
      </c>
      <c r="BY32">
        <f t="shared" si="16"/>
        <v>-133.58142085011025</v>
      </c>
      <c r="BZ32">
        <f t="shared" si="17"/>
        <v>0.29797979797979796</v>
      </c>
      <c r="CA32">
        <f t="shared" si="18"/>
        <v>-0.53021972582422794</v>
      </c>
    </row>
    <row r="33" spans="1:79" x14ac:dyDescent="0.25">
      <c r="A33" s="21">
        <v>105.9</v>
      </c>
      <c r="B33">
        <f t="shared" si="19"/>
        <v>31</v>
      </c>
      <c r="C33" s="29">
        <f t="shared" si="0"/>
        <v>0.30808080808080807</v>
      </c>
      <c r="D33" s="6">
        <f t="shared" si="1"/>
        <v>-0.50129771076772867</v>
      </c>
      <c r="E33" s="7">
        <f t="shared" si="2"/>
        <v>0.30808080808080801</v>
      </c>
      <c r="F33" s="7">
        <f t="shared" si="3"/>
        <v>0.35183666512166184</v>
      </c>
      <c r="I33">
        <f t="shared" si="4"/>
        <v>2.6050514802645751E-8</v>
      </c>
      <c r="J33">
        <f t="shared" si="5"/>
        <v>2.8109979821053601E-8</v>
      </c>
      <c r="K33">
        <f t="shared" si="6"/>
        <v>1.4632500052433685E-7</v>
      </c>
      <c r="L33">
        <f t="shared" si="20"/>
        <v>80</v>
      </c>
      <c r="AU33">
        <f t="shared" si="22"/>
        <v>12</v>
      </c>
      <c r="AV33" s="6">
        <f t="shared" si="23"/>
        <v>101.5</v>
      </c>
      <c r="BK33">
        <v>0.1</v>
      </c>
      <c r="BL33">
        <f>NORMSINV(BK33)</f>
        <v>-1.2815515655446006</v>
      </c>
      <c r="BM33">
        <f>BM23</f>
        <v>132</v>
      </c>
      <c r="BS33">
        <f t="shared" si="11"/>
        <v>105.9</v>
      </c>
      <c r="BT33">
        <f t="shared" si="11"/>
        <v>31</v>
      </c>
      <c r="BU33">
        <f t="shared" si="12"/>
        <v>105.9</v>
      </c>
      <c r="BV33">
        <f t="shared" si="13"/>
        <v>0.31973880238317376</v>
      </c>
      <c r="BW33">
        <f t="shared" si="14"/>
        <v>0.68026119761682624</v>
      </c>
      <c r="BX33">
        <f t="shared" si="15"/>
        <v>0.33897562245371615</v>
      </c>
      <c r="BY33">
        <f t="shared" si="16"/>
        <v>-135.54675454750128</v>
      </c>
      <c r="BZ33">
        <f t="shared" si="17"/>
        <v>0.30808080808080807</v>
      </c>
      <c r="CA33">
        <f t="shared" si="18"/>
        <v>-0.50129771076772867</v>
      </c>
    </row>
    <row r="34" spans="1:79" x14ac:dyDescent="0.25">
      <c r="A34" s="82">
        <v>106.2</v>
      </c>
      <c r="B34">
        <f t="shared" si="19"/>
        <v>32</v>
      </c>
      <c r="C34" s="29">
        <f t="shared" si="0"/>
        <v>0.31818181818181818</v>
      </c>
      <c r="D34" s="6">
        <f t="shared" si="1"/>
        <v>-0.47278912099226744</v>
      </c>
      <c r="E34" s="7">
        <f t="shared" si="2"/>
        <v>0.31818181818181812</v>
      </c>
      <c r="F34" s="7">
        <f t="shared" si="3"/>
        <v>0.35675596239694818</v>
      </c>
      <c r="I34">
        <f t="shared" si="4"/>
        <v>7.5277063287868366E-8</v>
      </c>
      <c r="J34">
        <f t="shared" si="5"/>
        <v>7.8531306850864251E-8</v>
      </c>
      <c r="K34">
        <f t="shared" si="6"/>
        <v>4.0879052881863178E-7</v>
      </c>
      <c r="L34">
        <f t="shared" si="20"/>
        <v>81</v>
      </c>
      <c r="AU34">
        <f t="shared" si="22"/>
        <v>13</v>
      </c>
      <c r="AV34" s="6">
        <f t="shared" si="23"/>
        <v>102.4</v>
      </c>
      <c r="BS34">
        <f t="shared" si="11"/>
        <v>106.2</v>
      </c>
      <c r="BT34">
        <f t="shared" si="11"/>
        <v>32</v>
      </c>
      <c r="BU34">
        <f t="shared" si="12"/>
        <v>106.2</v>
      </c>
      <c r="BV34">
        <f t="shared" si="13"/>
        <v>0.34061055798805129</v>
      </c>
      <c r="BW34">
        <f t="shared" si="14"/>
        <v>0.65938944201194871</v>
      </c>
      <c r="BX34">
        <f t="shared" si="15"/>
        <v>0.34603414141489119</v>
      </c>
      <c r="BY34">
        <f t="shared" si="16"/>
        <v>-134.70870087445567</v>
      </c>
      <c r="BZ34">
        <f t="shared" si="17"/>
        <v>0.31818181818181818</v>
      </c>
      <c r="CA34">
        <f t="shared" si="18"/>
        <v>-0.47278912099226744</v>
      </c>
    </row>
    <row r="35" spans="1:79" x14ac:dyDescent="0.25">
      <c r="A35" s="82">
        <v>106.2</v>
      </c>
      <c r="B35">
        <f t="shared" si="19"/>
        <v>33</v>
      </c>
      <c r="C35" s="29">
        <f t="shared" si="0"/>
        <v>0.32828282828282829</v>
      </c>
      <c r="D35" s="6">
        <f t="shared" si="1"/>
        <v>-0.4446597559886718</v>
      </c>
      <c r="E35" s="7">
        <f t="shared" si="2"/>
        <v>0.32828282828282829</v>
      </c>
      <c r="F35" s="7">
        <f t="shared" si="3"/>
        <v>0.36138923706161802</v>
      </c>
      <c r="I35">
        <f t="shared" si="4"/>
        <v>2.0987680968018767E-7</v>
      </c>
      <c r="J35">
        <f t="shared" si="5"/>
        <v>2.1144504985230889E-7</v>
      </c>
      <c r="K35">
        <f t="shared" si="6"/>
        <v>1.1006659281674243E-6</v>
      </c>
      <c r="L35">
        <f t="shared" si="20"/>
        <v>82</v>
      </c>
      <c r="AU35">
        <f t="shared" si="22"/>
        <v>14</v>
      </c>
      <c r="AV35" s="6">
        <f t="shared" si="23"/>
        <v>102.9</v>
      </c>
      <c r="BS35">
        <f t="shared" si="11"/>
        <v>106.2</v>
      </c>
      <c r="BT35">
        <f t="shared" si="11"/>
        <v>33</v>
      </c>
      <c r="BU35">
        <f t="shared" si="12"/>
        <v>106.2</v>
      </c>
      <c r="BV35">
        <f t="shared" si="13"/>
        <v>0.34061055798805129</v>
      </c>
      <c r="BW35">
        <f t="shared" si="14"/>
        <v>0.65938944201194871</v>
      </c>
      <c r="BX35">
        <f t="shared" si="15"/>
        <v>0.3531465673771772</v>
      </c>
      <c r="BY35">
        <f t="shared" si="16"/>
        <v>-137.66269505421963</v>
      </c>
      <c r="BZ35">
        <f t="shared" si="17"/>
        <v>0.32828282828282829</v>
      </c>
      <c r="CA35">
        <f t="shared" si="18"/>
        <v>-0.4446597559886718</v>
      </c>
    </row>
    <row r="36" spans="1:79" x14ac:dyDescent="0.25">
      <c r="A36" s="82">
        <v>106.3</v>
      </c>
      <c r="B36">
        <f t="shared" si="19"/>
        <v>34</v>
      </c>
      <c r="C36" s="29">
        <f t="shared" si="0"/>
        <v>0.3383838383838384</v>
      </c>
      <c r="D36" s="6">
        <f t="shared" si="1"/>
        <v>-0.41687795799540722</v>
      </c>
      <c r="E36" s="7">
        <f t="shared" si="2"/>
        <v>0.33838383838383834</v>
      </c>
      <c r="F36" s="7">
        <f t="shared" si="3"/>
        <v>0.36574015778018493</v>
      </c>
      <c r="I36">
        <f t="shared" si="4"/>
        <v>5.6461538314445603E-7</v>
      </c>
      <c r="J36">
        <f t="shared" si="5"/>
        <v>5.4868694463737313E-7</v>
      </c>
      <c r="K36">
        <f t="shared" si="6"/>
        <v>2.8561606224145328E-6</v>
      </c>
      <c r="L36">
        <f t="shared" si="20"/>
        <v>83</v>
      </c>
      <c r="AU36">
        <f t="shared" si="22"/>
        <v>15</v>
      </c>
      <c r="AV36" s="6">
        <f t="shared" si="23"/>
        <v>103</v>
      </c>
      <c r="BS36">
        <f t="shared" si="11"/>
        <v>106.3</v>
      </c>
      <c r="BT36">
        <f t="shared" si="11"/>
        <v>34</v>
      </c>
      <c r="BU36">
        <f t="shared" si="12"/>
        <v>106.3</v>
      </c>
      <c r="BV36">
        <f t="shared" si="13"/>
        <v>0.34768179695145107</v>
      </c>
      <c r="BW36">
        <f t="shared" si="14"/>
        <v>0.65231820304854893</v>
      </c>
      <c r="BX36">
        <f t="shared" si="15"/>
        <v>0.36031066772622888</v>
      </c>
      <c r="BY36">
        <f t="shared" si="16"/>
        <v>-139.17616860581651</v>
      </c>
      <c r="BZ36">
        <f t="shared" si="17"/>
        <v>0.3383838383838384</v>
      </c>
      <c r="CA36">
        <f t="shared" si="18"/>
        <v>-0.41687795799540722</v>
      </c>
    </row>
    <row r="37" spans="1:79" x14ac:dyDescent="0.25">
      <c r="A37" s="82">
        <v>106.3</v>
      </c>
      <c r="B37">
        <f t="shared" si="19"/>
        <v>35</v>
      </c>
      <c r="C37" s="29">
        <f t="shared" si="0"/>
        <v>0.34848484848484851</v>
      </c>
      <c r="D37" s="6">
        <f t="shared" si="1"/>
        <v>-0.38941429785214438</v>
      </c>
      <c r="E37" s="7">
        <f t="shared" si="2"/>
        <v>0.34848484848484851</v>
      </c>
      <c r="F37" s="7">
        <f t="shared" si="3"/>
        <v>0.36981208494291617</v>
      </c>
      <c r="I37">
        <f t="shared" si="4"/>
        <v>1.4657549746868211E-6</v>
      </c>
      <c r="J37">
        <f t="shared" si="5"/>
        <v>1.3722212425133339E-6</v>
      </c>
      <c r="K37">
        <f t="shared" si="6"/>
        <v>7.1430244812870114E-6</v>
      </c>
      <c r="L37">
        <f t="shared" si="20"/>
        <v>84</v>
      </c>
      <c r="AU37">
        <f t="shared" si="22"/>
        <v>16</v>
      </c>
      <c r="AV37" s="6">
        <f t="shared" si="23"/>
        <v>103.3</v>
      </c>
      <c r="BS37">
        <f t="shared" si="11"/>
        <v>106.3</v>
      </c>
      <c r="BT37">
        <f t="shared" si="11"/>
        <v>35</v>
      </c>
      <c r="BU37">
        <f t="shared" si="12"/>
        <v>106.3</v>
      </c>
      <c r="BV37">
        <f t="shared" si="13"/>
        <v>0.34768179695145107</v>
      </c>
      <c r="BW37">
        <f t="shared" si="14"/>
        <v>0.65231820304854893</v>
      </c>
      <c r="BX37">
        <f t="shared" si="15"/>
        <v>0.36752415535586958</v>
      </c>
      <c r="BY37">
        <f t="shared" si="16"/>
        <v>-141.96293411205934</v>
      </c>
      <c r="BZ37">
        <f t="shared" si="17"/>
        <v>0.34848484848484851</v>
      </c>
      <c r="CA37">
        <f t="shared" si="18"/>
        <v>-0.38941429785214438</v>
      </c>
    </row>
    <row r="38" spans="1:79" x14ac:dyDescent="0.25">
      <c r="A38" s="82">
        <v>106.7</v>
      </c>
      <c r="B38">
        <f t="shared" si="19"/>
        <v>36</v>
      </c>
      <c r="C38" s="29">
        <f t="shared" si="0"/>
        <v>0.35858585858585856</v>
      </c>
      <c r="D38" s="6">
        <f t="shared" si="1"/>
        <v>-0.3622413028447366</v>
      </c>
      <c r="E38" s="7">
        <f t="shared" si="2"/>
        <v>0.35858585858585856</v>
      </c>
      <c r="F38" s="7">
        <f t="shared" si="3"/>
        <v>0.37360809177027099</v>
      </c>
      <c r="I38">
        <f t="shared" si="4"/>
        <v>3.672211458687884E-6</v>
      </c>
      <c r="J38">
        <f t="shared" si="5"/>
        <v>3.3074710856033298E-6</v>
      </c>
      <c r="K38">
        <f t="shared" si="6"/>
        <v>1.7216864309972191E-5</v>
      </c>
      <c r="L38">
        <f t="shared" si="20"/>
        <v>85</v>
      </c>
      <c r="AU38">
        <f t="shared" si="22"/>
        <v>17</v>
      </c>
      <c r="AV38" s="6">
        <f t="shared" si="23"/>
        <v>103.3</v>
      </c>
      <c r="BK38">
        <v>0.9</v>
      </c>
      <c r="BL38">
        <f>NORMSINV(BK38)</f>
        <v>1.2815515655446006</v>
      </c>
      <c r="BM38">
        <v>0</v>
      </c>
      <c r="BS38">
        <f t="shared" si="11"/>
        <v>106.7</v>
      </c>
      <c r="BT38">
        <f t="shared" si="11"/>
        <v>36</v>
      </c>
      <c r="BU38">
        <f t="shared" si="12"/>
        <v>106.7</v>
      </c>
      <c r="BV38">
        <f t="shared" si="13"/>
        <v>0.37647796319079085</v>
      </c>
      <c r="BW38">
        <f t="shared" si="14"/>
        <v>0.62352203680920915</v>
      </c>
      <c r="BX38">
        <f t="shared" si="15"/>
        <v>0.36752415535586958</v>
      </c>
      <c r="BY38">
        <f t="shared" si="16"/>
        <v>-140.42820184285651</v>
      </c>
      <c r="BZ38">
        <f t="shared" si="17"/>
        <v>0.35858585858585856</v>
      </c>
      <c r="CA38">
        <f t="shared" si="18"/>
        <v>-0.3622413028447366</v>
      </c>
    </row>
    <row r="39" spans="1:79" x14ac:dyDescent="0.25">
      <c r="A39" s="82">
        <v>106.8</v>
      </c>
      <c r="B39">
        <f t="shared" si="19"/>
        <v>37</v>
      </c>
      <c r="C39" s="29">
        <f t="shared" si="0"/>
        <v>0.36868686868686867</v>
      </c>
      <c r="D39" s="6">
        <f t="shared" si="1"/>
        <v>-0.33533321951439826</v>
      </c>
      <c r="E39" s="7">
        <f t="shared" si="2"/>
        <v>0.36868686868686862</v>
      </c>
      <c r="F39" s="7">
        <f t="shared" si="3"/>
        <v>0.37713098285020857</v>
      </c>
      <c r="I39">
        <f t="shared" si="4"/>
        <v>8.879581684184143E-6</v>
      </c>
      <c r="J39">
        <f t="shared" si="5"/>
        <v>7.6831689126881908E-6</v>
      </c>
      <c r="K39">
        <f t="shared" si="6"/>
        <v>3.9994325941694327E-5</v>
      </c>
      <c r="L39">
        <f t="shared" si="20"/>
        <v>86</v>
      </c>
      <c r="AU39">
        <f t="shared" si="22"/>
        <v>18</v>
      </c>
      <c r="AV39" s="6">
        <f t="shared" si="23"/>
        <v>103.5</v>
      </c>
      <c r="BK39">
        <v>0.9</v>
      </c>
      <c r="BL39">
        <f>NORMSINV(BK39)</f>
        <v>1.2815515655446006</v>
      </c>
      <c r="BM39">
        <f>BM29</f>
        <v>132</v>
      </c>
      <c r="BS39">
        <f t="shared" si="11"/>
        <v>106.8</v>
      </c>
      <c r="BT39">
        <f t="shared" si="11"/>
        <v>37</v>
      </c>
      <c r="BU39">
        <f t="shared" si="12"/>
        <v>106.8</v>
      </c>
      <c r="BV39">
        <f t="shared" si="13"/>
        <v>0.38379318492933823</v>
      </c>
      <c r="BW39">
        <f t="shared" si="14"/>
        <v>0.61620681507066177</v>
      </c>
      <c r="BX39">
        <f t="shared" si="15"/>
        <v>0.36752415535586958</v>
      </c>
      <c r="BY39">
        <f t="shared" si="16"/>
        <v>-142.97909107976454</v>
      </c>
      <c r="BZ39">
        <f t="shared" si="17"/>
        <v>0.36868686868686867</v>
      </c>
      <c r="CA39">
        <f t="shared" si="18"/>
        <v>-0.33533321951439826</v>
      </c>
    </row>
    <row r="40" spans="1:79" x14ac:dyDescent="0.25">
      <c r="A40" s="82">
        <v>106.9</v>
      </c>
      <c r="B40">
        <f t="shared" si="19"/>
        <v>38</v>
      </c>
      <c r="C40" s="29">
        <f t="shared" si="0"/>
        <v>0.37878787878787878</v>
      </c>
      <c r="D40" s="6">
        <f t="shared" si="1"/>
        <v>-0.30866580569493407</v>
      </c>
      <c r="E40" s="7">
        <f t="shared" si="2"/>
        <v>0.37878787878787873</v>
      </c>
      <c r="F40" s="7">
        <f t="shared" si="3"/>
        <v>0.3803833104316085</v>
      </c>
      <c r="I40">
        <f t="shared" si="4"/>
        <v>2.0725302282179199E-5</v>
      </c>
      <c r="J40">
        <f t="shared" si="5"/>
        <v>1.7201135339815984E-5</v>
      </c>
      <c r="K40">
        <f t="shared" si="6"/>
        <v>8.9539592473582359E-5</v>
      </c>
      <c r="L40">
        <f t="shared" si="20"/>
        <v>87</v>
      </c>
      <c r="AU40">
        <f t="shared" si="22"/>
        <v>19</v>
      </c>
      <c r="AV40" s="6">
        <f t="shared" si="23"/>
        <v>104.1</v>
      </c>
      <c r="BS40">
        <f t="shared" si="11"/>
        <v>106.9</v>
      </c>
      <c r="BT40">
        <f t="shared" si="11"/>
        <v>38</v>
      </c>
      <c r="BU40">
        <f t="shared" si="12"/>
        <v>106.9</v>
      </c>
      <c r="BV40">
        <f t="shared" si="13"/>
        <v>0.39115005486643672</v>
      </c>
      <c r="BW40">
        <f t="shared" si="14"/>
        <v>0.60884994513356328</v>
      </c>
      <c r="BX40">
        <f t="shared" si="15"/>
        <v>0.37478469082283128</v>
      </c>
      <c r="BY40">
        <f t="shared" si="16"/>
        <v>-144.00506972180423</v>
      </c>
      <c r="BZ40">
        <f t="shared" si="17"/>
        <v>0.37878787878787878</v>
      </c>
      <c r="CA40">
        <f t="shared" si="18"/>
        <v>-0.30866580569493407</v>
      </c>
    </row>
    <row r="41" spans="1:79" x14ac:dyDescent="0.25">
      <c r="A41" s="82">
        <v>106.9</v>
      </c>
      <c r="B41">
        <f t="shared" si="19"/>
        <v>39</v>
      </c>
      <c r="C41" s="29">
        <f t="shared" si="0"/>
        <v>0.3888888888888889</v>
      </c>
      <c r="D41" s="6">
        <f t="shared" si="1"/>
        <v>-0.28221614706250814</v>
      </c>
      <c r="E41" s="7">
        <f t="shared" si="2"/>
        <v>0.38888888888888884</v>
      </c>
      <c r="F41" s="7">
        <f t="shared" si="3"/>
        <v>0.38336738874445719</v>
      </c>
      <c r="I41">
        <f t="shared" si="4"/>
        <v>4.6698450634982989E-5</v>
      </c>
      <c r="J41">
        <f t="shared" si="5"/>
        <v>3.7114725385359985E-5</v>
      </c>
      <c r="K41">
        <f t="shared" si="6"/>
        <v>1.9319872323088219E-4</v>
      </c>
      <c r="L41">
        <f t="shared" si="20"/>
        <v>88</v>
      </c>
      <c r="AU41">
        <f t="shared" si="22"/>
        <v>20</v>
      </c>
      <c r="AV41" s="6">
        <f t="shared" si="23"/>
        <v>104.6</v>
      </c>
      <c r="BS41">
        <f t="shared" si="11"/>
        <v>106.9</v>
      </c>
      <c r="BT41">
        <f t="shared" si="11"/>
        <v>39</v>
      </c>
      <c r="BU41">
        <f t="shared" si="12"/>
        <v>106.9</v>
      </c>
      <c r="BV41">
        <f t="shared" si="13"/>
        <v>0.39115005486643672</v>
      </c>
      <c r="BW41">
        <f t="shared" si="14"/>
        <v>0.60884994513356328</v>
      </c>
      <c r="BX41">
        <f t="shared" si="15"/>
        <v>0.40424881869484985</v>
      </c>
      <c r="BY41">
        <f t="shared" si="16"/>
        <v>-142.01793169602809</v>
      </c>
      <c r="BZ41">
        <f t="shared" si="17"/>
        <v>0.3888888888888889</v>
      </c>
      <c r="CA41">
        <f t="shared" si="18"/>
        <v>-0.28221614706250814</v>
      </c>
    </row>
    <row r="42" spans="1:79" x14ac:dyDescent="0.25">
      <c r="A42" s="82">
        <v>107.1</v>
      </c>
      <c r="B42">
        <f t="shared" si="19"/>
        <v>40</v>
      </c>
      <c r="C42" s="29">
        <f t="shared" si="0"/>
        <v>0.39898989898989901</v>
      </c>
      <c r="D42" s="6">
        <f t="shared" si="1"/>
        <v>-0.25596249429406465</v>
      </c>
      <c r="E42" s="7">
        <f t="shared" si="2"/>
        <v>0.39898989898989895</v>
      </c>
      <c r="F42" s="7">
        <f t="shared" si="3"/>
        <v>0.38608530657407669</v>
      </c>
      <c r="I42">
        <f t="shared" si="4"/>
        <v>1.0159030790052408E-4</v>
      </c>
      <c r="J42">
        <f t="shared" si="5"/>
        <v>7.7180537177906679E-5</v>
      </c>
      <c r="K42">
        <f t="shared" si="6"/>
        <v>4.0175916933840404E-4</v>
      </c>
      <c r="L42">
        <f t="shared" si="20"/>
        <v>89</v>
      </c>
      <c r="AU42">
        <f t="shared" si="22"/>
        <v>21</v>
      </c>
      <c r="AV42" s="6">
        <f t="shared" si="23"/>
        <v>104.6</v>
      </c>
      <c r="BS42">
        <f t="shared" si="11"/>
        <v>107.1</v>
      </c>
      <c r="BT42">
        <f t="shared" si="11"/>
        <v>40</v>
      </c>
      <c r="BU42">
        <f t="shared" si="12"/>
        <v>107.1</v>
      </c>
      <c r="BV42">
        <f t="shared" si="13"/>
        <v>0.40597872590946454</v>
      </c>
      <c r="BW42">
        <f t="shared" si="14"/>
        <v>0.59402127409053551</v>
      </c>
      <c r="BX42">
        <f t="shared" si="15"/>
        <v>0.40424881869484985</v>
      </c>
      <c r="BY42">
        <f t="shared" si="16"/>
        <v>-142.76715859603362</v>
      </c>
      <c r="BZ42">
        <f t="shared" si="17"/>
        <v>0.39898989898989901</v>
      </c>
      <c r="CA42">
        <f t="shared" si="18"/>
        <v>-0.25596249429406465</v>
      </c>
    </row>
    <row r="43" spans="1:79" x14ac:dyDescent="0.25">
      <c r="A43" s="82">
        <v>107.4</v>
      </c>
      <c r="B43">
        <f t="shared" si="19"/>
        <v>41</v>
      </c>
      <c r="C43" s="29">
        <f t="shared" si="0"/>
        <v>0.40909090909090912</v>
      </c>
      <c r="D43" s="6">
        <f t="shared" si="1"/>
        <v>-0.22988411757923208</v>
      </c>
      <c r="E43" s="7">
        <f t="shared" si="2"/>
        <v>0.40909090909090906</v>
      </c>
      <c r="F43" s="7">
        <f t="shared" si="3"/>
        <v>0.38853893828063618</v>
      </c>
      <c r="I43">
        <f t="shared" si="4"/>
        <v>2.1340827768745506E-4</v>
      </c>
      <c r="J43">
        <f t="shared" si="5"/>
        <v>1.5468270180671586E-4</v>
      </c>
      <c r="K43">
        <f t="shared" si="6"/>
        <v>8.0519255321632554E-4</v>
      </c>
      <c r="L43">
        <f t="shared" si="20"/>
        <v>90</v>
      </c>
      <c r="AU43">
        <f t="shared" si="22"/>
        <v>22</v>
      </c>
      <c r="AV43" s="6">
        <f t="shared" si="23"/>
        <v>104.8</v>
      </c>
      <c r="BS43">
        <f t="shared" si="11"/>
        <v>107.4</v>
      </c>
      <c r="BT43">
        <f t="shared" si="11"/>
        <v>41</v>
      </c>
      <c r="BU43">
        <f t="shared" si="12"/>
        <v>107.4</v>
      </c>
      <c r="BV43">
        <f t="shared" si="13"/>
        <v>0.42847045629913305</v>
      </c>
      <c r="BW43">
        <f t="shared" si="14"/>
        <v>0.57152954370086695</v>
      </c>
      <c r="BX43">
        <f t="shared" si="15"/>
        <v>0.41919888937304772</v>
      </c>
      <c r="BY43">
        <f t="shared" si="16"/>
        <v>-139.07240612465492</v>
      </c>
      <c r="BZ43">
        <f t="shared" si="17"/>
        <v>0.40909090909090912</v>
      </c>
      <c r="CA43">
        <f t="shared" si="18"/>
        <v>-0.22988411757923208</v>
      </c>
    </row>
    <row r="44" spans="1:79" x14ac:dyDescent="0.25">
      <c r="A44" s="82">
        <v>107.6</v>
      </c>
      <c r="B44">
        <f t="shared" si="19"/>
        <v>42</v>
      </c>
      <c r="C44" s="29">
        <f t="shared" si="0"/>
        <v>0.41919191919191917</v>
      </c>
      <c r="D44" s="6">
        <f t="shared" si="1"/>
        <v>-0.20396117575131437</v>
      </c>
      <c r="E44" s="7">
        <f t="shared" si="2"/>
        <v>0.41919191919191912</v>
      </c>
      <c r="F44" s="7">
        <f t="shared" si="3"/>
        <v>0.39072995342503231</v>
      </c>
      <c r="I44">
        <f t="shared" si="4"/>
        <v>4.3295944603230724E-4</v>
      </c>
      <c r="J44">
        <f t="shared" si="5"/>
        <v>2.9877765083038667E-4</v>
      </c>
      <c r="K44">
        <f t="shared" si="6"/>
        <v>1.5552711240892603E-3</v>
      </c>
      <c r="L44">
        <f t="shared" si="20"/>
        <v>91</v>
      </c>
      <c r="AU44">
        <f t="shared" si="22"/>
        <v>23</v>
      </c>
      <c r="AV44" s="6">
        <f t="shared" si="23"/>
        <v>105.4</v>
      </c>
      <c r="BS44">
        <f t="shared" si="11"/>
        <v>107.6</v>
      </c>
      <c r="BT44">
        <f t="shared" si="11"/>
        <v>42</v>
      </c>
      <c r="BU44">
        <f t="shared" si="12"/>
        <v>107.6</v>
      </c>
      <c r="BV44">
        <f t="shared" si="13"/>
        <v>0.44359990993336451</v>
      </c>
      <c r="BW44">
        <f t="shared" si="14"/>
        <v>0.55640009006663549</v>
      </c>
      <c r="BX44">
        <f t="shared" si="15"/>
        <v>0.41919888937304772</v>
      </c>
      <c r="BY44">
        <f t="shared" si="16"/>
        <v>-139.62608781909549</v>
      </c>
      <c r="BZ44">
        <f t="shared" si="17"/>
        <v>0.41919191919191917</v>
      </c>
      <c r="CA44">
        <f t="shared" si="18"/>
        <v>-0.20396117575131437</v>
      </c>
    </row>
    <row r="45" spans="1:79" x14ac:dyDescent="0.25">
      <c r="A45" s="82">
        <v>107.7</v>
      </c>
      <c r="B45">
        <f t="shared" si="19"/>
        <v>43</v>
      </c>
      <c r="C45" s="29">
        <f t="shared" si="0"/>
        <v>0.42929292929292928</v>
      </c>
      <c r="D45" s="6">
        <f t="shared" si="1"/>
        <v>-0.17817459772241043</v>
      </c>
      <c r="E45" s="7">
        <f t="shared" si="2"/>
        <v>0.42929292929292928</v>
      </c>
      <c r="F45" s="7">
        <f t="shared" si="3"/>
        <v>0.39265982513679648</v>
      </c>
      <c r="I45">
        <f t="shared" si="4"/>
        <v>8.4846850147100839E-4</v>
      </c>
      <c r="J45">
        <f t="shared" si="5"/>
        <v>5.5619473587346306E-4</v>
      </c>
      <c r="K45">
        <f t="shared" si="6"/>
        <v>2.8952420292156387E-3</v>
      </c>
      <c r="L45">
        <f t="shared" si="20"/>
        <v>92</v>
      </c>
      <c r="AU45">
        <f t="shared" si="22"/>
        <v>24</v>
      </c>
      <c r="AV45" s="6">
        <f t="shared" si="23"/>
        <v>105.4</v>
      </c>
      <c r="BS45">
        <f t="shared" si="11"/>
        <v>107.7</v>
      </c>
      <c r="BT45">
        <f t="shared" si="11"/>
        <v>43</v>
      </c>
      <c r="BU45">
        <f t="shared" si="12"/>
        <v>107.7</v>
      </c>
      <c r="BV45">
        <f t="shared" si="13"/>
        <v>0.45119701246412325</v>
      </c>
      <c r="BW45">
        <f t="shared" si="14"/>
        <v>0.54880298753587675</v>
      </c>
      <c r="BX45">
        <f t="shared" si="15"/>
        <v>0.41919888937304772</v>
      </c>
      <c r="BY45">
        <f t="shared" si="16"/>
        <v>-141.54718461810882</v>
      </c>
      <c r="BZ45">
        <f t="shared" si="17"/>
        <v>0.42929292929292928</v>
      </c>
      <c r="CA45">
        <f t="shared" si="18"/>
        <v>-0.17817459772241043</v>
      </c>
    </row>
    <row r="46" spans="1:79" x14ac:dyDescent="0.25">
      <c r="A46" s="72">
        <v>108</v>
      </c>
      <c r="B46">
        <f t="shared" si="19"/>
        <v>44</v>
      </c>
      <c r="C46" s="29">
        <f t="shared" si="0"/>
        <v>0.43939393939393939</v>
      </c>
      <c r="D46" s="6">
        <f t="shared" si="1"/>
        <v>-0.15250597424624437</v>
      </c>
      <c r="E46" s="7">
        <f t="shared" si="2"/>
        <v>0.43939393939393939</v>
      </c>
      <c r="F46" s="7">
        <f t="shared" si="3"/>
        <v>0.39432983733807764</v>
      </c>
      <c r="I46">
        <f t="shared" si="4"/>
        <v>1.6064278897375028E-3</v>
      </c>
      <c r="J46">
        <f t="shared" si="5"/>
        <v>9.9787937617070344E-4</v>
      </c>
      <c r="K46">
        <f t="shared" si="6"/>
        <v>5.1944078640726067E-3</v>
      </c>
      <c r="L46">
        <f t="shared" si="20"/>
        <v>93</v>
      </c>
      <c r="AU46">
        <f t="shared" si="22"/>
        <v>25</v>
      </c>
      <c r="AV46" s="6">
        <f t="shared" si="23"/>
        <v>105.6</v>
      </c>
      <c r="BS46">
        <f t="shared" si="11"/>
        <v>108</v>
      </c>
      <c r="BT46">
        <f t="shared" si="11"/>
        <v>44</v>
      </c>
      <c r="BU46">
        <f t="shared" si="12"/>
        <v>108</v>
      </c>
      <c r="BV46">
        <f t="shared" si="13"/>
        <v>0.4740847206662922</v>
      </c>
      <c r="BW46">
        <f t="shared" si="14"/>
        <v>0.52591527933370785</v>
      </c>
      <c r="BX46">
        <f t="shared" si="15"/>
        <v>0.42671935243297954</v>
      </c>
      <c r="BY46">
        <f t="shared" si="16"/>
        <v>-139.02582371803891</v>
      </c>
      <c r="BZ46">
        <f t="shared" si="17"/>
        <v>0.43939393939393939</v>
      </c>
      <c r="CA46">
        <f t="shared" si="18"/>
        <v>-0.15250597424624437</v>
      </c>
    </row>
    <row r="47" spans="1:79" x14ac:dyDescent="0.25">
      <c r="A47" s="72">
        <v>108.1</v>
      </c>
      <c r="B47">
        <f t="shared" si="19"/>
        <v>45</v>
      </c>
      <c r="C47" s="29">
        <f t="shared" si="0"/>
        <v>0.4494949494949495</v>
      </c>
      <c r="D47" s="6">
        <f t="shared" si="1"/>
        <v>-0.12693745830564304</v>
      </c>
      <c r="E47" s="7">
        <f t="shared" si="2"/>
        <v>0.4494949494949495</v>
      </c>
      <c r="F47" s="7">
        <f t="shared" si="3"/>
        <v>0.39574109091921228</v>
      </c>
      <c r="I47">
        <f t="shared" si="4"/>
        <v>2.9391272503850145E-3</v>
      </c>
      <c r="J47">
        <f t="shared" si="5"/>
        <v>1.7254470105808595E-3</v>
      </c>
      <c r="K47">
        <f t="shared" si="6"/>
        <v>8.9817223752989717E-3</v>
      </c>
      <c r="L47">
        <f t="shared" si="20"/>
        <v>94</v>
      </c>
      <c r="AU47">
        <f t="shared" si="22"/>
        <v>26</v>
      </c>
      <c r="AV47" s="6">
        <f t="shared" si="23"/>
        <v>105.7</v>
      </c>
      <c r="BS47">
        <f t="shared" si="11"/>
        <v>108.1</v>
      </c>
      <c r="BT47">
        <f t="shared" si="11"/>
        <v>45</v>
      </c>
      <c r="BU47">
        <f t="shared" si="12"/>
        <v>108.1</v>
      </c>
      <c r="BV47">
        <f t="shared" si="13"/>
        <v>0.48173679073960768</v>
      </c>
      <c r="BW47">
        <f t="shared" si="14"/>
        <v>0.51826320926039227</v>
      </c>
      <c r="BX47">
        <f t="shared" si="15"/>
        <v>0.42671935243297954</v>
      </c>
      <c r="BY47">
        <f t="shared" si="16"/>
        <v>-140.79676534615288</v>
      </c>
      <c r="BZ47">
        <f t="shared" si="17"/>
        <v>0.4494949494949495</v>
      </c>
      <c r="CA47">
        <f t="shared" si="18"/>
        <v>-0.12693745830564304</v>
      </c>
    </row>
    <row r="48" spans="1:79" x14ac:dyDescent="0.25">
      <c r="A48" s="72">
        <v>108.2</v>
      </c>
      <c r="B48">
        <f t="shared" si="19"/>
        <v>46</v>
      </c>
      <c r="C48" s="29">
        <f t="shared" si="0"/>
        <v>0.45959595959595961</v>
      </c>
      <c r="D48" s="6">
        <f t="shared" si="1"/>
        <v>-0.1014516726419474</v>
      </c>
      <c r="E48" s="7">
        <f t="shared" si="2"/>
        <v>0.45959595959595961</v>
      </c>
      <c r="F48" s="7">
        <f t="shared" si="3"/>
        <v>0.39689450894534511</v>
      </c>
      <c r="I48">
        <f t="shared" si="4"/>
        <v>5.197727393946831E-3</v>
      </c>
      <c r="J48">
        <f t="shared" si="5"/>
        <v>2.8753956592157889E-3</v>
      </c>
      <c r="K48">
        <f t="shared" si="6"/>
        <v>1.4967718725550342E-2</v>
      </c>
      <c r="L48">
        <f t="shared" si="20"/>
        <v>95</v>
      </c>
      <c r="AU48">
        <f t="shared" si="22"/>
        <v>27</v>
      </c>
      <c r="AV48" s="6">
        <f t="shared" si="23"/>
        <v>105.8</v>
      </c>
      <c r="BS48">
        <f t="shared" si="11"/>
        <v>108.2</v>
      </c>
      <c r="BT48">
        <f t="shared" si="11"/>
        <v>46</v>
      </c>
      <c r="BU48">
        <f t="shared" si="12"/>
        <v>108.2</v>
      </c>
      <c r="BV48">
        <f t="shared" si="13"/>
        <v>0.48939559550019029</v>
      </c>
      <c r="BW48">
        <f t="shared" si="14"/>
        <v>0.51060440449980971</v>
      </c>
      <c r="BX48">
        <f t="shared" si="15"/>
        <v>0.43426655096164035</v>
      </c>
      <c r="BY48">
        <f t="shared" si="16"/>
        <v>-140.92996085307053</v>
      </c>
      <c r="BZ48">
        <f t="shared" si="17"/>
        <v>0.45959595959595961</v>
      </c>
      <c r="CA48">
        <f t="shared" si="18"/>
        <v>-0.1014516726419474</v>
      </c>
    </row>
    <row r="49" spans="1:79" x14ac:dyDescent="0.25">
      <c r="A49" s="72">
        <v>108.2</v>
      </c>
      <c r="B49">
        <f t="shared" si="19"/>
        <v>47</v>
      </c>
      <c r="C49" s="29">
        <f t="shared" si="0"/>
        <v>0.46969696969696972</v>
      </c>
      <c r="D49" s="6">
        <f t="shared" si="1"/>
        <v>-7.60316231203884E-2</v>
      </c>
      <c r="E49" s="7">
        <f t="shared" si="2"/>
        <v>0.46969696969696972</v>
      </c>
      <c r="F49" s="7">
        <f t="shared" si="3"/>
        <v>0.3977908409595135</v>
      </c>
      <c r="I49">
        <f t="shared" si="4"/>
        <v>8.8872274097033226E-3</v>
      </c>
      <c r="J49">
        <f t="shared" si="5"/>
        <v>4.6181284247544139E-3</v>
      </c>
      <c r="K49">
        <f t="shared" si="6"/>
        <v>2.4039421176230379E-2</v>
      </c>
      <c r="L49">
        <f t="shared" si="20"/>
        <v>96</v>
      </c>
      <c r="AK49" t="s">
        <v>22</v>
      </c>
      <c r="AL49" t="s">
        <v>23</v>
      </c>
      <c r="AU49">
        <f t="shared" si="22"/>
        <v>28</v>
      </c>
      <c r="AV49" s="6">
        <f t="shared" si="23"/>
        <v>105.9</v>
      </c>
      <c r="BS49">
        <f t="shared" si="11"/>
        <v>108.2</v>
      </c>
      <c r="BT49">
        <f t="shared" si="11"/>
        <v>47</v>
      </c>
      <c r="BU49">
        <f t="shared" ref="BU49:BU101" si="24">BS49</f>
        <v>108.2</v>
      </c>
      <c r="BV49">
        <f t="shared" ref="BV49:BV101" si="25">_xlfn.NORM.DIST(BU49,$BP$3,$BP$4,TRUE)</f>
        <v>0.48939559550019029</v>
      </c>
      <c r="BW49">
        <f t="shared" ref="BW49:BW101" si="26">1-BV49</f>
        <v>0.51060440449980971</v>
      </c>
      <c r="BX49">
        <f t="shared" ref="BX49:BX101" si="27">SMALL($BW$3:$BW$202,BT49)</f>
        <v>0.43426655096164035</v>
      </c>
      <c r="BY49">
        <f t="shared" ref="BY49:BY101" si="28">(2*BT49-1)*(LN(BV49)+LN(BX49))</f>
        <v>-144.02732263006109</v>
      </c>
      <c r="BZ49">
        <f t="shared" ref="BZ49:BZ101" si="29">(BT49-0.5)/$BP$5</f>
        <v>0.46969696969696972</v>
      </c>
      <c r="CA49">
        <f t="shared" ref="CA49:CA101" si="30">_xlfn.NORM.S.INV(BZ49)</f>
        <v>-7.60316231203884E-2</v>
      </c>
    </row>
    <row r="50" spans="1:79" x14ac:dyDescent="0.25">
      <c r="A50" s="72">
        <v>108.5</v>
      </c>
      <c r="B50">
        <f t="shared" si="19"/>
        <v>48</v>
      </c>
      <c r="C50" s="29">
        <f t="shared" si="0"/>
        <v>0.47979797979797978</v>
      </c>
      <c r="D50" s="6">
        <f t="shared" si="1"/>
        <v>-5.0660616765876576E-2</v>
      </c>
      <c r="E50" s="7">
        <f t="shared" si="2"/>
        <v>0.47979797979797978</v>
      </c>
      <c r="F50" s="7">
        <f t="shared" si="3"/>
        <v>0.39843066643515263</v>
      </c>
      <c r="I50">
        <f t="shared" si="4"/>
        <v>1.4696433343300477E-2</v>
      </c>
      <c r="J50">
        <f t="shared" si="5"/>
        <v>7.1483664194724539E-3</v>
      </c>
      <c r="K50">
        <f t="shared" si="6"/>
        <v>3.7210440090534855E-2</v>
      </c>
      <c r="L50">
        <f t="shared" si="20"/>
        <v>97</v>
      </c>
      <c r="AK50">
        <f>SLOPE(D3:D115,A3:A115)</f>
        <v>0.19068692832097797</v>
      </c>
      <c r="AL50">
        <f>INTERCEPT(D3:D115,A3:A115)</f>
        <v>-20.658713633400495</v>
      </c>
      <c r="AU50">
        <f t="shared" si="22"/>
        <v>29</v>
      </c>
      <c r="AV50" s="6">
        <f t="shared" si="23"/>
        <v>105.9</v>
      </c>
      <c r="BS50">
        <f t="shared" si="11"/>
        <v>108.5</v>
      </c>
      <c r="BT50">
        <f t="shared" si="11"/>
        <v>48</v>
      </c>
      <c r="BU50">
        <f t="shared" si="24"/>
        <v>108.5</v>
      </c>
      <c r="BV50">
        <f t="shared" si="25"/>
        <v>0.5123841751317062</v>
      </c>
      <c r="BW50">
        <f t="shared" si="26"/>
        <v>0.4876158248682938</v>
      </c>
      <c r="BX50">
        <f t="shared" si="27"/>
        <v>0.44183778541843644</v>
      </c>
      <c r="BY50">
        <f t="shared" si="28"/>
        <v>-141.12184058942327</v>
      </c>
      <c r="BZ50">
        <f t="shared" si="29"/>
        <v>0.47979797979797978</v>
      </c>
      <c r="CA50">
        <f t="shared" si="30"/>
        <v>-5.0660616765876576E-2</v>
      </c>
    </row>
    <row r="51" spans="1:79" x14ac:dyDescent="0.25">
      <c r="A51" s="72">
        <v>108.6</v>
      </c>
      <c r="B51">
        <f t="shared" si="19"/>
        <v>49</v>
      </c>
      <c r="C51" s="29">
        <f t="shared" si="0"/>
        <v>0.48989898989898989</v>
      </c>
      <c r="D51" s="6">
        <f t="shared" si="1"/>
        <v>-2.5322183413346296E-2</v>
      </c>
      <c r="E51" s="7">
        <f t="shared" si="2"/>
        <v>0.48989898989898989</v>
      </c>
      <c r="F51" s="7">
        <f t="shared" si="3"/>
        <v>0.39881439741978508</v>
      </c>
      <c r="I51">
        <f t="shared" si="4"/>
        <v>2.3512750394827909E-2</v>
      </c>
      <c r="J51">
        <f t="shared" si="5"/>
        <v>1.0663996965589818E-2</v>
      </c>
      <c r="K51">
        <f t="shared" si="6"/>
        <v>5.5510867368633011E-2</v>
      </c>
      <c r="L51">
        <f t="shared" si="20"/>
        <v>98</v>
      </c>
      <c r="AU51">
        <f t="shared" si="22"/>
        <v>30</v>
      </c>
      <c r="AV51" s="6">
        <f t="shared" si="23"/>
        <v>105.9</v>
      </c>
      <c r="BS51">
        <f t="shared" si="11"/>
        <v>108.6</v>
      </c>
      <c r="BT51">
        <f t="shared" si="11"/>
        <v>49</v>
      </c>
      <c r="BU51">
        <f t="shared" si="24"/>
        <v>108.6</v>
      </c>
      <c r="BV51">
        <f t="shared" si="25"/>
        <v>0.52004166673410523</v>
      </c>
      <c r="BW51">
        <f t="shared" si="26"/>
        <v>0.47995833326589477</v>
      </c>
      <c r="BX51">
        <f t="shared" si="27"/>
        <v>0.46466833121088336</v>
      </c>
      <c r="BY51">
        <f t="shared" si="28"/>
        <v>-137.7669404293695</v>
      </c>
      <c r="BZ51">
        <f t="shared" si="29"/>
        <v>0.48989898989898989</v>
      </c>
      <c r="CA51">
        <f t="shared" si="30"/>
        <v>-2.5322183413346296E-2</v>
      </c>
    </row>
    <row r="52" spans="1:79" x14ac:dyDescent="0.25">
      <c r="A52" s="72">
        <v>108.7</v>
      </c>
      <c r="B52">
        <f t="shared" si="19"/>
        <v>50</v>
      </c>
      <c r="C52" s="29">
        <f t="shared" si="0"/>
        <v>0.5</v>
      </c>
      <c r="D52" s="6">
        <f t="shared" si="1"/>
        <v>0</v>
      </c>
      <c r="E52" s="7">
        <f t="shared" si="2"/>
        <v>0.5</v>
      </c>
      <c r="F52" s="7">
        <f t="shared" si="3"/>
        <v>0.3989422804014327</v>
      </c>
      <c r="I52">
        <f t="shared" si="4"/>
        <v>3.6409458606436365E-2</v>
      </c>
      <c r="J52">
        <f t="shared" si="5"/>
        <v>1.5332240625621708E-2</v>
      </c>
      <c r="K52">
        <f t="shared" si="6"/>
        <v>7.9811160728868361E-2</v>
      </c>
      <c r="L52">
        <f t="shared" si="20"/>
        <v>99</v>
      </c>
      <c r="AK52" s="26" t="s">
        <v>12</v>
      </c>
      <c r="AL52" s="26" t="s">
        <v>13</v>
      </c>
      <c r="AM52" s="26" t="s">
        <v>83</v>
      </c>
      <c r="AN52" s="26" t="s">
        <v>15</v>
      </c>
      <c r="AO52" s="26" t="s">
        <v>83</v>
      </c>
      <c r="AU52">
        <f t="shared" si="22"/>
        <v>31</v>
      </c>
      <c r="AV52" s="6">
        <f t="shared" si="23"/>
        <v>105.9</v>
      </c>
      <c r="BS52">
        <f t="shared" si="11"/>
        <v>108.7</v>
      </c>
      <c r="BT52">
        <f t="shared" si="11"/>
        <v>50</v>
      </c>
      <c r="BU52">
        <f t="shared" si="24"/>
        <v>108.7</v>
      </c>
      <c r="BV52">
        <f t="shared" si="25"/>
        <v>0.5276917688865751</v>
      </c>
      <c r="BW52">
        <f t="shared" si="26"/>
        <v>0.4723082311134249</v>
      </c>
      <c r="BX52">
        <f t="shared" si="27"/>
        <v>0.4723082311134249</v>
      </c>
      <c r="BY52">
        <f t="shared" si="28"/>
        <v>-137.54727471809912</v>
      </c>
      <c r="BZ52">
        <f t="shared" si="29"/>
        <v>0.5</v>
      </c>
      <c r="CA52">
        <f t="shared" si="30"/>
        <v>0</v>
      </c>
    </row>
    <row r="53" spans="1:79" x14ac:dyDescent="0.25">
      <c r="A53" s="72">
        <v>108.8</v>
      </c>
      <c r="B53">
        <f t="shared" si="19"/>
        <v>51</v>
      </c>
      <c r="C53" s="29">
        <f t="shared" si="0"/>
        <v>0.51010101010101006</v>
      </c>
      <c r="D53" s="6">
        <f t="shared" si="1"/>
        <v>2.5322183413346164E-2</v>
      </c>
      <c r="E53" s="7">
        <f t="shared" si="2"/>
        <v>0.51010101010101006</v>
      </c>
      <c r="F53" s="7">
        <f t="shared" si="3"/>
        <v>0.39881439741978508</v>
      </c>
      <c r="I53">
        <f t="shared" si="4"/>
        <v>5.4593560789570568E-2</v>
      </c>
      <c r="J53">
        <f t="shared" si="5"/>
        <v>2.1245338105223034E-2</v>
      </c>
      <c r="K53">
        <f t="shared" si="6"/>
        <v>0.11059147424425134</v>
      </c>
      <c r="L53">
        <f t="shared" si="20"/>
        <v>100</v>
      </c>
      <c r="AK53">
        <v>0.1</v>
      </c>
      <c r="AL53">
        <f>_xlfn.NORM.S.INV(AK53)</f>
        <v>-1.2815515655446006</v>
      </c>
      <c r="AM53">
        <f>(AL53-$AL$50)/$AK$50</f>
        <v>101.61767373607729</v>
      </c>
      <c r="AN53">
        <v>0.1</v>
      </c>
      <c r="AO53" s="91">
        <f>AM53</f>
        <v>101.61767373607729</v>
      </c>
      <c r="AU53">
        <f t="shared" si="22"/>
        <v>32</v>
      </c>
      <c r="AV53" s="6">
        <f t="shared" si="23"/>
        <v>106.2</v>
      </c>
      <c r="BS53">
        <f t="shared" si="11"/>
        <v>108.8</v>
      </c>
      <c r="BT53">
        <f t="shared" si="11"/>
        <v>51</v>
      </c>
      <c r="BU53">
        <f t="shared" si="24"/>
        <v>108.8</v>
      </c>
      <c r="BV53">
        <f t="shared" si="25"/>
        <v>0.53533166878911664</v>
      </c>
      <c r="BW53">
        <f t="shared" si="26"/>
        <v>0.46466833121088336</v>
      </c>
      <c r="BX53">
        <f t="shared" si="27"/>
        <v>0.47995833326589477</v>
      </c>
      <c r="BY53">
        <f t="shared" si="28"/>
        <v>-137.25140147232921</v>
      </c>
      <c r="BZ53">
        <f t="shared" si="29"/>
        <v>0.51010101010101006</v>
      </c>
      <c r="CA53">
        <f t="shared" si="30"/>
        <v>2.5322183413346164E-2</v>
      </c>
    </row>
    <row r="54" spans="1:79" x14ac:dyDescent="0.25">
      <c r="A54" s="72">
        <v>109.1</v>
      </c>
      <c r="B54">
        <f t="shared" si="19"/>
        <v>52</v>
      </c>
      <c r="C54" s="29">
        <f t="shared" si="0"/>
        <v>0.52020202020202022</v>
      </c>
      <c r="D54" s="6">
        <f t="shared" si="1"/>
        <v>5.0660616765876576E-2</v>
      </c>
      <c r="E54" s="7">
        <f t="shared" si="2"/>
        <v>0.52020202020202022</v>
      </c>
      <c r="F54" s="7">
        <f t="shared" si="3"/>
        <v>0.39843066643515263</v>
      </c>
      <c r="I54">
        <f t="shared" si="4"/>
        <v>7.9306604038594658E-2</v>
      </c>
      <c r="J54">
        <f t="shared" si="5"/>
        <v>2.8372269360510665E-2</v>
      </c>
      <c r="K54">
        <f t="shared" si="6"/>
        <v>0.14769033473101023</v>
      </c>
      <c r="L54">
        <f t="shared" si="20"/>
        <v>101</v>
      </c>
      <c r="AK54">
        <v>0.25</v>
      </c>
      <c r="AL54">
        <f>_xlfn.NORM.S.INV(AK54)</f>
        <v>-0.67448975019608193</v>
      </c>
      <c r="AM54">
        <f>(AL54-$AL$50)/$AK$50</f>
        <v>104.80122606813158</v>
      </c>
      <c r="AN54">
        <v>0.25</v>
      </c>
      <c r="AO54" s="91">
        <f>AM54</f>
        <v>104.80122606813158</v>
      </c>
      <c r="AU54">
        <f t="shared" ref="AU54:AU85" si="31">IF(B35&gt;0,B35,"")</f>
        <v>33</v>
      </c>
      <c r="AV54" s="6">
        <f t="shared" ref="AV54:AV85" si="32">IF(A35&gt;0,A35,"")</f>
        <v>106.2</v>
      </c>
      <c r="BS54">
        <f t="shared" si="11"/>
        <v>109.1</v>
      </c>
      <c r="BT54">
        <f t="shared" si="11"/>
        <v>52</v>
      </c>
      <c r="BU54">
        <f t="shared" si="24"/>
        <v>109.1</v>
      </c>
      <c r="BV54">
        <f t="shared" si="25"/>
        <v>0.55816221458156356</v>
      </c>
      <c r="BW54">
        <f t="shared" si="26"/>
        <v>0.44183778541843644</v>
      </c>
      <c r="BX54">
        <f t="shared" si="27"/>
        <v>0.4876158248682938</v>
      </c>
      <c r="BY54">
        <f t="shared" si="28"/>
        <v>-134.03730713733583</v>
      </c>
      <c r="BZ54">
        <f t="shared" si="29"/>
        <v>0.52020202020202022</v>
      </c>
      <c r="CA54">
        <f t="shared" si="30"/>
        <v>5.0660616765876576E-2</v>
      </c>
    </row>
    <row r="55" spans="1:79" x14ac:dyDescent="0.25">
      <c r="A55" s="72">
        <v>109.2</v>
      </c>
      <c r="B55">
        <f t="shared" si="19"/>
        <v>53</v>
      </c>
      <c r="C55" s="29">
        <f t="shared" si="0"/>
        <v>0.53030303030303028</v>
      </c>
      <c r="D55" s="6">
        <f t="shared" si="1"/>
        <v>7.60316231203884E-2</v>
      </c>
      <c r="E55" s="7">
        <f t="shared" si="2"/>
        <v>0.53030303030303028</v>
      </c>
      <c r="F55" s="7">
        <f t="shared" si="3"/>
        <v>0.3977908409595135</v>
      </c>
      <c r="I55">
        <f t="shared" si="4"/>
        <v>0.11167953547556415</v>
      </c>
      <c r="J55">
        <f t="shared" si="5"/>
        <v>3.6517152774124269E-2</v>
      </c>
      <c r="K55">
        <f t="shared" si="6"/>
        <v>0.19008809087863462</v>
      </c>
      <c r="L55">
        <f t="shared" si="20"/>
        <v>102</v>
      </c>
      <c r="AK55">
        <v>0.5</v>
      </c>
      <c r="AL55">
        <f>_xlfn.NORM.S.INV(AK55)</f>
        <v>0</v>
      </c>
      <c r="AM55">
        <f>(AL55-$AL$50)/$AK$50</f>
        <v>108.33838383838383</v>
      </c>
      <c r="AN55">
        <v>0.5</v>
      </c>
      <c r="AO55" s="91">
        <f>AM55</f>
        <v>108.33838383838383</v>
      </c>
      <c r="AU55">
        <f t="shared" si="31"/>
        <v>34</v>
      </c>
      <c r="AV55" s="6">
        <f t="shared" si="32"/>
        <v>106.3</v>
      </c>
      <c r="BS55">
        <f t="shared" si="11"/>
        <v>109.2</v>
      </c>
      <c r="BT55">
        <f t="shared" si="11"/>
        <v>53</v>
      </c>
      <c r="BU55">
        <f t="shared" si="24"/>
        <v>109.2</v>
      </c>
      <c r="BV55">
        <f t="shared" si="25"/>
        <v>0.56573344903835965</v>
      </c>
      <c r="BW55">
        <f t="shared" si="26"/>
        <v>0.43426655096164035</v>
      </c>
      <c r="BX55">
        <f t="shared" si="27"/>
        <v>0.51060440449980971</v>
      </c>
      <c r="BY55">
        <f t="shared" si="28"/>
        <v>-130.38820177804072</v>
      </c>
      <c r="BZ55">
        <f t="shared" si="29"/>
        <v>0.53030303030303028</v>
      </c>
      <c r="CA55">
        <f t="shared" si="30"/>
        <v>7.60316231203884E-2</v>
      </c>
    </row>
    <row r="56" spans="1:79" x14ac:dyDescent="0.25">
      <c r="A56" s="72">
        <v>109.2</v>
      </c>
      <c r="B56">
        <f t="shared" si="19"/>
        <v>54</v>
      </c>
      <c r="C56" s="29">
        <f t="shared" si="0"/>
        <v>0.54040404040404044</v>
      </c>
      <c r="D56" s="6">
        <f t="shared" si="1"/>
        <v>0.10145167264194754</v>
      </c>
      <c r="E56" s="7">
        <f t="shared" si="2"/>
        <v>0.54040404040404044</v>
      </c>
      <c r="F56" s="7">
        <f t="shared" si="3"/>
        <v>0.39689450894534511</v>
      </c>
      <c r="I56">
        <f t="shared" si="4"/>
        <v>0.15255468051896731</v>
      </c>
      <c r="J56">
        <f t="shared" si="5"/>
        <v>4.5297282609082265E-2</v>
      </c>
      <c r="K56">
        <f t="shared" si="6"/>
        <v>0.23579258838744216</v>
      </c>
      <c r="L56">
        <f t="shared" si="20"/>
        <v>103</v>
      </c>
      <c r="AK56">
        <v>0.75</v>
      </c>
      <c r="AL56">
        <f>_xlfn.NORM.S.INV(AK56)</f>
        <v>0.67448975019608193</v>
      </c>
      <c r="AM56">
        <f>(AL56-$AL$50)/$AK$50</f>
        <v>111.87554160863607</v>
      </c>
      <c r="AN56">
        <v>0.75</v>
      </c>
      <c r="AO56" s="91">
        <f>AM56</f>
        <v>111.87554160863607</v>
      </c>
      <c r="AU56">
        <f t="shared" si="31"/>
        <v>35</v>
      </c>
      <c r="AV56" s="6">
        <f t="shared" si="32"/>
        <v>106.3</v>
      </c>
      <c r="BS56">
        <f t="shared" si="11"/>
        <v>109.2</v>
      </c>
      <c r="BT56">
        <f t="shared" si="11"/>
        <v>54</v>
      </c>
      <c r="BU56">
        <f t="shared" si="24"/>
        <v>109.2</v>
      </c>
      <c r="BV56">
        <f t="shared" si="25"/>
        <v>0.56573344903835965</v>
      </c>
      <c r="BW56">
        <f t="shared" si="26"/>
        <v>0.43426655096164035</v>
      </c>
      <c r="BX56">
        <f t="shared" si="27"/>
        <v>0.51060440449980971</v>
      </c>
      <c r="BY56">
        <f t="shared" si="28"/>
        <v>-132.87178657381293</v>
      </c>
      <c r="BZ56">
        <f t="shared" si="29"/>
        <v>0.54040404040404044</v>
      </c>
      <c r="CA56">
        <f t="shared" si="30"/>
        <v>0.10145167264194754</v>
      </c>
    </row>
    <row r="57" spans="1:79" x14ac:dyDescent="0.25">
      <c r="A57" s="72">
        <v>109.3</v>
      </c>
      <c r="B57">
        <f t="shared" si="19"/>
        <v>55</v>
      </c>
      <c r="C57" s="29">
        <f t="shared" si="0"/>
        <v>0.5505050505050505</v>
      </c>
      <c r="D57" s="6">
        <f t="shared" si="1"/>
        <v>0.12693745830564304</v>
      </c>
      <c r="E57" s="7">
        <f t="shared" si="2"/>
        <v>0.5505050505050505</v>
      </c>
      <c r="F57" s="7">
        <f t="shared" si="3"/>
        <v>0.39574109091921228</v>
      </c>
      <c r="I57">
        <f t="shared" si="4"/>
        <v>0.20230067407502153</v>
      </c>
      <c r="J57">
        <f t="shared" si="5"/>
        <v>5.4152660372667971E-2</v>
      </c>
      <c r="K57">
        <f t="shared" si="6"/>
        <v>0.28188878497486869</v>
      </c>
      <c r="L57">
        <f t="shared" si="20"/>
        <v>104</v>
      </c>
      <c r="AK57">
        <v>0.9</v>
      </c>
      <c r="AL57">
        <f>_xlfn.NORM.S.INV(AK57)</f>
        <v>1.2815515655446006</v>
      </c>
      <c r="AM57">
        <f>(AL57-$AL$50)/$AK$50</f>
        <v>115.05909394069037</v>
      </c>
      <c r="AN57">
        <v>0.9</v>
      </c>
      <c r="AO57" s="91">
        <f>AM57</f>
        <v>115.05909394069037</v>
      </c>
      <c r="AU57">
        <f t="shared" si="31"/>
        <v>36</v>
      </c>
      <c r="AV57" s="6">
        <f t="shared" si="32"/>
        <v>106.7</v>
      </c>
      <c r="BS57">
        <f t="shared" si="11"/>
        <v>109.3</v>
      </c>
      <c r="BT57">
        <f t="shared" si="11"/>
        <v>55</v>
      </c>
      <c r="BU57">
        <f t="shared" si="24"/>
        <v>109.3</v>
      </c>
      <c r="BV57">
        <f t="shared" si="25"/>
        <v>0.57328064756702046</v>
      </c>
      <c r="BW57">
        <f t="shared" si="26"/>
        <v>0.42671935243297954</v>
      </c>
      <c r="BX57">
        <f t="shared" si="27"/>
        <v>0.51826320926039227</v>
      </c>
      <c r="BY57">
        <f t="shared" si="28"/>
        <v>-132.28806098403268</v>
      </c>
      <c r="BZ57">
        <f t="shared" si="29"/>
        <v>0.5505050505050505</v>
      </c>
      <c r="CA57">
        <f t="shared" si="30"/>
        <v>0.12693745830564304</v>
      </c>
    </row>
    <row r="58" spans="1:79" x14ac:dyDescent="0.25">
      <c r="A58" s="72">
        <v>109.3</v>
      </c>
      <c r="B58">
        <f t="shared" si="19"/>
        <v>56</v>
      </c>
      <c r="C58" s="29">
        <f t="shared" si="0"/>
        <v>0.56060606060606055</v>
      </c>
      <c r="D58" s="6">
        <f t="shared" si="1"/>
        <v>0.15250597424624424</v>
      </c>
      <c r="E58" s="7">
        <f t="shared" si="2"/>
        <v>0.56060606060606055</v>
      </c>
      <c r="F58" s="7">
        <f t="shared" si="3"/>
        <v>0.39432983733807764</v>
      </c>
      <c r="I58">
        <f t="shared" si="4"/>
        <v>0.2606557274525112</v>
      </c>
      <c r="J58">
        <f t="shared" si="5"/>
        <v>6.239357233395345E-2</v>
      </c>
      <c r="K58">
        <f t="shared" si="6"/>
        <v>0.32478641260507291</v>
      </c>
      <c r="L58">
        <f t="shared" si="20"/>
        <v>105</v>
      </c>
      <c r="AU58">
        <f t="shared" si="31"/>
        <v>37</v>
      </c>
      <c r="AV58" s="6">
        <f t="shared" si="32"/>
        <v>106.8</v>
      </c>
      <c r="BS58">
        <f t="shared" si="11"/>
        <v>109.3</v>
      </c>
      <c r="BT58">
        <f t="shared" si="11"/>
        <v>56</v>
      </c>
      <c r="BU58">
        <f t="shared" si="24"/>
        <v>109.3</v>
      </c>
      <c r="BV58">
        <f t="shared" si="25"/>
        <v>0.57328064756702046</v>
      </c>
      <c r="BW58">
        <f t="shared" si="26"/>
        <v>0.42671935243297954</v>
      </c>
      <c r="BX58">
        <f t="shared" si="27"/>
        <v>0.52591527933370785</v>
      </c>
      <c r="BY58">
        <f t="shared" si="28"/>
        <v>-133.08844954723978</v>
      </c>
      <c r="BZ58">
        <f t="shared" si="29"/>
        <v>0.56060606060606055</v>
      </c>
      <c r="CA58">
        <f t="shared" si="30"/>
        <v>0.15250597424624424</v>
      </c>
    </row>
    <row r="59" spans="1:79" x14ac:dyDescent="0.25">
      <c r="A59" s="72">
        <v>109.4</v>
      </c>
      <c r="B59">
        <f t="shared" si="19"/>
        <v>57</v>
      </c>
      <c r="C59" s="29">
        <f t="shared" si="0"/>
        <v>0.57070707070707072</v>
      </c>
      <c r="D59" s="6">
        <f t="shared" si="1"/>
        <v>0.17817459772241043</v>
      </c>
      <c r="E59" s="7">
        <f t="shared" si="2"/>
        <v>0.57070707070707072</v>
      </c>
      <c r="F59" s="7">
        <f t="shared" si="3"/>
        <v>0.39265982513679648</v>
      </c>
      <c r="I59">
        <f t="shared" si="4"/>
        <v>0.32663695936239617</v>
      </c>
      <c r="J59">
        <f t="shared" si="5"/>
        <v>6.928389793382192E-2</v>
      </c>
      <c r="K59">
        <f t="shared" si="6"/>
        <v>0.36065363497349562</v>
      </c>
      <c r="L59">
        <f t="shared" si="20"/>
        <v>106</v>
      </c>
      <c r="AK59" s="82" t="s">
        <v>103</v>
      </c>
      <c r="AL59" s="82"/>
      <c r="AP59" s="28"/>
      <c r="AU59">
        <f t="shared" si="31"/>
        <v>38</v>
      </c>
      <c r="AV59" s="6">
        <f t="shared" si="32"/>
        <v>106.9</v>
      </c>
      <c r="BS59">
        <f t="shared" si="11"/>
        <v>109.4</v>
      </c>
      <c r="BT59">
        <f t="shared" si="11"/>
        <v>57</v>
      </c>
      <c r="BU59">
        <f t="shared" si="24"/>
        <v>109.4</v>
      </c>
      <c r="BV59">
        <f t="shared" si="25"/>
        <v>0.58080111062695228</v>
      </c>
      <c r="BW59">
        <f t="shared" si="26"/>
        <v>0.41919888937304772</v>
      </c>
      <c r="BX59">
        <f t="shared" si="27"/>
        <v>0.54880298753587675</v>
      </c>
      <c r="BY59">
        <f t="shared" si="28"/>
        <v>-129.19998081294514</v>
      </c>
      <c r="BZ59">
        <f t="shared" si="29"/>
        <v>0.57070707070707072</v>
      </c>
      <c r="CA59">
        <f t="shared" si="30"/>
        <v>0.17817459772241043</v>
      </c>
    </row>
    <row r="60" spans="1:79" x14ac:dyDescent="0.25">
      <c r="A60" s="72">
        <v>109.4</v>
      </c>
      <c r="B60">
        <f t="shared" si="19"/>
        <v>58</v>
      </c>
      <c r="C60" s="29">
        <f t="shared" si="0"/>
        <v>0.58080808080808077</v>
      </c>
      <c r="D60" s="6">
        <f t="shared" si="1"/>
        <v>0.2039611757513142</v>
      </c>
      <c r="E60" s="7">
        <f t="shared" si="2"/>
        <v>0.58080808080808077</v>
      </c>
      <c r="F60" s="7">
        <f t="shared" si="3"/>
        <v>0.39072995342503231</v>
      </c>
      <c r="I60">
        <f t="shared" si="4"/>
        <v>0.3985460802050258</v>
      </c>
      <c r="J60">
        <f t="shared" si="5"/>
        <v>7.4147614187496949E-2</v>
      </c>
      <c r="K60">
        <f t="shared" si="6"/>
        <v>0.38597145049309955</v>
      </c>
      <c r="L60">
        <f t="shared" si="20"/>
        <v>107</v>
      </c>
      <c r="AU60">
        <f t="shared" si="31"/>
        <v>39</v>
      </c>
      <c r="AV60" s="6">
        <f t="shared" si="32"/>
        <v>106.9</v>
      </c>
      <c r="BS60">
        <f t="shared" si="11"/>
        <v>109.4</v>
      </c>
      <c r="BT60">
        <f t="shared" si="11"/>
        <v>58</v>
      </c>
      <c r="BU60">
        <f t="shared" si="24"/>
        <v>109.4</v>
      </c>
      <c r="BV60">
        <f t="shared" si="25"/>
        <v>0.58080111062695228</v>
      </c>
      <c r="BW60">
        <f t="shared" si="26"/>
        <v>0.41919888937304772</v>
      </c>
      <c r="BX60">
        <f t="shared" si="27"/>
        <v>0.55640009006663549</v>
      </c>
      <c r="BY60">
        <f t="shared" si="28"/>
        <v>-129.90567443402364</v>
      </c>
      <c r="BZ60">
        <f t="shared" si="29"/>
        <v>0.58080808080808077</v>
      </c>
      <c r="CA60">
        <f t="shared" si="30"/>
        <v>0.2039611757513142</v>
      </c>
    </row>
    <row r="61" spans="1:79" x14ac:dyDescent="0.25">
      <c r="A61" s="72">
        <v>109.4</v>
      </c>
      <c r="B61">
        <f t="shared" si="19"/>
        <v>59</v>
      </c>
      <c r="C61" s="29">
        <f t="shared" si="0"/>
        <v>0.59090909090909094</v>
      </c>
      <c r="D61" s="6">
        <f t="shared" si="1"/>
        <v>0.22988411757923222</v>
      </c>
      <c r="E61" s="7">
        <f t="shared" si="2"/>
        <v>0.59090909090909105</v>
      </c>
      <c r="F61" s="7">
        <f t="shared" si="3"/>
        <v>0.38853893828063618</v>
      </c>
      <c r="I61">
        <f t="shared" si="4"/>
        <v>0.4740847206662922</v>
      </c>
      <c r="J61">
        <f t="shared" si="5"/>
        <v>7.6477636279787015E-2</v>
      </c>
      <c r="K61">
        <f t="shared" si="6"/>
        <v>0.39810025620717215</v>
      </c>
      <c r="L61">
        <f t="shared" si="20"/>
        <v>108</v>
      </c>
      <c r="AK61" t="s">
        <v>4</v>
      </c>
      <c r="AL61" s="29">
        <f>BP3</f>
        <v>108.33838383838382</v>
      </c>
      <c r="AU61">
        <f t="shared" si="31"/>
        <v>40</v>
      </c>
      <c r="AV61" s="6">
        <f t="shared" si="32"/>
        <v>107.1</v>
      </c>
      <c r="BS61">
        <f t="shared" si="11"/>
        <v>109.4</v>
      </c>
      <c r="BT61">
        <f t="shared" si="11"/>
        <v>59</v>
      </c>
      <c r="BU61">
        <f t="shared" si="24"/>
        <v>109.4</v>
      </c>
      <c r="BV61">
        <f t="shared" si="25"/>
        <v>0.58080111062695228</v>
      </c>
      <c r="BW61">
        <f t="shared" si="26"/>
        <v>0.41919888937304772</v>
      </c>
      <c r="BX61">
        <f t="shared" si="27"/>
        <v>0.57152954370086695</v>
      </c>
      <c r="BY61">
        <f t="shared" si="28"/>
        <v>-129.02596262076264</v>
      </c>
      <c r="BZ61">
        <f t="shared" si="29"/>
        <v>0.59090909090909094</v>
      </c>
      <c r="CA61">
        <f t="shared" si="30"/>
        <v>0.22988411757923222</v>
      </c>
    </row>
    <row r="62" spans="1:79" x14ac:dyDescent="0.25">
      <c r="A62" s="72">
        <v>109.6</v>
      </c>
      <c r="B62">
        <f t="shared" si="19"/>
        <v>60</v>
      </c>
      <c r="C62" s="29">
        <f t="shared" si="0"/>
        <v>0.60101010101010099</v>
      </c>
      <c r="D62" s="6">
        <f t="shared" si="1"/>
        <v>0.25596249429406465</v>
      </c>
      <c r="E62" s="7">
        <f t="shared" si="2"/>
        <v>0.60101010101010099</v>
      </c>
      <c r="F62" s="7">
        <f t="shared" si="3"/>
        <v>0.38608530657407669</v>
      </c>
      <c r="I62">
        <f t="shared" si="4"/>
        <v>0.55056967009988234</v>
      </c>
      <c r="J62">
        <f t="shared" si="5"/>
        <v>7.6022848561016557E-2</v>
      </c>
      <c r="K62">
        <f t="shared" si="6"/>
        <v>0.39573288299626336</v>
      </c>
      <c r="L62">
        <f t="shared" si="20"/>
        <v>109</v>
      </c>
      <c r="AK62" t="s">
        <v>135</v>
      </c>
      <c r="AL62" s="29">
        <f>BP4</f>
        <v>5.2054466582983263</v>
      </c>
      <c r="AU62">
        <f t="shared" si="31"/>
        <v>41</v>
      </c>
      <c r="AV62" s="6">
        <f t="shared" si="32"/>
        <v>107.4</v>
      </c>
      <c r="BS62">
        <f t="shared" si="11"/>
        <v>109.6</v>
      </c>
      <c r="BT62">
        <f t="shared" si="11"/>
        <v>60</v>
      </c>
      <c r="BU62">
        <f t="shared" si="24"/>
        <v>109.6</v>
      </c>
      <c r="BV62">
        <f t="shared" si="25"/>
        <v>0.59575118130515015</v>
      </c>
      <c r="BW62">
        <f t="shared" si="26"/>
        <v>0.40424881869484985</v>
      </c>
      <c r="BX62">
        <f t="shared" si="27"/>
        <v>0.59402127409053551</v>
      </c>
      <c r="BY62">
        <f t="shared" si="28"/>
        <v>-123.61390672396655</v>
      </c>
      <c r="BZ62">
        <f t="shared" si="29"/>
        <v>0.60101010101010099</v>
      </c>
      <c r="CA62">
        <f t="shared" si="30"/>
        <v>0.25596249429406465</v>
      </c>
    </row>
    <row r="63" spans="1:79" x14ac:dyDescent="0.25">
      <c r="A63" s="72">
        <v>109.6</v>
      </c>
      <c r="B63">
        <f t="shared" si="19"/>
        <v>61</v>
      </c>
      <c r="C63" s="29">
        <f t="shared" si="0"/>
        <v>0.61111111111111116</v>
      </c>
      <c r="D63" s="6">
        <f t="shared" si="1"/>
        <v>0.28221614706250825</v>
      </c>
      <c r="E63" s="7">
        <f t="shared" si="2"/>
        <v>0.61111111111111116</v>
      </c>
      <c r="F63" s="7">
        <f t="shared" si="3"/>
        <v>0.38336738874445719</v>
      </c>
      <c r="I63">
        <f t="shared" si="4"/>
        <v>0.62521530917716872</v>
      </c>
      <c r="J63">
        <f t="shared" si="5"/>
        <v>7.2832669333547456E-2</v>
      </c>
      <c r="K63">
        <f t="shared" si="6"/>
        <v>0.37912657519726162</v>
      </c>
      <c r="L63">
        <f t="shared" si="20"/>
        <v>110</v>
      </c>
      <c r="AK63" t="s">
        <v>96</v>
      </c>
      <c r="AL63" s="98">
        <f>BP5</f>
        <v>99</v>
      </c>
      <c r="AU63">
        <f t="shared" si="31"/>
        <v>42</v>
      </c>
      <c r="AV63" s="6">
        <f t="shared" si="32"/>
        <v>107.6</v>
      </c>
      <c r="BS63">
        <f t="shared" si="11"/>
        <v>109.6</v>
      </c>
      <c r="BT63">
        <f t="shared" si="11"/>
        <v>61</v>
      </c>
      <c r="BU63">
        <f t="shared" si="24"/>
        <v>109.6</v>
      </c>
      <c r="BV63">
        <f t="shared" si="25"/>
        <v>0.59575118130515015</v>
      </c>
      <c r="BW63">
        <f t="shared" si="26"/>
        <v>0.40424881869484985</v>
      </c>
      <c r="BX63">
        <f t="shared" si="27"/>
        <v>0.60884994513356328</v>
      </c>
      <c r="BY63">
        <f t="shared" si="28"/>
        <v>-122.70798968868675</v>
      </c>
      <c r="BZ63">
        <f t="shared" si="29"/>
        <v>0.61111111111111116</v>
      </c>
      <c r="CA63">
        <f t="shared" si="30"/>
        <v>0.28221614706250825</v>
      </c>
    </row>
    <row r="64" spans="1:79" x14ac:dyDescent="0.25">
      <c r="A64" s="23">
        <v>110</v>
      </c>
      <c r="B64">
        <f t="shared" si="19"/>
        <v>62</v>
      </c>
      <c r="C64" s="29">
        <f t="shared" si="0"/>
        <v>0.62121212121212122</v>
      </c>
      <c r="D64" s="6">
        <f t="shared" si="1"/>
        <v>0.30866580569493407</v>
      </c>
      <c r="E64" s="7">
        <f t="shared" si="2"/>
        <v>0.62121212121212133</v>
      </c>
      <c r="F64" s="7">
        <f t="shared" si="3"/>
        <v>0.3803833104316085</v>
      </c>
      <c r="I64">
        <f t="shared" si="4"/>
        <v>0.69543429131223233</v>
      </c>
      <c r="J64">
        <f t="shared" si="5"/>
        <v>6.7248209060830427E-2</v>
      </c>
      <c r="K64">
        <f t="shared" si="6"/>
        <v>0.35005696513224699</v>
      </c>
      <c r="L64">
        <f t="shared" si="20"/>
        <v>111</v>
      </c>
      <c r="AL64" s="29"/>
      <c r="AU64">
        <f t="shared" si="31"/>
        <v>43</v>
      </c>
      <c r="AV64" s="6">
        <f t="shared" si="32"/>
        <v>107.7</v>
      </c>
      <c r="BS64">
        <f t="shared" si="11"/>
        <v>110</v>
      </c>
      <c r="BT64">
        <f t="shared" si="11"/>
        <v>62</v>
      </c>
      <c r="BU64">
        <f t="shared" si="24"/>
        <v>110</v>
      </c>
      <c r="BV64">
        <f t="shared" si="25"/>
        <v>0.62521530917716872</v>
      </c>
      <c r="BW64">
        <f t="shared" si="26"/>
        <v>0.37478469082283128</v>
      </c>
      <c r="BX64">
        <f t="shared" si="27"/>
        <v>0.60884994513356328</v>
      </c>
      <c r="BY64">
        <f t="shared" si="28"/>
        <v>-118.79864361680394</v>
      </c>
      <c r="BZ64">
        <f t="shared" si="29"/>
        <v>0.62121212121212122</v>
      </c>
      <c r="CA64">
        <f t="shared" si="30"/>
        <v>0.30866580569493407</v>
      </c>
    </row>
    <row r="65" spans="1:79" x14ac:dyDescent="0.25">
      <c r="A65" s="23">
        <v>110.1</v>
      </c>
      <c r="B65">
        <f t="shared" si="19"/>
        <v>63</v>
      </c>
      <c r="C65" s="29">
        <f t="shared" si="0"/>
        <v>0.63131313131313127</v>
      </c>
      <c r="D65" s="6">
        <f t="shared" si="1"/>
        <v>0.3353332195143981</v>
      </c>
      <c r="E65" s="7">
        <f t="shared" si="2"/>
        <v>0.63131313131313127</v>
      </c>
      <c r="F65" s="7">
        <f t="shared" si="3"/>
        <v>0.37713098285020863</v>
      </c>
      <c r="I65">
        <f t="shared" si="4"/>
        <v>0.75910302914041727</v>
      </c>
      <c r="J65">
        <f t="shared" si="5"/>
        <v>5.9842210183973621E-2</v>
      </c>
      <c r="K65">
        <f t="shared" si="6"/>
        <v>0.31150543302735156</v>
      </c>
      <c r="L65">
        <f t="shared" si="20"/>
        <v>112</v>
      </c>
      <c r="AK65" t="s">
        <v>133</v>
      </c>
      <c r="AL65" s="59">
        <f>BP8</f>
        <v>0.40990202389427566</v>
      </c>
      <c r="AU65">
        <f t="shared" si="31"/>
        <v>44</v>
      </c>
      <c r="AV65" s="6">
        <f t="shared" si="32"/>
        <v>108</v>
      </c>
      <c r="BS65">
        <f t="shared" si="11"/>
        <v>110.1</v>
      </c>
      <c r="BT65">
        <f t="shared" si="11"/>
        <v>63</v>
      </c>
      <c r="BU65">
        <f t="shared" si="24"/>
        <v>110.1</v>
      </c>
      <c r="BV65">
        <f t="shared" si="25"/>
        <v>0.63247584464413042</v>
      </c>
      <c r="BW65">
        <f t="shared" si="26"/>
        <v>0.36752415535586958</v>
      </c>
      <c r="BX65">
        <f t="shared" si="27"/>
        <v>0.61620681507066177</v>
      </c>
      <c r="BY65">
        <f t="shared" si="28"/>
        <v>-117.78573530510936</v>
      </c>
      <c r="BZ65">
        <f t="shared" si="29"/>
        <v>0.63131313131313127</v>
      </c>
      <c r="CA65">
        <f t="shared" si="30"/>
        <v>0.3353332195143981</v>
      </c>
    </row>
    <row r="66" spans="1:79" x14ac:dyDescent="0.25">
      <c r="A66" s="23">
        <v>110.1</v>
      </c>
      <c r="B66">
        <f t="shared" si="19"/>
        <v>64</v>
      </c>
      <c r="C66" s="29">
        <f t="shared" si="0"/>
        <v>0.64141414141414144</v>
      </c>
      <c r="D66" s="6">
        <f t="shared" si="1"/>
        <v>0.3622413028447366</v>
      </c>
      <c r="E66" s="7">
        <f t="shared" si="2"/>
        <v>0.64141414141414144</v>
      </c>
      <c r="F66" s="7">
        <f t="shared" si="3"/>
        <v>0.37360809177027099</v>
      </c>
      <c r="I66">
        <f t="shared" si="4"/>
        <v>0.81474718453292971</v>
      </c>
      <c r="J66">
        <f t="shared" si="5"/>
        <v>5.1322397306700185E-2</v>
      </c>
      <c r="K66">
        <f t="shared" si="6"/>
        <v>0.26715600155602148</v>
      </c>
      <c r="L66">
        <f t="shared" si="20"/>
        <v>113</v>
      </c>
      <c r="AK66" t="s">
        <v>99</v>
      </c>
      <c r="AL66" s="59">
        <f>BP10</f>
        <v>0.33774573137602865</v>
      </c>
      <c r="AU66">
        <f t="shared" si="31"/>
        <v>45</v>
      </c>
      <c r="AV66" s="6">
        <f t="shared" si="32"/>
        <v>108.1</v>
      </c>
      <c r="BS66">
        <f t="shared" si="11"/>
        <v>110.1</v>
      </c>
      <c r="BT66">
        <f t="shared" si="11"/>
        <v>64</v>
      </c>
      <c r="BU66">
        <f t="shared" si="24"/>
        <v>110.1</v>
      </c>
      <c r="BV66">
        <f t="shared" si="25"/>
        <v>0.63247584464413042</v>
      </c>
      <c r="BW66">
        <f t="shared" si="26"/>
        <v>0.36752415535586958</v>
      </c>
      <c r="BX66">
        <f t="shared" si="27"/>
        <v>0.62352203680920915</v>
      </c>
      <c r="BY66">
        <f t="shared" si="28"/>
        <v>-118.17152136065626</v>
      </c>
      <c r="BZ66">
        <f t="shared" si="29"/>
        <v>0.64141414141414144</v>
      </c>
      <c r="CA66">
        <f t="shared" si="30"/>
        <v>0.3622413028447366</v>
      </c>
    </row>
    <row r="67" spans="1:79" x14ac:dyDescent="0.25">
      <c r="A67" s="23">
        <v>110.1</v>
      </c>
      <c r="B67">
        <f t="shared" si="19"/>
        <v>65</v>
      </c>
      <c r="C67" s="29">
        <f t="shared" ref="C67:C130" si="33">IF(A67&gt;0,((B67-0.5)/$S$2),"")</f>
        <v>0.65151515151515149</v>
      </c>
      <c r="D67" s="6">
        <f t="shared" ref="D67:D101" si="34">IF(A67&gt;0,(_xlfn.NORM.S.INV(C67)),"")</f>
        <v>0.38941429785214438</v>
      </c>
      <c r="E67" s="7">
        <f t="shared" si="2"/>
        <v>0.65151515151515149</v>
      </c>
      <c r="F67" s="7">
        <f t="shared" si="3"/>
        <v>0.36981208494291617</v>
      </c>
      <c r="I67">
        <f t="shared" si="4"/>
        <v>0.86162144708009503</v>
      </c>
      <c r="J67">
        <f t="shared" si="5"/>
        <v>4.2420780068695742E-2</v>
      </c>
      <c r="K67">
        <f t="shared" si="6"/>
        <v>0.22081910785100051</v>
      </c>
      <c r="L67">
        <f t="shared" si="20"/>
        <v>114</v>
      </c>
      <c r="AL67" s="29"/>
      <c r="AU67">
        <f t="shared" si="31"/>
        <v>46</v>
      </c>
      <c r="AV67" s="6">
        <f t="shared" si="32"/>
        <v>108.2</v>
      </c>
      <c r="BS67">
        <f t="shared" si="11"/>
        <v>110.1</v>
      </c>
      <c r="BT67">
        <f t="shared" si="11"/>
        <v>65</v>
      </c>
      <c r="BU67">
        <f t="shared" si="24"/>
        <v>110.1</v>
      </c>
      <c r="BV67">
        <f t="shared" si="25"/>
        <v>0.63247584464413042</v>
      </c>
      <c r="BW67">
        <f t="shared" si="26"/>
        <v>0.36752415535586958</v>
      </c>
      <c r="BX67">
        <f t="shared" si="27"/>
        <v>0.65231820304854893</v>
      </c>
      <c r="BY67">
        <f t="shared" si="28"/>
        <v>-114.20834967847431</v>
      </c>
      <c r="BZ67">
        <f t="shared" si="29"/>
        <v>0.65151515151515149</v>
      </c>
      <c r="CA67">
        <f t="shared" si="30"/>
        <v>0.38941429785214438</v>
      </c>
    </row>
    <row r="68" spans="1:79" x14ac:dyDescent="0.25">
      <c r="A68" s="23">
        <v>110.2</v>
      </c>
      <c r="B68">
        <f t="shared" si="19"/>
        <v>66</v>
      </c>
      <c r="C68" s="29">
        <f t="shared" si="33"/>
        <v>0.66161616161616166</v>
      </c>
      <c r="D68" s="6">
        <f t="shared" si="34"/>
        <v>0.41687795799540739</v>
      </c>
      <c r="E68" s="7">
        <f t="shared" ref="E68:E101" si="35">IF(A68&gt;0,_xlfn.NORM.DIST(D68,0,1,TRUE),"")</f>
        <v>0.66161616161616177</v>
      </c>
      <c r="F68" s="7">
        <f t="shared" ref="F68:F101" si="36">IF(A68&gt;0,_xlfn.NORM.DIST(D68,0,1,FALSE),"")</f>
        <v>0.36574015778018487</v>
      </c>
      <c r="I68">
        <f t="shared" ref="I68:I103" si="37">_xlfn.NORM.DIST(L68,$G$3,$H$3,TRUE)</f>
        <v>0.89968163162442638</v>
      </c>
      <c r="J68">
        <f t="shared" ref="J68:J103" si="38">_xlfn.NORM.DIST(L68,$G$3,$H$3,FALSE)</f>
        <v>3.379269069878299E-2</v>
      </c>
      <c r="K68">
        <f t="shared" ref="K68:K103" si="39">J68*$H$3</f>
        <v>0.17590604887288885</v>
      </c>
      <c r="L68">
        <f t="shared" si="20"/>
        <v>115</v>
      </c>
      <c r="AK68" t="s">
        <v>104</v>
      </c>
      <c r="AL68" s="29"/>
      <c r="AU68">
        <f t="shared" si="31"/>
        <v>47</v>
      </c>
      <c r="AV68" s="6">
        <f t="shared" si="32"/>
        <v>108.2</v>
      </c>
      <c r="BS68">
        <f t="shared" ref="BS68:BT101" si="40">IF(A68&gt;0,A68,"")</f>
        <v>110.2</v>
      </c>
      <c r="BT68">
        <f t="shared" si="40"/>
        <v>66</v>
      </c>
      <c r="BU68">
        <f t="shared" si="24"/>
        <v>110.2</v>
      </c>
      <c r="BV68">
        <f t="shared" si="25"/>
        <v>0.63968933227377112</v>
      </c>
      <c r="BW68">
        <f t="shared" si="26"/>
        <v>0.36031066772622888</v>
      </c>
      <c r="BX68">
        <f t="shared" si="27"/>
        <v>0.65231820304854893</v>
      </c>
      <c r="BY68">
        <f t="shared" si="28"/>
        <v>-114.49340177903629</v>
      </c>
      <c r="BZ68">
        <f t="shared" si="29"/>
        <v>0.66161616161616166</v>
      </c>
      <c r="CA68">
        <f t="shared" si="30"/>
        <v>0.41687795799540739</v>
      </c>
    </row>
    <row r="69" spans="1:79" x14ac:dyDescent="0.25">
      <c r="A69" s="23">
        <v>110.3</v>
      </c>
      <c r="B69">
        <f t="shared" ref="B69:B101" si="41">IF(A69&gt;0,(B68+1),"")</f>
        <v>67</v>
      </c>
      <c r="C69" s="29">
        <f t="shared" si="33"/>
        <v>0.67171717171717171</v>
      </c>
      <c r="D69" s="6">
        <f t="shared" si="34"/>
        <v>0.4446597559886718</v>
      </c>
      <c r="E69" s="7">
        <f t="shared" si="35"/>
        <v>0.67171717171717171</v>
      </c>
      <c r="F69" s="7">
        <f t="shared" si="36"/>
        <v>0.36138923706161802</v>
      </c>
      <c r="I69">
        <f t="shared" si="37"/>
        <v>0.92946877402336292</v>
      </c>
      <c r="J69">
        <f t="shared" si="38"/>
        <v>2.5944141418757869E-2</v>
      </c>
      <c r="K69">
        <f t="shared" si="39"/>
        <v>0.13505084425069236</v>
      </c>
      <c r="L69">
        <f t="shared" ref="L69:L132" si="42">L68+1</f>
        <v>116</v>
      </c>
      <c r="AK69" s="82" t="str">
        <f>IF(AL66&gt;0.05,("Accept Normal"),("Reject Normal"))</f>
        <v>Accept Normal</v>
      </c>
      <c r="AL69" s="99"/>
      <c r="AU69">
        <f t="shared" si="31"/>
        <v>48</v>
      </c>
      <c r="AV69" s="6">
        <f t="shared" si="32"/>
        <v>108.5</v>
      </c>
      <c r="BS69">
        <f t="shared" si="40"/>
        <v>110.3</v>
      </c>
      <c r="BT69">
        <f t="shared" si="40"/>
        <v>67</v>
      </c>
      <c r="BU69">
        <f t="shared" si="24"/>
        <v>110.3</v>
      </c>
      <c r="BV69">
        <f t="shared" si="25"/>
        <v>0.6468534326228228</v>
      </c>
      <c r="BW69">
        <f t="shared" si="26"/>
        <v>0.3531465673771772</v>
      </c>
      <c r="BX69">
        <f t="shared" si="27"/>
        <v>0.65938944201194871</v>
      </c>
      <c r="BY69">
        <f t="shared" si="28"/>
        <v>-113.3261750236681</v>
      </c>
      <c r="BZ69">
        <f t="shared" si="29"/>
        <v>0.67171717171717171</v>
      </c>
      <c r="CA69">
        <f t="shared" si="30"/>
        <v>0.4446597559886718</v>
      </c>
    </row>
    <row r="70" spans="1:79" x14ac:dyDescent="0.25">
      <c r="A70" s="23">
        <v>110.4</v>
      </c>
      <c r="B70">
        <f t="shared" si="41"/>
        <v>68</v>
      </c>
      <c r="C70" s="29">
        <f t="shared" si="33"/>
        <v>0.68181818181818177</v>
      </c>
      <c r="D70" s="6">
        <f t="shared" si="34"/>
        <v>0.47278912099226728</v>
      </c>
      <c r="E70" s="7">
        <f t="shared" si="35"/>
        <v>0.68181818181818188</v>
      </c>
      <c r="F70" s="7">
        <f t="shared" si="36"/>
        <v>0.35675596239694818</v>
      </c>
      <c r="I70">
        <f t="shared" si="37"/>
        <v>0.95193904239496696</v>
      </c>
      <c r="J70">
        <f t="shared" si="38"/>
        <v>1.9196773443938119E-2</v>
      </c>
      <c r="K70">
        <f t="shared" si="39"/>
        <v>9.9927780173857741E-2</v>
      </c>
      <c r="L70">
        <f t="shared" si="42"/>
        <v>117</v>
      </c>
      <c r="AU70">
        <f t="shared" si="31"/>
        <v>49</v>
      </c>
      <c r="AV70" s="6">
        <f t="shared" si="32"/>
        <v>108.6</v>
      </c>
      <c r="BS70">
        <f t="shared" si="40"/>
        <v>110.4</v>
      </c>
      <c r="BT70">
        <f t="shared" si="40"/>
        <v>68</v>
      </c>
      <c r="BU70">
        <f t="shared" si="24"/>
        <v>110.4</v>
      </c>
      <c r="BV70">
        <f t="shared" si="25"/>
        <v>0.65396585858510881</v>
      </c>
      <c r="BW70">
        <f t="shared" si="26"/>
        <v>0.34603414141489119</v>
      </c>
      <c r="BX70">
        <f t="shared" si="27"/>
        <v>0.65938944201194871</v>
      </c>
      <c r="BY70">
        <f t="shared" si="28"/>
        <v>-113.55404753692618</v>
      </c>
      <c r="BZ70">
        <f t="shared" si="29"/>
        <v>0.68181818181818177</v>
      </c>
      <c r="CA70">
        <f t="shared" si="30"/>
        <v>0.47278912099226728</v>
      </c>
    </row>
    <row r="71" spans="1:79" x14ac:dyDescent="0.25">
      <c r="A71" s="23">
        <v>110.5</v>
      </c>
      <c r="B71">
        <f t="shared" si="41"/>
        <v>69</v>
      </c>
      <c r="C71" s="29">
        <f t="shared" si="33"/>
        <v>0.69191919191919193</v>
      </c>
      <c r="D71" s="6">
        <f t="shared" si="34"/>
        <v>0.50129771076772867</v>
      </c>
      <c r="E71" s="7">
        <f t="shared" si="35"/>
        <v>0.69191919191919204</v>
      </c>
      <c r="F71" s="7">
        <f t="shared" si="36"/>
        <v>0.35183666512166184</v>
      </c>
      <c r="I71">
        <f t="shared" si="37"/>
        <v>0.96827742614044188</v>
      </c>
      <c r="J71">
        <f t="shared" si="38"/>
        <v>1.3689562938633118E-2</v>
      </c>
      <c r="K71">
        <f t="shared" si="39"/>
        <v>7.1260289652472386E-2</v>
      </c>
      <c r="L71">
        <f t="shared" si="42"/>
        <v>118</v>
      </c>
      <c r="AU71">
        <f t="shared" si="31"/>
        <v>50</v>
      </c>
      <c r="AV71" s="6">
        <f t="shared" si="32"/>
        <v>108.7</v>
      </c>
      <c r="BS71">
        <f t="shared" si="40"/>
        <v>110.5</v>
      </c>
      <c r="BT71">
        <f t="shared" si="40"/>
        <v>69</v>
      </c>
      <c r="BU71">
        <f t="shared" si="24"/>
        <v>110.5</v>
      </c>
      <c r="BV71">
        <f t="shared" si="25"/>
        <v>0.66102437754628385</v>
      </c>
      <c r="BW71">
        <f t="shared" si="26"/>
        <v>0.33897562245371615</v>
      </c>
      <c r="BX71">
        <f t="shared" si="27"/>
        <v>0.68026119761682624</v>
      </c>
      <c r="BY71">
        <f t="shared" si="28"/>
        <v>-109.4962910596405</v>
      </c>
      <c r="BZ71">
        <f t="shared" si="29"/>
        <v>0.69191919191919193</v>
      </c>
      <c r="CA71">
        <f t="shared" si="30"/>
        <v>0.50129771076772867</v>
      </c>
    </row>
    <row r="72" spans="1:79" x14ac:dyDescent="0.25">
      <c r="A72" s="23">
        <v>110.7</v>
      </c>
      <c r="B72">
        <f t="shared" si="41"/>
        <v>70</v>
      </c>
      <c r="C72" s="29">
        <f t="shared" si="33"/>
        <v>0.70202020202020199</v>
      </c>
      <c r="D72" s="6">
        <f t="shared" si="34"/>
        <v>0.53021972582422772</v>
      </c>
      <c r="E72" s="7">
        <f t="shared" si="35"/>
        <v>0.70202020202020199</v>
      </c>
      <c r="F72" s="7">
        <f t="shared" si="36"/>
        <v>0.34662734423798852</v>
      </c>
      <c r="I72">
        <f t="shared" si="37"/>
        <v>0.97972810626285523</v>
      </c>
      <c r="J72">
        <f t="shared" si="38"/>
        <v>9.4085637724762514E-3</v>
      </c>
      <c r="K72">
        <f t="shared" si="39"/>
        <v>4.8975776848823198E-2</v>
      </c>
      <c r="L72">
        <f t="shared" si="42"/>
        <v>119</v>
      </c>
      <c r="AU72">
        <f t="shared" si="31"/>
        <v>51</v>
      </c>
      <c r="AV72" s="6">
        <f t="shared" si="32"/>
        <v>108.8</v>
      </c>
      <c r="BS72">
        <f t="shared" si="40"/>
        <v>110.7</v>
      </c>
      <c r="BT72">
        <f t="shared" si="40"/>
        <v>70</v>
      </c>
      <c r="BU72">
        <f t="shared" si="24"/>
        <v>110.7</v>
      </c>
      <c r="BV72">
        <f t="shared" si="25"/>
        <v>0.67497104872286617</v>
      </c>
      <c r="BW72">
        <f t="shared" si="26"/>
        <v>0.32502895127713383</v>
      </c>
      <c r="BX72">
        <f t="shared" si="27"/>
        <v>0.68026119761682624</v>
      </c>
      <c r="BY72">
        <f t="shared" si="28"/>
        <v>-108.1925849123768</v>
      </c>
      <c r="BZ72">
        <f t="shared" si="29"/>
        <v>0.70202020202020199</v>
      </c>
      <c r="CA72">
        <f t="shared" si="30"/>
        <v>0.53021972582422772</v>
      </c>
    </row>
    <row r="73" spans="1:79" x14ac:dyDescent="0.25">
      <c r="A73" s="23">
        <v>110.8</v>
      </c>
      <c r="B73">
        <f t="shared" si="41"/>
        <v>71</v>
      </c>
      <c r="C73" s="29">
        <f t="shared" si="33"/>
        <v>0.71212121212121215</v>
      </c>
      <c r="D73" s="6">
        <f t="shared" si="34"/>
        <v>0.55959227422743252</v>
      </c>
      <c r="E73" s="7">
        <f t="shared" si="35"/>
        <v>0.71212121212121215</v>
      </c>
      <c r="F73" s="7">
        <f t="shared" si="36"/>
        <v>0.34112363893492631</v>
      </c>
      <c r="I73">
        <f t="shared" si="37"/>
        <v>0.98746336360583975</v>
      </c>
      <c r="J73">
        <f t="shared" si="38"/>
        <v>6.2320293492001549E-3</v>
      </c>
      <c r="K73">
        <f t="shared" si="39"/>
        <v>3.244049635021104E-2</v>
      </c>
      <c r="L73">
        <f t="shared" si="42"/>
        <v>120</v>
      </c>
      <c r="AU73">
        <f t="shared" si="31"/>
        <v>52</v>
      </c>
      <c r="AV73" s="6">
        <f t="shared" si="32"/>
        <v>109.1</v>
      </c>
      <c r="BS73">
        <f t="shared" si="40"/>
        <v>110.8</v>
      </c>
      <c r="BT73">
        <f t="shared" si="40"/>
        <v>71</v>
      </c>
      <c r="BU73">
        <f t="shared" si="24"/>
        <v>110.8</v>
      </c>
      <c r="BV73">
        <f t="shared" si="25"/>
        <v>0.68185502620396343</v>
      </c>
      <c r="BW73">
        <f t="shared" si="26"/>
        <v>0.31814497379603657</v>
      </c>
      <c r="BX73">
        <f t="shared" si="27"/>
        <v>0.68026119761682624</v>
      </c>
      <c r="BY73">
        <f t="shared" si="28"/>
        <v>-108.31854845457337</v>
      </c>
      <c r="BZ73">
        <f t="shared" si="29"/>
        <v>0.71212121212121215</v>
      </c>
      <c r="CA73">
        <f t="shared" si="30"/>
        <v>0.55959227422743252</v>
      </c>
    </row>
    <row r="74" spans="1:79" x14ac:dyDescent="0.25">
      <c r="A74" s="23">
        <v>110.8</v>
      </c>
      <c r="B74">
        <f t="shared" si="41"/>
        <v>72</v>
      </c>
      <c r="C74" s="29">
        <f t="shared" si="33"/>
        <v>0.72222222222222221</v>
      </c>
      <c r="D74" s="6">
        <f t="shared" si="34"/>
        <v>0.58945579784977842</v>
      </c>
      <c r="E74" s="7">
        <f t="shared" si="35"/>
        <v>0.72222222222222221</v>
      </c>
      <c r="F74" s="7">
        <f t="shared" si="36"/>
        <v>0.33532079712313112</v>
      </c>
      <c r="I74">
        <f t="shared" si="37"/>
        <v>0.99249998694845465</v>
      </c>
      <c r="J74">
        <f t="shared" si="38"/>
        <v>3.9783964046737237E-3</v>
      </c>
      <c r="K74">
        <f t="shared" si="39"/>
        <v>2.070933027009491E-2</v>
      </c>
      <c r="L74">
        <f t="shared" si="42"/>
        <v>121</v>
      </c>
      <c r="AU74">
        <f t="shared" si="31"/>
        <v>53</v>
      </c>
      <c r="AV74" s="6">
        <f t="shared" si="32"/>
        <v>109.2</v>
      </c>
      <c r="BS74">
        <f t="shared" si="40"/>
        <v>110.8</v>
      </c>
      <c r="BT74">
        <f t="shared" si="40"/>
        <v>72</v>
      </c>
      <c r="BU74">
        <f t="shared" si="24"/>
        <v>110.8</v>
      </c>
      <c r="BV74">
        <f t="shared" si="25"/>
        <v>0.68185502620396343</v>
      </c>
      <c r="BW74">
        <f t="shared" si="26"/>
        <v>0.31814497379603657</v>
      </c>
      <c r="BX74">
        <f t="shared" si="27"/>
        <v>0.68026119761682624</v>
      </c>
      <c r="BY74">
        <f t="shared" si="28"/>
        <v>-109.85498176598576</v>
      </c>
      <c r="BZ74">
        <f t="shared" si="29"/>
        <v>0.72222222222222221</v>
      </c>
      <c r="CA74">
        <f t="shared" si="30"/>
        <v>0.58945579784977842</v>
      </c>
    </row>
    <row r="75" spans="1:79" x14ac:dyDescent="0.25">
      <c r="A75" s="23">
        <v>110.8</v>
      </c>
      <c r="B75">
        <f t="shared" si="41"/>
        <v>73</v>
      </c>
      <c r="C75" s="29">
        <f t="shared" si="33"/>
        <v>0.73232323232323238</v>
      </c>
      <c r="D75" s="6">
        <f t="shared" si="34"/>
        <v>0.61985457356549423</v>
      </c>
      <c r="E75" s="7">
        <f t="shared" si="35"/>
        <v>0.73232323232323249</v>
      </c>
      <c r="F75" s="7">
        <f t="shared" si="36"/>
        <v>0.32921363929845127</v>
      </c>
      <c r="I75">
        <f t="shared" si="37"/>
        <v>0.99566099300064492</v>
      </c>
      <c r="J75">
        <f t="shared" si="38"/>
        <v>2.4477047147082051E-3</v>
      </c>
      <c r="K75">
        <f t="shared" si="39"/>
        <v>1.2741396327678884E-2</v>
      </c>
      <c r="L75">
        <f t="shared" si="42"/>
        <v>122</v>
      </c>
      <c r="AL75" t="s">
        <v>83</v>
      </c>
      <c r="AM75" t="s">
        <v>71</v>
      </c>
      <c r="AU75">
        <f t="shared" si="31"/>
        <v>54</v>
      </c>
      <c r="AV75" s="6">
        <f t="shared" si="32"/>
        <v>109.2</v>
      </c>
      <c r="BS75">
        <f t="shared" si="40"/>
        <v>110.8</v>
      </c>
      <c r="BT75">
        <f t="shared" si="40"/>
        <v>73</v>
      </c>
      <c r="BU75">
        <f t="shared" si="24"/>
        <v>110.8</v>
      </c>
      <c r="BV75">
        <f t="shared" si="25"/>
        <v>0.68185502620396343</v>
      </c>
      <c r="BW75">
        <f t="shared" si="26"/>
        <v>0.31814497379603657</v>
      </c>
      <c r="BX75">
        <f t="shared" si="27"/>
        <v>0.68709755960961605</v>
      </c>
      <c r="BY75">
        <f t="shared" si="28"/>
        <v>-109.94149457423805</v>
      </c>
      <c r="BZ75">
        <f t="shared" si="29"/>
        <v>0.73232323232323238</v>
      </c>
      <c r="CA75">
        <f t="shared" si="30"/>
        <v>0.61985457356549423</v>
      </c>
    </row>
    <row r="76" spans="1:79" x14ac:dyDescent="0.25">
      <c r="A76" s="23">
        <v>111</v>
      </c>
      <c r="B76">
        <f t="shared" si="41"/>
        <v>74</v>
      </c>
      <c r="C76" s="29">
        <f t="shared" si="33"/>
        <v>0.74242424242424243</v>
      </c>
      <c r="D76" s="6">
        <f t="shared" si="34"/>
        <v>0.65083730644447746</v>
      </c>
      <c r="E76" s="7">
        <f t="shared" si="35"/>
        <v>0.74242424242424254</v>
      </c>
      <c r="F76" s="7">
        <f t="shared" si="36"/>
        <v>0.322796516894367</v>
      </c>
      <c r="I76">
        <f t="shared" si="37"/>
        <v>0.9975731882892519</v>
      </c>
      <c r="J76">
        <f t="shared" si="38"/>
        <v>1.4513842362923158E-3</v>
      </c>
      <c r="K76">
        <f t="shared" si="39"/>
        <v>7.555103222714704E-3</v>
      </c>
      <c r="L76">
        <f t="shared" si="42"/>
        <v>123</v>
      </c>
      <c r="AK76" t="s">
        <v>68</v>
      </c>
      <c r="AL76" s="6">
        <f>_xlfn.QUARTILE.INC(A3:A117,1)</f>
        <v>105.65</v>
      </c>
      <c r="AM76">
        <v>0.25</v>
      </c>
      <c r="AU76">
        <f t="shared" si="31"/>
        <v>55</v>
      </c>
      <c r="AV76" s="6">
        <f t="shared" si="32"/>
        <v>109.3</v>
      </c>
      <c r="BS76">
        <f t="shared" si="40"/>
        <v>111</v>
      </c>
      <c r="BT76">
        <f t="shared" si="40"/>
        <v>74</v>
      </c>
      <c r="BU76">
        <f t="shared" si="24"/>
        <v>111</v>
      </c>
      <c r="BV76">
        <f t="shared" si="25"/>
        <v>0.69543429131223233</v>
      </c>
      <c r="BW76">
        <f t="shared" si="26"/>
        <v>0.30456570868776767</v>
      </c>
      <c r="BX76">
        <f t="shared" si="27"/>
        <v>0.6938701803739783</v>
      </c>
      <c r="BY76">
        <f t="shared" si="28"/>
        <v>-107.1173043062452</v>
      </c>
      <c r="BZ76">
        <f t="shared" si="29"/>
        <v>0.74242424242424243</v>
      </c>
      <c r="CA76">
        <f t="shared" si="30"/>
        <v>0.65083730644447746</v>
      </c>
    </row>
    <row r="77" spans="1:79" x14ac:dyDescent="0.25">
      <c r="A77" s="23">
        <v>111.1</v>
      </c>
      <c r="B77">
        <f t="shared" si="41"/>
        <v>75</v>
      </c>
      <c r="C77" s="29">
        <f t="shared" si="33"/>
        <v>0.75252525252525249</v>
      </c>
      <c r="D77" s="6">
        <f t="shared" si="34"/>
        <v>0.68245783666933024</v>
      </c>
      <c r="E77" s="7">
        <f t="shared" si="35"/>
        <v>0.75252525252525271</v>
      </c>
      <c r="F77" s="7">
        <f t="shared" si="36"/>
        <v>0.31606326408883528</v>
      </c>
      <c r="I77">
        <f t="shared" si="37"/>
        <v>0.99868815046294357</v>
      </c>
      <c r="J77">
        <f t="shared" si="38"/>
        <v>8.2942703330985074E-4</v>
      </c>
      <c r="K77">
        <f t="shared" si="39"/>
        <v>4.3175381788450569E-3</v>
      </c>
      <c r="L77">
        <f t="shared" si="42"/>
        <v>124</v>
      </c>
      <c r="AK77" t="s">
        <v>70</v>
      </c>
      <c r="AL77" s="6">
        <f>_xlfn.QUARTILE.INC(A3:A117,2)</f>
        <v>108.7</v>
      </c>
      <c r="AM77">
        <v>0.5</v>
      </c>
      <c r="AU77">
        <f t="shared" si="31"/>
        <v>56</v>
      </c>
      <c r="AV77" s="6">
        <f t="shared" si="32"/>
        <v>109.3</v>
      </c>
      <c r="BS77">
        <f t="shared" si="40"/>
        <v>111.1</v>
      </c>
      <c r="BT77">
        <f t="shared" si="40"/>
        <v>75</v>
      </c>
      <c r="BU77">
        <f t="shared" si="24"/>
        <v>111.1</v>
      </c>
      <c r="BV77">
        <f t="shared" si="25"/>
        <v>0.7021257816819777</v>
      </c>
      <c r="BW77">
        <f t="shared" si="26"/>
        <v>0.2978742183180223</v>
      </c>
      <c r="BX77">
        <f t="shared" si="27"/>
        <v>0.70057717863225355</v>
      </c>
      <c r="BY77">
        <f t="shared" si="28"/>
        <v>-105.71452518298518</v>
      </c>
      <c r="BZ77">
        <f t="shared" si="29"/>
        <v>0.75252525252525249</v>
      </c>
      <c r="CA77">
        <f t="shared" si="30"/>
        <v>0.68245783666933024</v>
      </c>
    </row>
    <row r="78" spans="1:79" x14ac:dyDescent="0.25">
      <c r="A78" s="23">
        <v>111.2</v>
      </c>
      <c r="B78">
        <f t="shared" si="41"/>
        <v>76</v>
      </c>
      <c r="C78" s="29">
        <f t="shared" si="33"/>
        <v>0.76262626262626265</v>
      </c>
      <c r="D78" s="6">
        <f t="shared" si="34"/>
        <v>0.71477598810315091</v>
      </c>
      <c r="E78" s="7">
        <f t="shared" si="35"/>
        <v>0.76262626262626265</v>
      </c>
      <c r="F78" s="7">
        <f t="shared" si="36"/>
        <v>0.30900714178177924</v>
      </c>
      <c r="I78">
        <f t="shared" si="37"/>
        <v>0.99931477717073425</v>
      </c>
      <c r="J78">
        <f t="shared" si="38"/>
        <v>4.568213335050221E-4</v>
      </c>
      <c r="K78">
        <f t="shared" si="39"/>
        <v>2.3779590839331025E-3</v>
      </c>
      <c r="L78">
        <f t="shared" si="42"/>
        <v>125</v>
      </c>
      <c r="AK78" t="s">
        <v>69</v>
      </c>
      <c r="AL78" s="6">
        <f>_xlfn.QUARTILE.INC(A3:A117,3)</f>
        <v>111.05</v>
      </c>
      <c r="AM78">
        <v>0.75</v>
      </c>
      <c r="AU78">
        <f t="shared" si="31"/>
        <v>57</v>
      </c>
      <c r="AV78" s="6">
        <f t="shared" si="32"/>
        <v>109.4</v>
      </c>
      <c r="BS78">
        <f t="shared" si="40"/>
        <v>111.2</v>
      </c>
      <c r="BT78">
        <f t="shared" si="40"/>
        <v>76</v>
      </c>
      <c r="BU78">
        <f t="shared" si="24"/>
        <v>111.2</v>
      </c>
      <c r="BV78">
        <f t="shared" si="25"/>
        <v>0.70874942270662211</v>
      </c>
      <c r="BW78">
        <f t="shared" si="26"/>
        <v>0.29125057729337789</v>
      </c>
      <c r="BX78">
        <f t="shared" si="27"/>
        <v>0.71378711595925459</v>
      </c>
      <c r="BY78">
        <f t="shared" si="28"/>
        <v>-102.89498722904885</v>
      </c>
      <c r="BZ78">
        <f t="shared" si="29"/>
        <v>0.76262626262626265</v>
      </c>
      <c r="CA78">
        <f t="shared" si="30"/>
        <v>0.71477598810315091</v>
      </c>
    </row>
    <row r="79" spans="1:79" x14ac:dyDescent="0.25">
      <c r="A79" s="23">
        <v>111.4</v>
      </c>
      <c r="B79">
        <f t="shared" si="41"/>
        <v>77</v>
      </c>
      <c r="C79" s="29">
        <f t="shared" si="33"/>
        <v>0.77272727272727271</v>
      </c>
      <c r="D79" s="6">
        <f t="shared" si="34"/>
        <v>0.74785859476330196</v>
      </c>
      <c r="E79" s="7">
        <f t="shared" si="35"/>
        <v>0.77272727272727271</v>
      </c>
      <c r="F79" s="7">
        <f t="shared" si="36"/>
        <v>0.30162077213740696</v>
      </c>
      <c r="I79">
        <f t="shared" si="37"/>
        <v>0.99965422922740887</v>
      </c>
      <c r="J79">
        <f t="shared" si="38"/>
        <v>2.4248617063014219E-4</v>
      </c>
      <c r="K79">
        <f t="shared" si="39"/>
        <v>1.2622488265902315E-3</v>
      </c>
      <c r="L79">
        <f t="shared" si="42"/>
        <v>126</v>
      </c>
      <c r="AU79">
        <f t="shared" si="31"/>
        <v>58</v>
      </c>
      <c r="AV79" s="6">
        <f t="shared" si="32"/>
        <v>109.4</v>
      </c>
      <c r="BS79">
        <f t="shared" si="40"/>
        <v>111.4</v>
      </c>
      <c r="BT79">
        <f t="shared" si="40"/>
        <v>77</v>
      </c>
      <c r="BU79">
        <f t="shared" si="24"/>
        <v>111.4</v>
      </c>
      <c r="BV79">
        <f t="shared" si="25"/>
        <v>0.72178630129126842</v>
      </c>
      <c r="BW79">
        <f t="shared" si="26"/>
        <v>0.27821369870873158</v>
      </c>
      <c r="BX79">
        <f t="shared" si="27"/>
        <v>0.71378711595925459</v>
      </c>
      <c r="BY79">
        <f t="shared" si="28"/>
        <v>-101.46909257726313</v>
      </c>
      <c r="BZ79">
        <f t="shared" si="29"/>
        <v>0.77272727272727271</v>
      </c>
      <c r="CA79">
        <f t="shared" si="30"/>
        <v>0.74785859476330196</v>
      </c>
    </row>
    <row r="80" spans="1:79" x14ac:dyDescent="0.25">
      <c r="A80" s="23">
        <v>111.8</v>
      </c>
      <c r="B80">
        <f t="shared" si="41"/>
        <v>78</v>
      </c>
      <c r="C80" s="29">
        <f t="shared" si="33"/>
        <v>0.78282828282828287</v>
      </c>
      <c r="D80" s="6">
        <f t="shared" si="34"/>
        <v>0.78178075276507275</v>
      </c>
      <c r="E80" s="7">
        <f t="shared" si="35"/>
        <v>0.78282828282828298</v>
      </c>
      <c r="F80" s="7">
        <f t="shared" si="36"/>
        <v>0.29389606166517745</v>
      </c>
      <c r="I80">
        <f t="shared" si="37"/>
        <v>0.99983147204887834</v>
      </c>
      <c r="J80">
        <f t="shared" si="38"/>
        <v>1.2405091726182073E-4</v>
      </c>
      <c r="K80">
        <f t="shared" si="39"/>
        <v>6.4574043271938691E-4</v>
      </c>
      <c r="L80">
        <f t="shared" si="42"/>
        <v>127</v>
      </c>
      <c r="AU80">
        <f t="shared" si="31"/>
        <v>59</v>
      </c>
      <c r="AV80" s="6">
        <f t="shared" si="32"/>
        <v>109.4</v>
      </c>
      <c r="BS80">
        <f t="shared" si="40"/>
        <v>111.8</v>
      </c>
      <c r="BT80">
        <f t="shared" si="40"/>
        <v>78</v>
      </c>
      <c r="BU80">
        <f t="shared" si="24"/>
        <v>111.8</v>
      </c>
      <c r="BV80">
        <f t="shared" si="25"/>
        <v>0.74697439306840829</v>
      </c>
      <c r="BW80">
        <f t="shared" si="26"/>
        <v>0.25302560693159171</v>
      </c>
      <c r="BX80">
        <f t="shared" si="27"/>
        <v>0.75166748755953616</v>
      </c>
      <c r="BY80">
        <f t="shared" si="28"/>
        <v>-89.463767650976408</v>
      </c>
      <c r="BZ80">
        <f t="shared" si="29"/>
        <v>0.78282828282828287</v>
      </c>
      <c r="CA80">
        <f t="shared" si="30"/>
        <v>0.78178075276507275</v>
      </c>
    </row>
    <row r="81" spans="1:79" x14ac:dyDescent="0.25">
      <c r="A81" s="82">
        <v>112</v>
      </c>
      <c r="B81">
        <f t="shared" si="41"/>
        <v>79</v>
      </c>
      <c r="C81" s="29">
        <f t="shared" si="33"/>
        <v>0.79292929292929293</v>
      </c>
      <c r="D81" s="6">
        <f t="shared" si="34"/>
        <v>0.81662736084860543</v>
      </c>
      <c r="E81" s="7">
        <f t="shared" si="35"/>
        <v>0.79292929292929315</v>
      </c>
      <c r="F81" s="7">
        <f t="shared" si="36"/>
        <v>0.28582411025850057</v>
      </c>
      <c r="I81">
        <f t="shared" si="37"/>
        <v>0.99992067504024573</v>
      </c>
      <c r="J81">
        <f t="shared" si="38"/>
        <v>6.1162522914145993E-5</v>
      </c>
      <c r="K81">
        <f t="shared" si="39"/>
        <v>3.1837825051653608E-4</v>
      </c>
      <c r="L81">
        <f t="shared" si="42"/>
        <v>128</v>
      </c>
      <c r="AU81">
        <f t="shared" si="31"/>
        <v>60</v>
      </c>
      <c r="AV81" s="6">
        <f t="shared" si="32"/>
        <v>109.6</v>
      </c>
      <c r="BS81">
        <f t="shared" si="40"/>
        <v>112</v>
      </c>
      <c r="BT81">
        <f t="shared" si="40"/>
        <v>79</v>
      </c>
      <c r="BU81">
        <f t="shared" si="24"/>
        <v>112</v>
      </c>
      <c r="BV81">
        <f t="shared" si="25"/>
        <v>0.75910302914041727</v>
      </c>
      <c r="BW81">
        <f t="shared" si="26"/>
        <v>0.24089697085958273</v>
      </c>
      <c r="BX81">
        <f t="shared" si="27"/>
        <v>0.76367306534337998</v>
      </c>
      <c r="BY81">
        <f t="shared" si="28"/>
        <v>-85.601623998473571</v>
      </c>
      <c r="BZ81">
        <f t="shared" si="29"/>
        <v>0.79292929292929293</v>
      </c>
      <c r="CA81">
        <f t="shared" si="30"/>
        <v>0.81662736084860543</v>
      </c>
    </row>
    <row r="82" spans="1:79" x14ac:dyDescent="0.25">
      <c r="A82" s="82">
        <v>112.1</v>
      </c>
      <c r="B82">
        <f t="shared" si="41"/>
        <v>80</v>
      </c>
      <c r="C82" s="29">
        <f t="shared" si="33"/>
        <v>0.80303030303030298</v>
      </c>
      <c r="D82" s="6">
        <f t="shared" si="34"/>
        <v>0.85249503427469353</v>
      </c>
      <c r="E82" s="7">
        <f t="shared" si="35"/>
        <v>0.80303030303030287</v>
      </c>
      <c r="F82" s="7">
        <f t="shared" si="36"/>
        <v>0.27739510286946084</v>
      </c>
      <c r="I82">
        <f t="shared" si="37"/>
        <v>0.99996394740357308</v>
      </c>
      <c r="J82">
        <f t="shared" si="38"/>
        <v>2.90631852334199E-5</v>
      </c>
      <c r="K82">
        <f t="shared" si="39"/>
        <v>1.5128686045281088E-4</v>
      </c>
      <c r="L82">
        <f t="shared" si="42"/>
        <v>129</v>
      </c>
      <c r="AU82">
        <f t="shared" si="31"/>
        <v>61</v>
      </c>
      <c r="AV82" s="6">
        <f t="shared" si="32"/>
        <v>109.6</v>
      </c>
      <c r="BS82">
        <f t="shared" si="40"/>
        <v>112.1</v>
      </c>
      <c r="BT82">
        <f t="shared" si="40"/>
        <v>80</v>
      </c>
      <c r="BU82">
        <f t="shared" si="24"/>
        <v>112.1</v>
      </c>
      <c r="BV82">
        <f t="shared" si="25"/>
        <v>0.76504663446403842</v>
      </c>
      <c r="BW82">
        <f t="shared" si="26"/>
        <v>0.23495336553596158</v>
      </c>
      <c r="BX82">
        <f t="shared" si="27"/>
        <v>0.76367306534337998</v>
      </c>
      <c r="BY82">
        <f t="shared" si="28"/>
        <v>-85.452004930681298</v>
      </c>
      <c r="BZ82">
        <f t="shared" si="29"/>
        <v>0.80303030303030298</v>
      </c>
      <c r="CA82">
        <f t="shared" si="30"/>
        <v>0.85249503427469353</v>
      </c>
    </row>
    <row r="83" spans="1:79" x14ac:dyDescent="0.25">
      <c r="A83" s="82">
        <v>112.7</v>
      </c>
      <c r="B83">
        <f t="shared" si="41"/>
        <v>81</v>
      </c>
      <c r="C83" s="29">
        <f t="shared" si="33"/>
        <v>0.81313131313131315</v>
      </c>
      <c r="D83" s="6">
        <f t="shared" si="34"/>
        <v>0.88949450753063364</v>
      </c>
      <c r="E83" s="7">
        <f t="shared" si="35"/>
        <v>0.81313131313131315</v>
      </c>
      <c r="F83" s="7">
        <f t="shared" si="36"/>
        <v>0.268598179495736</v>
      </c>
      <c r="I83">
        <f t="shared" si="37"/>
        <v>0.99998418048913584</v>
      </c>
      <c r="J83">
        <f t="shared" si="38"/>
        <v>1.3309858398314883E-5</v>
      </c>
      <c r="K83">
        <f t="shared" si="39"/>
        <v>6.9283757921932118E-5</v>
      </c>
      <c r="L83">
        <f t="shared" si="42"/>
        <v>130</v>
      </c>
      <c r="AU83">
        <f t="shared" si="31"/>
        <v>62</v>
      </c>
      <c r="AV83" s="6">
        <f t="shared" si="32"/>
        <v>110</v>
      </c>
      <c r="BS83">
        <f t="shared" si="40"/>
        <v>112.7</v>
      </c>
      <c r="BT83">
        <f t="shared" si="40"/>
        <v>81</v>
      </c>
      <c r="BU83">
        <f t="shared" si="24"/>
        <v>112.7</v>
      </c>
      <c r="BV83">
        <f t="shared" si="25"/>
        <v>0.79895507692325163</v>
      </c>
      <c r="BW83">
        <f t="shared" si="26"/>
        <v>0.20104492307674837</v>
      </c>
      <c r="BX83">
        <f t="shared" si="27"/>
        <v>0.79224081342128061</v>
      </c>
      <c r="BY83">
        <f t="shared" si="28"/>
        <v>-73.631810027959219</v>
      </c>
      <c r="BZ83">
        <f t="shared" si="29"/>
        <v>0.81313131313131315</v>
      </c>
      <c r="CA83">
        <f t="shared" si="30"/>
        <v>0.88949450753063364</v>
      </c>
    </row>
    <row r="84" spans="1:79" x14ac:dyDescent="0.25">
      <c r="A84" s="82">
        <v>112.8</v>
      </c>
      <c r="B84">
        <f t="shared" si="41"/>
        <v>82</v>
      </c>
      <c r="C84" s="29">
        <f t="shared" si="33"/>
        <v>0.8232323232323232</v>
      </c>
      <c r="D84" s="6">
        <f t="shared" si="34"/>
        <v>0.92775368535742475</v>
      </c>
      <c r="E84" s="7">
        <f t="shared" si="35"/>
        <v>0.8232323232323232</v>
      </c>
      <c r="F84" s="7">
        <f t="shared" si="36"/>
        <v>0.2594212777809734</v>
      </c>
      <c r="I84">
        <f t="shared" si="37"/>
        <v>0.99999329920736169</v>
      </c>
      <c r="J84">
        <f t="shared" si="38"/>
        <v>5.8745697840163385E-6</v>
      </c>
      <c r="K84">
        <f t="shared" si="39"/>
        <v>3.0579759651148172E-5</v>
      </c>
      <c r="L84">
        <f t="shared" si="42"/>
        <v>131</v>
      </c>
      <c r="AU84">
        <f t="shared" si="31"/>
        <v>63</v>
      </c>
      <c r="AV84" s="6">
        <f t="shared" si="32"/>
        <v>110.1</v>
      </c>
      <c r="BS84">
        <f t="shared" si="40"/>
        <v>112.8</v>
      </c>
      <c r="BT84">
        <f t="shared" si="40"/>
        <v>82</v>
      </c>
      <c r="BU84">
        <f t="shared" si="24"/>
        <v>112.8</v>
      </c>
      <c r="BV84">
        <f t="shared" si="25"/>
        <v>0.80430666666258521</v>
      </c>
      <c r="BW84">
        <f t="shared" si="26"/>
        <v>0.19569333333741479</v>
      </c>
      <c r="BX84">
        <f t="shared" si="27"/>
        <v>0.82368106508847327</v>
      </c>
      <c r="BY84">
        <f t="shared" si="28"/>
        <v>-67.114685573445783</v>
      </c>
      <c r="BZ84">
        <f t="shared" si="29"/>
        <v>0.8232323232323232</v>
      </c>
      <c r="CA84">
        <f t="shared" si="30"/>
        <v>0.92775368535742475</v>
      </c>
    </row>
    <row r="85" spans="1:79" x14ac:dyDescent="0.25">
      <c r="A85" s="82">
        <v>112.9</v>
      </c>
      <c r="B85">
        <f t="shared" si="41"/>
        <v>83</v>
      </c>
      <c r="C85" s="29">
        <f t="shared" si="33"/>
        <v>0.83333333333333337</v>
      </c>
      <c r="D85" s="6">
        <f t="shared" si="34"/>
        <v>0.96742156610170071</v>
      </c>
      <c r="E85" s="7">
        <f t="shared" si="35"/>
        <v>0.83333333333333326</v>
      </c>
      <c r="F85" s="7">
        <f t="shared" si="36"/>
        <v>0.24985094061404356</v>
      </c>
      <c r="I85">
        <f t="shared" si="37"/>
        <v>0.99999726039587167</v>
      </c>
      <c r="J85">
        <f t="shared" si="38"/>
        <v>2.4989128254331809E-6</v>
      </c>
      <c r="K85">
        <f t="shared" si="39"/>
        <v>1.300795741652998E-5</v>
      </c>
      <c r="L85">
        <f t="shared" si="42"/>
        <v>132</v>
      </c>
      <c r="AU85">
        <f t="shared" si="31"/>
        <v>64</v>
      </c>
      <c r="AV85" s="6">
        <f t="shared" si="32"/>
        <v>110.1</v>
      </c>
      <c r="BS85">
        <f t="shared" si="40"/>
        <v>112.9</v>
      </c>
      <c r="BT85">
        <f t="shared" si="40"/>
        <v>83</v>
      </c>
      <c r="BU85">
        <f t="shared" si="24"/>
        <v>112.9</v>
      </c>
      <c r="BV85">
        <f t="shared" si="25"/>
        <v>0.80957086368786624</v>
      </c>
      <c r="BW85">
        <f t="shared" si="26"/>
        <v>0.19042913631213376</v>
      </c>
      <c r="BX85">
        <f t="shared" si="27"/>
        <v>0.8334543789035791</v>
      </c>
      <c r="BY85">
        <f t="shared" si="28"/>
        <v>-64.915501576607838</v>
      </c>
      <c r="BZ85">
        <f t="shared" si="29"/>
        <v>0.83333333333333337</v>
      </c>
      <c r="CA85">
        <f t="shared" si="30"/>
        <v>0.96742156610170071</v>
      </c>
    </row>
    <row r="86" spans="1:79" x14ac:dyDescent="0.25">
      <c r="A86" s="82">
        <v>113.3</v>
      </c>
      <c r="B86">
        <f t="shared" si="41"/>
        <v>84</v>
      </c>
      <c r="C86" s="29">
        <f t="shared" si="33"/>
        <v>0.84343434343434343</v>
      </c>
      <c r="D86" s="6">
        <f t="shared" si="34"/>
        <v>1.0086733576467986</v>
      </c>
      <c r="E86" s="7">
        <f t="shared" si="35"/>
        <v>0.84343434343434354</v>
      </c>
      <c r="F86" s="7">
        <f t="shared" si="36"/>
        <v>0.23987207839699085</v>
      </c>
      <c r="I86">
        <f t="shared" si="37"/>
        <v>0.99999891897852433</v>
      </c>
      <c r="J86">
        <f t="shared" si="38"/>
        <v>1.0244683639414689E-6</v>
      </c>
      <c r="K86">
        <f t="shared" si="39"/>
        <v>5.332815421611473E-6</v>
      </c>
      <c r="L86">
        <f t="shared" si="42"/>
        <v>133</v>
      </c>
      <c r="AU86">
        <f t="shared" ref="AU86:AU149" si="43">IF(B67&gt;0,B67,"")</f>
        <v>65</v>
      </c>
      <c r="AV86" s="6">
        <f t="shared" ref="AV86:AV117" si="44">IF(A67&gt;0,A67,"")</f>
        <v>110.1</v>
      </c>
      <c r="BS86">
        <f t="shared" si="40"/>
        <v>113.3</v>
      </c>
      <c r="BT86">
        <f t="shared" si="40"/>
        <v>84</v>
      </c>
      <c r="BU86">
        <f t="shared" si="24"/>
        <v>113.3</v>
      </c>
      <c r="BV86">
        <f t="shared" si="25"/>
        <v>0.82974513626231128</v>
      </c>
      <c r="BW86">
        <f t="shared" si="26"/>
        <v>0.17025486373768872</v>
      </c>
      <c r="BX86">
        <f t="shared" si="27"/>
        <v>0.8334543789035791</v>
      </c>
      <c r="BY86">
        <f t="shared" si="28"/>
        <v>-61.591771458887337</v>
      </c>
      <c r="BZ86">
        <f t="shared" si="29"/>
        <v>0.84343434343434343</v>
      </c>
      <c r="CA86">
        <f t="shared" si="30"/>
        <v>1.0086733576467986</v>
      </c>
    </row>
    <row r="87" spans="1:79" x14ac:dyDescent="0.25">
      <c r="A87" s="82">
        <v>113.7</v>
      </c>
      <c r="B87">
        <f t="shared" si="41"/>
        <v>85</v>
      </c>
      <c r="C87" s="29">
        <f t="shared" si="33"/>
        <v>0.85353535353535348</v>
      </c>
      <c r="D87" s="6">
        <f t="shared" si="34"/>
        <v>1.0517172529984837</v>
      </c>
      <c r="E87" s="7">
        <f t="shared" si="35"/>
        <v>0.85353535353535381</v>
      </c>
      <c r="F87" s="7">
        <f t="shared" si="36"/>
        <v>0.22946767172847379</v>
      </c>
      <c r="I87">
        <f t="shared" si="37"/>
        <v>0.99999958835195657</v>
      </c>
      <c r="J87">
        <f t="shared" si="38"/>
        <v>4.0477940180708825E-7</v>
      </c>
      <c r="K87">
        <f t="shared" si="39"/>
        <v>2.1070575844847032E-6</v>
      </c>
      <c r="L87">
        <f t="shared" si="42"/>
        <v>134</v>
      </c>
      <c r="AU87">
        <f t="shared" si="43"/>
        <v>66</v>
      </c>
      <c r="AV87" s="6">
        <f t="shared" si="44"/>
        <v>110.2</v>
      </c>
      <c r="BS87">
        <f t="shared" si="40"/>
        <v>113.7</v>
      </c>
      <c r="BT87">
        <f t="shared" si="40"/>
        <v>85</v>
      </c>
      <c r="BU87">
        <f t="shared" si="24"/>
        <v>113.7</v>
      </c>
      <c r="BV87">
        <f t="shared" si="25"/>
        <v>0.84849527242161626</v>
      </c>
      <c r="BW87">
        <f t="shared" si="26"/>
        <v>0.15150472757838374</v>
      </c>
      <c r="BX87">
        <f t="shared" si="27"/>
        <v>0.84744531948103274</v>
      </c>
      <c r="BY87">
        <f t="shared" si="28"/>
        <v>-55.739533965770192</v>
      </c>
      <c r="BZ87">
        <f t="shared" si="29"/>
        <v>0.85353535353535348</v>
      </c>
      <c r="CA87">
        <f t="shared" si="30"/>
        <v>1.0517172529984837</v>
      </c>
    </row>
    <row r="88" spans="1:79" x14ac:dyDescent="0.25">
      <c r="A88" s="23">
        <v>114.3</v>
      </c>
      <c r="B88">
        <f t="shared" si="41"/>
        <v>86</v>
      </c>
      <c r="C88" s="29">
        <f t="shared" si="33"/>
        <v>0.86363636363636365</v>
      </c>
      <c r="D88" s="6">
        <f t="shared" si="34"/>
        <v>1.096803562093513</v>
      </c>
      <c r="E88" s="7">
        <f t="shared" si="35"/>
        <v>0.86363636363636365</v>
      </c>
      <c r="F88" s="7">
        <f t="shared" si="36"/>
        <v>0.21861839446089223</v>
      </c>
      <c r="I88">
        <f t="shared" si="37"/>
        <v>0.99999984873902559</v>
      </c>
      <c r="J88">
        <f t="shared" si="38"/>
        <v>1.5413833506045941E-7</v>
      </c>
      <c r="K88">
        <f t="shared" si="39"/>
        <v>8.0235888115613619E-7</v>
      </c>
      <c r="L88">
        <f t="shared" si="42"/>
        <v>135</v>
      </c>
      <c r="AU88">
        <f t="shared" si="43"/>
        <v>67</v>
      </c>
      <c r="AV88" s="6">
        <f t="shared" si="44"/>
        <v>110.3</v>
      </c>
      <c r="BS88">
        <f t="shared" si="40"/>
        <v>114.3</v>
      </c>
      <c r="BT88">
        <f t="shared" si="40"/>
        <v>86</v>
      </c>
      <c r="BU88">
        <f t="shared" si="24"/>
        <v>114.3</v>
      </c>
      <c r="BV88">
        <f t="shared" si="25"/>
        <v>0.87395031182405991</v>
      </c>
      <c r="BW88">
        <f t="shared" si="26"/>
        <v>0.12604968817594009</v>
      </c>
      <c r="BX88">
        <f t="shared" si="27"/>
        <v>0.85193044416049057</v>
      </c>
      <c r="BY88">
        <f t="shared" si="28"/>
        <v>-50.441947683735833</v>
      </c>
      <c r="BZ88">
        <f t="shared" si="29"/>
        <v>0.86363636363636365</v>
      </c>
      <c r="CA88">
        <f t="shared" si="30"/>
        <v>1.096803562093513</v>
      </c>
    </row>
    <row r="89" spans="1:79" x14ac:dyDescent="0.25">
      <c r="A89" s="23">
        <v>114.9</v>
      </c>
      <c r="B89">
        <f t="shared" si="41"/>
        <v>87</v>
      </c>
      <c r="C89" s="29">
        <f t="shared" si="33"/>
        <v>0.8737373737373737</v>
      </c>
      <c r="D89" s="6">
        <f t="shared" si="34"/>
        <v>1.1442372651002066</v>
      </c>
      <c r="E89" s="7">
        <f t="shared" si="35"/>
        <v>0.8737373737373737</v>
      </c>
      <c r="F89" s="7">
        <f t="shared" si="36"/>
        <v>0.20730212834214201</v>
      </c>
      <c r="I89">
        <f t="shared" si="37"/>
        <v>0.99999994637048573</v>
      </c>
      <c r="J89">
        <f t="shared" si="38"/>
        <v>5.6568586861631245E-8</v>
      </c>
      <c r="K89">
        <f t="shared" si="39"/>
        <v>2.9446476144353696E-7</v>
      </c>
      <c r="L89">
        <f t="shared" si="42"/>
        <v>136</v>
      </c>
      <c r="AM89" s="27"/>
      <c r="AU89">
        <f t="shared" si="43"/>
        <v>68</v>
      </c>
      <c r="AV89" s="6">
        <f t="shared" si="44"/>
        <v>110.4</v>
      </c>
      <c r="BS89">
        <f t="shared" si="40"/>
        <v>114.9</v>
      </c>
      <c r="BT89">
        <f t="shared" si="40"/>
        <v>87</v>
      </c>
      <c r="BU89">
        <f t="shared" si="24"/>
        <v>114.9</v>
      </c>
      <c r="BV89">
        <f t="shared" si="25"/>
        <v>0.89626069272317543</v>
      </c>
      <c r="BW89">
        <f t="shared" si="26"/>
        <v>0.10373930727682457</v>
      </c>
      <c r="BX89">
        <f t="shared" si="27"/>
        <v>0.87302383110955528</v>
      </c>
      <c r="BY89">
        <f t="shared" si="28"/>
        <v>-42.439734119129341</v>
      </c>
      <c r="BZ89">
        <f t="shared" si="29"/>
        <v>0.8737373737373737</v>
      </c>
      <c r="CA89">
        <f t="shared" si="30"/>
        <v>1.1442372651002066</v>
      </c>
    </row>
    <row r="90" spans="1:79" x14ac:dyDescent="0.25">
      <c r="A90" s="23">
        <v>114.9</v>
      </c>
      <c r="B90">
        <f t="shared" si="41"/>
        <v>88</v>
      </c>
      <c r="C90" s="29">
        <f t="shared" si="33"/>
        <v>0.88383838383838387</v>
      </c>
      <c r="D90" s="6">
        <f t="shared" si="34"/>
        <v>1.1943956635681565</v>
      </c>
      <c r="E90" s="7">
        <f t="shared" si="35"/>
        <v>0.88383838383838398</v>
      </c>
      <c r="F90" s="7">
        <f t="shared" si="36"/>
        <v>0.19549332687326298</v>
      </c>
      <c r="I90">
        <f t="shared" si="37"/>
        <v>0.99999998165461634</v>
      </c>
      <c r="J90">
        <f t="shared" si="38"/>
        <v>2.0008401922223647E-8</v>
      </c>
      <c r="K90">
        <f t="shared" si="39"/>
        <v>1.0415266892392889E-7</v>
      </c>
      <c r="L90">
        <f t="shared" si="42"/>
        <v>137</v>
      </c>
      <c r="AU90">
        <f t="shared" si="43"/>
        <v>69</v>
      </c>
      <c r="AV90" s="6">
        <f t="shared" si="44"/>
        <v>110.5</v>
      </c>
      <c r="BS90">
        <f t="shared" si="40"/>
        <v>114.9</v>
      </c>
      <c r="BT90">
        <f t="shared" si="40"/>
        <v>88</v>
      </c>
      <c r="BU90">
        <f t="shared" si="24"/>
        <v>114.9</v>
      </c>
      <c r="BV90">
        <f t="shared" si="25"/>
        <v>0.89626069272317543</v>
      </c>
      <c r="BW90">
        <f t="shared" si="26"/>
        <v>0.10373930727682457</v>
      </c>
      <c r="BX90">
        <f t="shared" si="27"/>
        <v>0.90552603968946777</v>
      </c>
      <c r="BY90">
        <f t="shared" si="28"/>
        <v>-36.533560253412631</v>
      </c>
      <c r="BZ90">
        <f t="shared" si="29"/>
        <v>0.88383838383838387</v>
      </c>
      <c r="CA90">
        <f t="shared" si="30"/>
        <v>1.1943956635681565</v>
      </c>
    </row>
    <row r="91" spans="1:79" x14ac:dyDescent="0.25">
      <c r="A91" s="23">
        <v>115.3</v>
      </c>
      <c r="B91">
        <f t="shared" si="41"/>
        <v>89</v>
      </c>
      <c r="C91" s="29">
        <f t="shared" si="33"/>
        <v>0.89393939393939392</v>
      </c>
      <c r="D91" s="6">
        <f t="shared" si="34"/>
        <v>1.2477538553513243</v>
      </c>
      <c r="E91" s="7">
        <f t="shared" si="35"/>
        <v>0.89393939393939392</v>
      </c>
      <c r="F91" s="7">
        <f t="shared" si="36"/>
        <v>0.18316216427100507</v>
      </c>
      <c r="I91">
        <f t="shared" si="37"/>
        <v>0.99999999394564276</v>
      </c>
      <c r="J91">
        <f t="shared" si="38"/>
        <v>6.8205890362885549E-9</v>
      </c>
      <c r="K91">
        <f t="shared" si="39"/>
        <v>3.5504212406574458E-8</v>
      </c>
      <c r="L91">
        <f t="shared" si="42"/>
        <v>138</v>
      </c>
      <c r="AU91">
        <f t="shared" si="43"/>
        <v>70</v>
      </c>
      <c r="AV91" s="6">
        <f t="shared" si="44"/>
        <v>110.7</v>
      </c>
      <c r="BS91">
        <f t="shared" si="40"/>
        <v>115.3</v>
      </c>
      <c r="BT91">
        <f t="shared" si="40"/>
        <v>89</v>
      </c>
      <c r="BU91">
        <f t="shared" si="24"/>
        <v>115.3</v>
      </c>
      <c r="BV91">
        <f t="shared" si="25"/>
        <v>0.90944930359830989</v>
      </c>
      <c r="BW91">
        <f t="shared" si="26"/>
        <v>9.0550696401690112E-2</v>
      </c>
      <c r="BX91">
        <f t="shared" si="27"/>
        <v>0.9178175787081122</v>
      </c>
      <c r="BY91">
        <f t="shared" si="28"/>
        <v>-31.979058633783747</v>
      </c>
      <c r="BZ91">
        <f t="shared" si="29"/>
        <v>0.89393939393939392</v>
      </c>
      <c r="CA91">
        <f t="shared" si="30"/>
        <v>1.2477538553513243</v>
      </c>
    </row>
    <row r="92" spans="1:79" x14ac:dyDescent="0.25">
      <c r="A92" s="23">
        <v>115.5</v>
      </c>
      <c r="B92">
        <f t="shared" si="41"/>
        <v>90</v>
      </c>
      <c r="C92" s="29">
        <f t="shared" si="33"/>
        <v>0.90404040404040409</v>
      </c>
      <c r="D92" s="6">
        <f t="shared" si="34"/>
        <v>1.3049226377527239</v>
      </c>
      <c r="E92" s="7">
        <f t="shared" si="35"/>
        <v>0.90404040404040398</v>
      </c>
      <c r="F92" s="7">
        <f t="shared" si="36"/>
        <v>0.17027336935059462</v>
      </c>
      <c r="I92">
        <f t="shared" si="37"/>
        <v>0.99999999807246531</v>
      </c>
      <c r="J92">
        <f t="shared" si="38"/>
        <v>2.2408034746554282E-9</v>
      </c>
      <c r="K92">
        <f t="shared" si="39"/>
        <v>1.1664382959048376E-8</v>
      </c>
      <c r="L92">
        <f t="shared" si="42"/>
        <v>139</v>
      </c>
      <c r="AK92" s="26" t="s">
        <v>12</v>
      </c>
      <c r="AL92" s="26" t="s">
        <v>13</v>
      </c>
      <c r="AM92" s="26" t="s">
        <v>83</v>
      </c>
      <c r="AN92" s="26" t="s">
        <v>15</v>
      </c>
      <c r="AO92" s="26" t="s">
        <v>83</v>
      </c>
      <c r="AU92">
        <f t="shared" si="43"/>
        <v>71</v>
      </c>
      <c r="AV92" s="6">
        <f t="shared" si="44"/>
        <v>110.8</v>
      </c>
      <c r="BS92">
        <f t="shared" si="40"/>
        <v>115.5</v>
      </c>
      <c r="BT92">
        <f t="shared" si="40"/>
        <v>90</v>
      </c>
      <c r="BU92">
        <f t="shared" si="24"/>
        <v>115.5</v>
      </c>
      <c r="BV92">
        <f t="shared" si="25"/>
        <v>0.91555710821877578</v>
      </c>
      <c r="BW92">
        <f t="shared" si="26"/>
        <v>8.4442891781224216E-2</v>
      </c>
      <c r="BX92">
        <f t="shared" si="27"/>
        <v>0.92069339596140531</v>
      </c>
      <c r="BY92">
        <f t="shared" si="28"/>
        <v>-30.582282299891212</v>
      </c>
      <c r="BZ92">
        <f t="shared" si="29"/>
        <v>0.90404040404040409</v>
      </c>
      <c r="CA92">
        <f t="shared" si="30"/>
        <v>1.3049226377527239</v>
      </c>
    </row>
    <row r="93" spans="1:79" x14ac:dyDescent="0.25">
      <c r="A93" s="23">
        <v>115.9</v>
      </c>
      <c r="B93">
        <f t="shared" si="41"/>
        <v>91</v>
      </c>
      <c r="C93" s="29">
        <f t="shared" si="33"/>
        <v>0.91414141414141414</v>
      </c>
      <c r="D93" s="6">
        <f t="shared" si="34"/>
        <v>1.3667069718079636</v>
      </c>
      <c r="E93" s="7">
        <f t="shared" si="35"/>
        <v>0.91414141414141437</v>
      </c>
      <c r="F93" s="7">
        <f t="shared" si="36"/>
        <v>0.15678458174650498</v>
      </c>
      <c r="I93">
        <f t="shared" si="37"/>
        <v>0.99999999940802153</v>
      </c>
      <c r="J93">
        <f t="shared" si="38"/>
        <v>7.0950925148983441E-10</v>
      </c>
      <c r="K93">
        <f t="shared" si="39"/>
        <v>3.6933125621995053E-9</v>
      </c>
      <c r="L93">
        <f t="shared" si="42"/>
        <v>140</v>
      </c>
      <c r="AK93">
        <v>0.1</v>
      </c>
      <c r="AL93">
        <f>NORMSINV(AK93)</f>
        <v>-1.2815515655446006</v>
      </c>
      <c r="AM93">
        <f>$AF$3*AL93 +$AG$3</f>
        <v>101.69841459475816</v>
      </c>
      <c r="AN93">
        <v>0.1</v>
      </c>
      <c r="AO93" s="91">
        <f>AM93</f>
        <v>101.69841459475816</v>
      </c>
      <c r="AU93">
        <f t="shared" si="43"/>
        <v>72</v>
      </c>
      <c r="AV93" s="6">
        <f t="shared" si="44"/>
        <v>110.8</v>
      </c>
      <c r="BS93">
        <f t="shared" si="40"/>
        <v>115.9</v>
      </c>
      <c r="BT93">
        <f t="shared" si="40"/>
        <v>91</v>
      </c>
      <c r="BU93">
        <f t="shared" si="24"/>
        <v>115.9</v>
      </c>
      <c r="BV93">
        <f t="shared" si="25"/>
        <v>0.92683749603728449</v>
      </c>
      <c r="BW93">
        <f t="shared" si="26"/>
        <v>7.3162503962715508E-2</v>
      </c>
      <c r="BX93">
        <f t="shared" si="27"/>
        <v>0.93637231230790163</v>
      </c>
      <c r="BY93">
        <f t="shared" si="28"/>
        <v>-25.651164656405978</v>
      </c>
      <c r="BZ93">
        <f t="shared" si="29"/>
        <v>0.91414141414141414</v>
      </c>
      <c r="CA93">
        <f t="shared" si="30"/>
        <v>1.3667069718079636</v>
      </c>
    </row>
    <row r="94" spans="1:79" x14ac:dyDescent="0.25">
      <c r="A94" s="82">
        <v>116.3</v>
      </c>
      <c r="B94">
        <f t="shared" si="41"/>
        <v>92</v>
      </c>
      <c r="C94" s="29">
        <f t="shared" si="33"/>
        <v>0.9242424242424242</v>
      </c>
      <c r="D94" s="6">
        <f t="shared" si="34"/>
        <v>1.434200159686378</v>
      </c>
      <c r="E94" s="7">
        <f t="shared" si="35"/>
        <v>0.92424242424242398</v>
      </c>
      <c r="F94" s="7">
        <f t="shared" si="36"/>
        <v>0.14264395449211517</v>
      </c>
      <c r="I94">
        <f t="shared" si="37"/>
        <v>0.99999999982462906</v>
      </c>
      <c r="J94">
        <f t="shared" si="38"/>
        <v>2.1651339154297801E-10</v>
      </c>
      <c r="K94">
        <f t="shared" si="39"/>
        <v>1.127048910484232E-9</v>
      </c>
      <c r="L94">
        <f t="shared" si="42"/>
        <v>141</v>
      </c>
      <c r="AK94">
        <v>0.25</v>
      </c>
      <c r="AL94">
        <f t="shared" ref="AL94:AL97" si="45">NORMSINV(AK94)</f>
        <v>-0.67448975019608193</v>
      </c>
      <c r="AM94">
        <f t="shared" ref="AM94:AM97" si="46">$AF$3*AL94 +$AG$3</f>
        <v>104.84372055923629</v>
      </c>
      <c r="AN94">
        <v>0.25</v>
      </c>
      <c r="AO94" s="91">
        <f>AM94</f>
        <v>104.84372055923629</v>
      </c>
      <c r="AU94">
        <f t="shared" si="43"/>
        <v>73</v>
      </c>
      <c r="AV94" s="6">
        <f t="shared" si="44"/>
        <v>110.8</v>
      </c>
      <c r="BS94">
        <f t="shared" si="40"/>
        <v>116.3</v>
      </c>
      <c r="BT94">
        <f t="shared" si="40"/>
        <v>92</v>
      </c>
      <c r="BU94">
        <f t="shared" si="24"/>
        <v>116.3</v>
      </c>
      <c r="BV94">
        <f t="shared" si="25"/>
        <v>0.93692700597577139</v>
      </c>
      <c r="BW94">
        <f t="shared" si="26"/>
        <v>6.3072994024228612E-2</v>
      </c>
      <c r="BX94">
        <f t="shared" si="27"/>
        <v>0.94749848923356961</v>
      </c>
      <c r="BY94">
        <f t="shared" si="28"/>
        <v>-21.791610376261936</v>
      </c>
      <c r="BZ94">
        <f t="shared" si="29"/>
        <v>0.9242424242424242</v>
      </c>
      <c r="CA94">
        <f t="shared" si="30"/>
        <v>1.434200159686378</v>
      </c>
    </row>
    <row r="95" spans="1:79" x14ac:dyDescent="0.25">
      <c r="A95" s="82">
        <v>116.7</v>
      </c>
      <c r="B95">
        <f t="shared" si="41"/>
        <v>93</v>
      </c>
      <c r="C95" s="29">
        <f t="shared" si="33"/>
        <v>0.93434343434343436</v>
      </c>
      <c r="D95" s="6">
        <f t="shared" si="34"/>
        <v>1.5089438550380383</v>
      </c>
      <c r="E95" s="7">
        <f t="shared" si="35"/>
        <v>0.93434343434343448</v>
      </c>
      <c r="F95" s="7">
        <f t="shared" si="36"/>
        <v>0.12778650822791254</v>
      </c>
      <c r="I95">
        <f t="shared" si="37"/>
        <v>0.99999999994988853</v>
      </c>
      <c r="J95">
        <f t="shared" si="38"/>
        <v>6.3677187051592319E-11</v>
      </c>
      <c r="K95">
        <f t="shared" si="39"/>
        <v>3.3146820054754868E-10</v>
      </c>
      <c r="L95">
        <f t="shared" si="42"/>
        <v>142</v>
      </c>
      <c r="AK95">
        <v>0.5</v>
      </c>
      <c r="AL95">
        <f t="shared" si="45"/>
        <v>0</v>
      </c>
      <c r="AM95">
        <f t="shared" si="46"/>
        <v>108.33838383838382</v>
      </c>
      <c r="AN95">
        <v>0.5</v>
      </c>
      <c r="AO95" s="91">
        <f>AM95</f>
        <v>108.33838383838382</v>
      </c>
      <c r="AU95">
        <f t="shared" si="43"/>
        <v>74</v>
      </c>
      <c r="AV95" s="6">
        <f t="shared" si="44"/>
        <v>111</v>
      </c>
      <c r="BS95">
        <f t="shared" si="40"/>
        <v>116.7</v>
      </c>
      <c r="BT95">
        <f t="shared" si="40"/>
        <v>93</v>
      </c>
      <c r="BU95">
        <f t="shared" si="24"/>
        <v>116.7</v>
      </c>
      <c r="BV95">
        <f t="shared" si="25"/>
        <v>0.94589825598940003</v>
      </c>
      <c r="BW95">
        <f t="shared" si="26"/>
        <v>5.4101744010599973E-2</v>
      </c>
      <c r="BX95">
        <f t="shared" si="27"/>
        <v>0.95702150329425573</v>
      </c>
      <c r="BY95">
        <f t="shared" si="28"/>
        <v>-18.416691877116499</v>
      </c>
      <c r="BZ95">
        <f t="shared" si="29"/>
        <v>0.93434343434343436</v>
      </c>
      <c r="CA95">
        <f t="shared" si="30"/>
        <v>1.5089438550380383</v>
      </c>
    </row>
    <row r="96" spans="1:79" x14ac:dyDescent="0.25">
      <c r="A96" s="82">
        <v>117</v>
      </c>
      <c r="B96">
        <f t="shared" si="41"/>
        <v>94</v>
      </c>
      <c r="C96" s="29">
        <f t="shared" si="33"/>
        <v>0.94444444444444442</v>
      </c>
      <c r="D96" s="6">
        <f t="shared" si="34"/>
        <v>1.59321881802305</v>
      </c>
      <c r="E96" s="7">
        <f t="shared" si="35"/>
        <v>0.94444444444444442</v>
      </c>
      <c r="F96" s="7">
        <f t="shared" si="36"/>
        <v>0.11212828804063063</v>
      </c>
      <c r="I96">
        <f t="shared" si="37"/>
        <v>0.99999999998618894</v>
      </c>
      <c r="J96">
        <f t="shared" si="38"/>
        <v>1.8049093057549471E-11</v>
      </c>
      <c r="K96">
        <f t="shared" si="39"/>
        <v>9.395359114173641E-11</v>
      </c>
      <c r="L96">
        <f t="shared" si="42"/>
        <v>143</v>
      </c>
      <c r="AK96">
        <v>0.75</v>
      </c>
      <c r="AL96">
        <f t="shared" si="45"/>
        <v>0.67448975019608193</v>
      </c>
      <c r="AM96">
        <f t="shared" si="46"/>
        <v>111.83304711753135</v>
      </c>
      <c r="AN96">
        <v>0.75</v>
      </c>
      <c r="AO96" s="91">
        <f>AM96</f>
        <v>111.83304711753135</v>
      </c>
      <c r="AU96">
        <f t="shared" si="43"/>
        <v>75</v>
      </c>
      <c r="AV96" s="6">
        <f t="shared" si="44"/>
        <v>111.1</v>
      </c>
      <c r="BS96">
        <f t="shared" si="40"/>
        <v>117</v>
      </c>
      <c r="BT96">
        <f t="shared" si="40"/>
        <v>94</v>
      </c>
      <c r="BU96">
        <f t="shared" si="24"/>
        <v>117</v>
      </c>
      <c r="BV96">
        <f t="shared" si="25"/>
        <v>0.95193904239496696</v>
      </c>
      <c r="BW96">
        <f t="shared" si="26"/>
        <v>4.8060957605033039E-2</v>
      </c>
      <c r="BX96">
        <f t="shared" si="27"/>
        <v>0.95702150329425573</v>
      </c>
      <c r="BY96">
        <f t="shared" si="28"/>
        <v>-17.425351084345397</v>
      </c>
      <c r="BZ96">
        <f t="shared" si="29"/>
        <v>0.94444444444444442</v>
      </c>
      <c r="CA96">
        <f t="shared" si="30"/>
        <v>1.59321881802305</v>
      </c>
    </row>
    <row r="97" spans="1:79" x14ac:dyDescent="0.25">
      <c r="A97" s="82">
        <v>117.9</v>
      </c>
      <c r="B97">
        <f t="shared" si="41"/>
        <v>95</v>
      </c>
      <c r="C97" s="29">
        <f t="shared" si="33"/>
        <v>0.95454545454545459</v>
      </c>
      <c r="D97" s="6">
        <f t="shared" si="34"/>
        <v>1.6906216295848984</v>
      </c>
      <c r="E97" s="7">
        <f t="shared" si="35"/>
        <v>0.95454545454545459</v>
      </c>
      <c r="F97" s="7">
        <f t="shared" si="36"/>
        <v>9.5556337839218158E-2</v>
      </c>
      <c r="I97">
        <f t="shared" si="37"/>
        <v>0.99999999999632883</v>
      </c>
      <c r="J97">
        <f t="shared" si="38"/>
        <v>4.9305947035200479E-12</v>
      </c>
      <c r="K97">
        <f t="shared" si="39"/>
        <v>2.5665947722861861E-11</v>
      </c>
      <c r="L97">
        <f t="shared" si="42"/>
        <v>144</v>
      </c>
      <c r="AK97">
        <v>0.9</v>
      </c>
      <c r="AL97">
        <f t="shared" si="45"/>
        <v>1.2815515655446006</v>
      </c>
      <c r="AM97">
        <f t="shared" si="46"/>
        <v>114.97835308200948</v>
      </c>
      <c r="AN97">
        <v>0.9</v>
      </c>
      <c r="AO97" s="91">
        <f>AM97</f>
        <v>114.97835308200948</v>
      </c>
      <c r="AU97">
        <f t="shared" si="43"/>
        <v>76</v>
      </c>
      <c r="AV97" s="6">
        <f t="shared" si="44"/>
        <v>111.2</v>
      </c>
      <c r="BS97">
        <f t="shared" si="40"/>
        <v>117.9</v>
      </c>
      <c r="BT97">
        <f t="shared" si="40"/>
        <v>95</v>
      </c>
      <c r="BU97">
        <f t="shared" si="24"/>
        <v>117.9</v>
      </c>
      <c r="BV97">
        <f t="shared" si="25"/>
        <v>0.96688385783375586</v>
      </c>
      <c r="BW97">
        <f t="shared" si="26"/>
        <v>3.3116142166244145E-2</v>
      </c>
      <c r="BX97">
        <f t="shared" si="27"/>
        <v>0.96041673752862278</v>
      </c>
      <c r="BY97">
        <f t="shared" si="28"/>
        <v>-13.998262984839092</v>
      </c>
      <c r="BZ97">
        <f t="shared" si="29"/>
        <v>0.95454545454545459</v>
      </c>
      <c r="CA97">
        <f t="shared" si="30"/>
        <v>1.6906216295848984</v>
      </c>
    </row>
    <row r="98" spans="1:79" x14ac:dyDescent="0.25">
      <c r="A98" s="82">
        <v>117.9</v>
      </c>
      <c r="B98">
        <f t="shared" si="41"/>
        <v>96</v>
      </c>
      <c r="C98" s="29">
        <f t="shared" si="33"/>
        <v>0.96464646464646464</v>
      </c>
      <c r="D98" s="6">
        <f t="shared" si="34"/>
        <v>1.807354196799112</v>
      </c>
      <c r="E98" s="7">
        <f t="shared" si="35"/>
        <v>0.96464646464646464</v>
      </c>
      <c r="F98" s="7">
        <f t="shared" si="36"/>
        <v>7.7909831332123633E-2</v>
      </c>
      <c r="I98">
        <f t="shared" si="37"/>
        <v>0.99999999999905886</v>
      </c>
      <c r="J98">
        <f t="shared" si="38"/>
        <v>1.2981223653611661E-12</v>
      </c>
      <c r="K98">
        <f t="shared" si="39"/>
        <v>6.7573067288316013E-12</v>
      </c>
      <c r="L98">
        <f t="shared" si="42"/>
        <v>145</v>
      </c>
      <c r="AU98">
        <f t="shared" si="43"/>
        <v>77</v>
      </c>
      <c r="AV98" s="6">
        <f t="shared" si="44"/>
        <v>111.4</v>
      </c>
      <c r="BS98">
        <f t="shared" si="40"/>
        <v>117.9</v>
      </c>
      <c r="BT98">
        <f t="shared" si="40"/>
        <v>96</v>
      </c>
      <c r="BU98">
        <f t="shared" si="24"/>
        <v>117.9</v>
      </c>
      <c r="BV98">
        <f t="shared" si="25"/>
        <v>0.96688385783375586</v>
      </c>
      <c r="BW98">
        <f t="shared" si="26"/>
        <v>3.3116142166244145E-2</v>
      </c>
      <c r="BX98">
        <f t="shared" si="27"/>
        <v>0.98381273999820129</v>
      </c>
      <c r="BY98">
        <f t="shared" si="28"/>
        <v>-9.5493508511501037</v>
      </c>
      <c r="BZ98">
        <f t="shared" si="29"/>
        <v>0.96464646464646464</v>
      </c>
      <c r="CA98">
        <f t="shared" si="30"/>
        <v>1.807354196799112</v>
      </c>
    </row>
    <row r="99" spans="1:79" x14ac:dyDescent="0.25">
      <c r="A99" s="21">
        <v>119.2</v>
      </c>
      <c r="B99">
        <f t="shared" si="41"/>
        <v>97</v>
      </c>
      <c r="C99" s="29">
        <f t="shared" si="33"/>
        <v>0.9747474747474747</v>
      </c>
      <c r="D99" s="6">
        <f t="shared" si="34"/>
        <v>1.9556614355881674</v>
      </c>
      <c r="E99" s="7">
        <f t="shared" si="35"/>
        <v>0.9747474747474747</v>
      </c>
      <c r="F99" s="7">
        <f t="shared" si="36"/>
        <v>5.8939466191355899E-2</v>
      </c>
      <c r="I99">
        <f t="shared" si="37"/>
        <v>0.9999999999997673</v>
      </c>
      <c r="J99">
        <f t="shared" si="38"/>
        <v>3.2938541645631808E-13</v>
      </c>
      <c r="K99">
        <f t="shared" si="39"/>
        <v>1.7145982153847435E-12</v>
      </c>
      <c r="L99">
        <f t="shared" si="42"/>
        <v>146</v>
      </c>
      <c r="AU99">
        <f t="shared" si="43"/>
        <v>78</v>
      </c>
      <c r="AV99" s="6">
        <f t="shared" si="44"/>
        <v>111.8</v>
      </c>
      <c r="BS99">
        <f t="shared" si="40"/>
        <v>119.2</v>
      </c>
      <c r="BT99">
        <f t="shared" si="40"/>
        <v>97</v>
      </c>
      <c r="BU99">
        <f t="shared" si="24"/>
        <v>119.2</v>
      </c>
      <c r="BV99">
        <f t="shared" si="25"/>
        <v>0.9815372481686494</v>
      </c>
      <c r="BW99">
        <f t="shared" si="26"/>
        <v>1.8462751831350599E-2</v>
      </c>
      <c r="BX99">
        <f t="shared" si="27"/>
        <v>0.98457360869783139</v>
      </c>
      <c r="BY99">
        <f t="shared" si="28"/>
        <v>-6.5971128450859249</v>
      </c>
      <c r="BZ99">
        <f t="shared" si="29"/>
        <v>0.9747474747474747</v>
      </c>
      <c r="CA99">
        <f t="shared" si="30"/>
        <v>1.9556614355881674</v>
      </c>
    </row>
    <row r="100" spans="1:79" x14ac:dyDescent="0.25">
      <c r="A100" s="21">
        <v>119.3</v>
      </c>
      <c r="B100">
        <f t="shared" si="41"/>
        <v>98</v>
      </c>
      <c r="C100" s="29">
        <f t="shared" si="33"/>
        <v>0.98484848484848486</v>
      </c>
      <c r="D100" s="6">
        <f t="shared" si="34"/>
        <v>2.166106752892329</v>
      </c>
      <c r="E100" s="7">
        <f t="shared" si="35"/>
        <v>0.98484848484848486</v>
      </c>
      <c r="F100" s="7">
        <f t="shared" si="36"/>
        <v>3.8198930327195416E-2</v>
      </c>
      <c r="I100">
        <f t="shared" si="37"/>
        <v>0.99999999999994449</v>
      </c>
      <c r="J100">
        <f t="shared" si="38"/>
        <v>8.0549993203160918E-14</v>
      </c>
      <c r="K100">
        <f t="shared" si="39"/>
        <v>4.1929869294534688E-13</v>
      </c>
      <c r="L100">
        <f t="shared" si="42"/>
        <v>147</v>
      </c>
      <c r="AU100">
        <f t="shared" si="43"/>
        <v>79</v>
      </c>
      <c r="AV100" s="6">
        <f t="shared" si="44"/>
        <v>112</v>
      </c>
      <c r="BS100">
        <f t="shared" si="40"/>
        <v>119.3</v>
      </c>
      <c r="BT100">
        <f t="shared" si="40"/>
        <v>98</v>
      </c>
      <c r="BU100">
        <f t="shared" si="24"/>
        <v>119.3</v>
      </c>
      <c r="BV100">
        <f t="shared" si="25"/>
        <v>0.98238902362955904</v>
      </c>
      <c r="BW100">
        <f t="shared" si="26"/>
        <v>1.7610976370440956E-2</v>
      </c>
      <c r="BX100">
        <f t="shared" si="27"/>
        <v>0.98457360869783139</v>
      </c>
      <c r="BY100">
        <f t="shared" si="28"/>
        <v>-6.4963296000609265</v>
      </c>
      <c r="BZ100">
        <f t="shared" si="29"/>
        <v>0.98484848484848486</v>
      </c>
      <c r="CA100">
        <f t="shared" si="30"/>
        <v>2.166106752892329</v>
      </c>
    </row>
    <row r="101" spans="1:79" x14ac:dyDescent="0.25">
      <c r="A101" s="21">
        <v>119.5</v>
      </c>
      <c r="B101">
        <f t="shared" si="41"/>
        <v>99</v>
      </c>
      <c r="C101" s="29">
        <f t="shared" si="33"/>
        <v>0.99494949494949492</v>
      </c>
      <c r="D101" s="6">
        <f t="shared" si="34"/>
        <v>2.5723521109428868</v>
      </c>
      <c r="E101" s="7">
        <f t="shared" si="35"/>
        <v>0.99494949494949492</v>
      </c>
      <c r="F101" s="7">
        <f t="shared" si="36"/>
        <v>1.458974747710275E-2</v>
      </c>
      <c r="I101">
        <f t="shared" si="37"/>
        <v>0.99999999999998723</v>
      </c>
      <c r="J101">
        <f t="shared" si="38"/>
        <v>1.8984495308874048E-14</v>
      </c>
      <c r="K101">
        <f t="shared" si="39"/>
        <v>9.8822777665058666E-14</v>
      </c>
      <c r="L101">
        <f t="shared" si="42"/>
        <v>148</v>
      </c>
      <c r="AU101">
        <f t="shared" si="43"/>
        <v>80</v>
      </c>
      <c r="AV101" s="6">
        <f t="shared" si="44"/>
        <v>112.1</v>
      </c>
      <c r="BS101">
        <f t="shared" si="40"/>
        <v>119.5</v>
      </c>
      <c r="BT101">
        <f t="shared" si="40"/>
        <v>99</v>
      </c>
      <c r="BU101">
        <f t="shared" si="24"/>
        <v>119.5</v>
      </c>
      <c r="BV101">
        <f t="shared" si="25"/>
        <v>0.98399231702375445</v>
      </c>
      <c r="BW101">
        <f t="shared" si="26"/>
        <v>1.6007682976245552E-2</v>
      </c>
      <c r="BX101">
        <f t="shared" si="27"/>
        <v>0.99064031346870296</v>
      </c>
      <c r="BY101">
        <f t="shared" si="28"/>
        <v>-5.0315678410574094</v>
      </c>
      <c r="BZ101">
        <f t="shared" si="29"/>
        <v>0.99494949494949492</v>
      </c>
      <c r="CA101">
        <f t="shared" si="30"/>
        <v>2.5723521109428868</v>
      </c>
    </row>
    <row r="102" spans="1:79" x14ac:dyDescent="0.25">
      <c r="B102" t="str">
        <f t="shared" ref="B102:B165" si="47">IF(A102&gt;0,(B101+1),"")</f>
        <v/>
      </c>
      <c r="C102" s="29" t="str">
        <f t="shared" si="33"/>
        <v/>
      </c>
      <c r="D102" s="6" t="str">
        <f t="shared" ref="D102:D165" si="48">IF(A102&gt;0,(_xlfn.NORM.S.INV(C102)),"")</f>
        <v/>
      </c>
      <c r="E102" s="7" t="str">
        <f t="shared" ref="E102:E165" si="49">IF(A102&gt;0,_xlfn.NORM.DIST(D102,0,1,TRUE),"")</f>
        <v/>
      </c>
      <c r="F102" s="7" t="str">
        <f t="shared" ref="F102:F165" si="50">IF(A102&gt;0,_xlfn.NORM.DIST(D102,0,1,FALSE),"")</f>
        <v/>
      </c>
      <c r="I102">
        <f t="shared" si="37"/>
        <v>0.99999999999999722</v>
      </c>
      <c r="J102">
        <f t="shared" si="38"/>
        <v>4.3122607257750443E-15</v>
      </c>
      <c r="K102">
        <f t="shared" si="39"/>
        <v>2.244724318469682E-14</v>
      </c>
      <c r="L102">
        <f t="shared" si="42"/>
        <v>149</v>
      </c>
      <c r="AU102">
        <f t="shared" si="43"/>
        <v>81</v>
      </c>
      <c r="AV102" s="6">
        <f t="shared" si="44"/>
        <v>112.7</v>
      </c>
      <c r="BS102" t="str">
        <f t="shared" ref="BS102:BS144" si="51">IF(A102&gt;0,A102,"")</f>
        <v/>
      </c>
      <c r="BT102" t="str">
        <f t="shared" ref="BT102:BT144" si="52">IF(B102&gt;0,B102,"")</f>
        <v/>
      </c>
      <c r="BU102" t="str">
        <f t="shared" ref="BU102:BU144" si="53">BS102</f>
        <v/>
      </c>
    </row>
    <row r="103" spans="1:79" x14ac:dyDescent="0.25">
      <c r="B103" t="str">
        <f t="shared" si="47"/>
        <v/>
      </c>
      <c r="C103" s="29" t="str">
        <f t="shared" si="33"/>
        <v/>
      </c>
      <c r="D103" s="6" t="str">
        <f t="shared" si="48"/>
        <v/>
      </c>
      <c r="E103" s="7" t="str">
        <f t="shared" si="49"/>
        <v/>
      </c>
      <c r="F103" s="7" t="str">
        <f t="shared" si="50"/>
        <v/>
      </c>
      <c r="I103">
        <f t="shared" si="37"/>
        <v>0.99999999999999944</v>
      </c>
      <c r="J103">
        <f t="shared" si="38"/>
        <v>9.4402473306895137E-16</v>
      </c>
      <c r="K103">
        <f t="shared" si="39"/>
        <v>4.9140703921047422E-15</v>
      </c>
      <c r="L103">
        <f t="shared" si="42"/>
        <v>150</v>
      </c>
      <c r="AU103">
        <f t="shared" si="43"/>
        <v>82</v>
      </c>
      <c r="AV103" s="6">
        <f t="shared" si="44"/>
        <v>112.8</v>
      </c>
      <c r="BS103" t="str">
        <f t="shared" si="51"/>
        <v/>
      </c>
      <c r="BT103" t="str">
        <f t="shared" si="52"/>
        <v/>
      </c>
      <c r="BU103" t="str">
        <f t="shared" si="53"/>
        <v/>
      </c>
    </row>
    <row r="104" spans="1:79" x14ac:dyDescent="0.25">
      <c r="B104" t="str">
        <f t="shared" si="47"/>
        <v/>
      </c>
      <c r="C104" s="29" t="str">
        <f t="shared" si="33"/>
        <v/>
      </c>
      <c r="D104" s="6" t="str">
        <f t="shared" si="48"/>
        <v/>
      </c>
      <c r="E104" s="7" t="str">
        <f t="shared" si="49"/>
        <v/>
      </c>
      <c r="F104" s="7" t="str">
        <f t="shared" si="50"/>
        <v/>
      </c>
      <c r="I104">
        <f t="shared" ref="I104:I167" si="54">_xlfn.NORM.DIST(L104,$G$3,$H$3,TRUE)</f>
        <v>0.99999999999999989</v>
      </c>
      <c r="J104">
        <f t="shared" ref="J104:J167" si="55">_xlfn.NORM.DIST(L104,$G$3,$H$3,FALSE)</f>
        <v>1.9917468607326171E-16</v>
      </c>
      <c r="K104">
        <f t="shared" ref="K104:K167" si="56">J104*$H$3</f>
        <v>1.0367932040376783E-15</v>
      </c>
      <c r="L104">
        <f t="shared" si="42"/>
        <v>151</v>
      </c>
      <c r="AU104">
        <f t="shared" si="43"/>
        <v>83</v>
      </c>
      <c r="AV104" s="6">
        <f t="shared" si="44"/>
        <v>112.9</v>
      </c>
      <c r="BS104" t="str">
        <f t="shared" si="51"/>
        <v/>
      </c>
      <c r="BT104" t="str">
        <f t="shared" si="52"/>
        <v/>
      </c>
      <c r="BU104" t="str">
        <f t="shared" si="53"/>
        <v/>
      </c>
    </row>
    <row r="105" spans="1:79" x14ac:dyDescent="0.25">
      <c r="B105" t="str">
        <f t="shared" si="47"/>
        <v/>
      </c>
      <c r="C105" s="29" t="str">
        <f t="shared" si="33"/>
        <v/>
      </c>
      <c r="D105" s="6" t="str">
        <f t="shared" si="48"/>
        <v/>
      </c>
      <c r="E105" s="7" t="str">
        <f t="shared" si="49"/>
        <v/>
      </c>
      <c r="F105" s="7" t="str">
        <f t="shared" si="50"/>
        <v/>
      </c>
      <c r="I105">
        <f t="shared" si="54"/>
        <v>1</v>
      </c>
      <c r="J105">
        <f t="shared" si="55"/>
        <v>4.0500213878546521E-17</v>
      </c>
      <c r="K105">
        <f t="shared" si="56"/>
        <v>2.108217029944475E-16</v>
      </c>
      <c r="L105">
        <f t="shared" si="42"/>
        <v>152</v>
      </c>
      <c r="AU105">
        <f t="shared" si="43"/>
        <v>84</v>
      </c>
      <c r="AV105" s="6">
        <f t="shared" si="44"/>
        <v>113.3</v>
      </c>
      <c r="BS105" t="str">
        <f t="shared" si="51"/>
        <v/>
      </c>
      <c r="BT105" t="str">
        <f t="shared" si="52"/>
        <v/>
      </c>
      <c r="BU105" t="str">
        <f t="shared" si="53"/>
        <v/>
      </c>
    </row>
    <row r="106" spans="1:79" x14ac:dyDescent="0.25">
      <c r="B106" t="str">
        <f t="shared" si="47"/>
        <v/>
      </c>
      <c r="C106" s="29" t="str">
        <f t="shared" si="33"/>
        <v/>
      </c>
      <c r="D106" s="6" t="str">
        <f t="shared" si="48"/>
        <v/>
      </c>
      <c r="E106" s="7" t="str">
        <f t="shared" si="49"/>
        <v/>
      </c>
      <c r="F106" s="7" t="str">
        <f t="shared" si="50"/>
        <v/>
      </c>
      <c r="I106">
        <f t="shared" si="54"/>
        <v>1</v>
      </c>
      <c r="J106">
        <f t="shared" si="55"/>
        <v>7.9369363751961555E-18</v>
      </c>
      <c r="K106">
        <f t="shared" si="56"/>
        <v>4.1315298931391257E-17</v>
      </c>
      <c r="L106">
        <f t="shared" si="42"/>
        <v>153</v>
      </c>
      <c r="AU106">
        <f t="shared" si="43"/>
        <v>85</v>
      </c>
      <c r="AV106" s="6">
        <f t="shared" si="44"/>
        <v>113.7</v>
      </c>
      <c r="BS106" t="str">
        <f t="shared" si="51"/>
        <v/>
      </c>
      <c r="BT106" t="str">
        <f t="shared" si="52"/>
        <v/>
      </c>
      <c r="BU106" t="str">
        <f t="shared" si="53"/>
        <v/>
      </c>
    </row>
    <row r="107" spans="1:79" x14ac:dyDescent="0.25">
      <c r="B107" t="str">
        <f t="shared" si="47"/>
        <v/>
      </c>
      <c r="C107" s="29" t="str">
        <f t="shared" si="33"/>
        <v/>
      </c>
      <c r="D107" s="6" t="str">
        <f t="shared" si="48"/>
        <v/>
      </c>
      <c r="E107" s="7" t="str">
        <f t="shared" si="49"/>
        <v/>
      </c>
      <c r="F107" s="7" t="str">
        <f t="shared" si="50"/>
        <v/>
      </c>
      <c r="I107">
        <f t="shared" si="54"/>
        <v>1</v>
      </c>
      <c r="J107">
        <f t="shared" si="55"/>
        <v>1.4990664617421851E-18</v>
      </c>
      <c r="K107">
        <f t="shared" si="56"/>
        <v>7.8033105038429538E-18</v>
      </c>
      <c r="L107">
        <f t="shared" si="42"/>
        <v>154</v>
      </c>
      <c r="AU107">
        <f t="shared" si="43"/>
        <v>86</v>
      </c>
      <c r="AV107" s="6">
        <f t="shared" si="44"/>
        <v>114.3</v>
      </c>
      <c r="BS107" t="str">
        <f t="shared" si="51"/>
        <v/>
      </c>
      <c r="BT107" t="str">
        <f t="shared" si="52"/>
        <v/>
      </c>
      <c r="BU107" t="str">
        <f t="shared" si="53"/>
        <v/>
      </c>
    </row>
    <row r="108" spans="1:79" x14ac:dyDescent="0.25">
      <c r="B108" t="str">
        <f t="shared" si="47"/>
        <v/>
      </c>
      <c r="C108" s="29" t="str">
        <f t="shared" si="33"/>
        <v/>
      </c>
      <c r="D108" s="6" t="str">
        <f t="shared" si="48"/>
        <v/>
      </c>
      <c r="E108" s="7" t="str">
        <f t="shared" si="49"/>
        <v/>
      </c>
      <c r="F108" s="7" t="str">
        <f t="shared" si="50"/>
        <v/>
      </c>
      <c r="I108">
        <f t="shared" si="54"/>
        <v>1</v>
      </c>
      <c r="J108">
        <f t="shared" si="55"/>
        <v>2.7287345121754362E-19</v>
      </c>
      <c r="K108">
        <f t="shared" si="56"/>
        <v>1.4204281947786938E-18</v>
      </c>
      <c r="L108">
        <f t="shared" si="42"/>
        <v>155</v>
      </c>
      <c r="AU108">
        <f t="shared" si="43"/>
        <v>87</v>
      </c>
      <c r="AV108" s="6">
        <f t="shared" si="44"/>
        <v>114.9</v>
      </c>
      <c r="BS108" t="str">
        <f t="shared" si="51"/>
        <v/>
      </c>
      <c r="BT108" t="str">
        <f t="shared" si="52"/>
        <v/>
      </c>
      <c r="BU108" t="str">
        <f t="shared" si="53"/>
        <v/>
      </c>
    </row>
    <row r="109" spans="1:79" x14ac:dyDescent="0.25">
      <c r="B109" t="str">
        <f t="shared" si="47"/>
        <v/>
      </c>
      <c r="C109" s="29" t="str">
        <f t="shared" si="33"/>
        <v/>
      </c>
      <c r="D109" s="6" t="str">
        <f t="shared" si="48"/>
        <v/>
      </c>
      <c r="E109" s="7" t="str">
        <f t="shared" si="49"/>
        <v/>
      </c>
      <c r="F109" s="7" t="str">
        <f t="shared" si="50"/>
        <v/>
      </c>
      <c r="I109">
        <f t="shared" si="54"/>
        <v>1</v>
      </c>
      <c r="J109">
        <f t="shared" si="55"/>
        <v>4.7871174891937363E-20</v>
      </c>
      <c r="K109">
        <f t="shared" si="56"/>
        <v>2.4919084737005008E-19</v>
      </c>
      <c r="L109">
        <f t="shared" si="42"/>
        <v>156</v>
      </c>
      <c r="AU109">
        <f t="shared" si="43"/>
        <v>88</v>
      </c>
      <c r="AV109" s="6">
        <f t="shared" si="44"/>
        <v>114.9</v>
      </c>
      <c r="BS109" t="str">
        <f t="shared" si="51"/>
        <v/>
      </c>
      <c r="BT109" t="str">
        <f t="shared" si="52"/>
        <v/>
      </c>
      <c r="BU109" t="str">
        <f t="shared" si="53"/>
        <v/>
      </c>
    </row>
    <row r="110" spans="1:79" x14ac:dyDescent="0.25">
      <c r="B110" t="str">
        <f t="shared" si="47"/>
        <v/>
      </c>
      <c r="C110" s="29" t="str">
        <f t="shared" si="33"/>
        <v/>
      </c>
      <c r="D110" s="6" t="str">
        <f t="shared" si="48"/>
        <v/>
      </c>
      <c r="E110" s="7" t="str">
        <f t="shared" si="49"/>
        <v/>
      </c>
      <c r="F110" s="7" t="str">
        <f t="shared" si="50"/>
        <v/>
      </c>
      <c r="I110">
        <f t="shared" si="54"/>
        <v>1</v>
      </c>
      <c r="J110">
        <f t="shared" si="55"/>
        <v>8.0939272380605616E-21</v>
      </c>
      <c r="K110">
        <f t="shared" si="56"/>
        <v>4.2132506493872151E-20</v>
      </c>
      <c r="L110">
        <f t="shared" si="42"/>
        <v>157</v>
      </c>
      <c r="AU110">
        <f t="shared" si="43"/>
        <v>89</v>
      </c>
      <c r="AV110" s="6">
        <f t="shared" si="44"/>
        <v>115.3</v>
      </c>
      <c r="BS110" t="str">
        <f t="shared" si="51"/>
        <v/>
      </c>
      <c r="BT110" t="str">
        <f t="shared" si="52"/>
        <v/>
      </c>
      <c r="BU110" t="str">
        <f t="shared" si="53"/>
        <v/>
      </c>
    </row>
    <row r="111" spans="1:79" x14ac:dyDescent="0.25">
      <c r="B111" t="str">
        <f t="shared" si="47"/>
        <v/>
      </c>
      <c r="C111" s="29" t="str">
        <f t="shared" si="33"/>
        <v/>
      </c>
      <c r="D111" s="6" t="str">
        <f t="shared" si="48"/>
        <v/>
      </c>
      <c r="E111" s="7" t="str">
        <f t="shared" si="49"/>
        <v/>
      </c>
      <c r="F111" s="7" t="str">
        <f t="shared" si="50"/>
        <v/>
      </c>
      <c r="I111">
        <f t="shared" si="54"/>
        <v>1</v>
      </c>
      <c r="J111">
        <f t="shared" si="55"/>
        <v>1.3189153179719563E-21</v>
      </c>
      <c r="K111">
        <f t="shared" si="56"/>
        <v>6.8655433345155946E-21</v>
      </c>
      <c r="L111">
        <f t="shared" si="42"/>
        <v>158</v>
      </c>
      <c r="AU111">
        <f t="shared" si="43"/>
        <v>90</v>
      </c>
      <c r="AV111" s="6">
        <f t="shared" si="44"/>
        <v>115.5</v>
      </c>
      <c r="BS111" t="str">
        <f t="shared" si="51"/>
        <v/>
      </c>
      <c r="BT111" t="str">
        <f t="shared" si="52"/>
        <v/>
      </c>
      <c r="BU111" t="str">
        <f t="shared" si="53"/>
        <v/>
      </c>
    </row>
    <row r="112" spans="1:79" x14ac:dyDescent="0.25">
      <c r="B112" t="str">
        <f t="shared" si="47"/>
        <v/>
      </c>
      <c r="C112" s="29" t="str">
        <f t="shared" si="33"/>
        <v/>
      </c>
      <c r="D112" s="6" t="str">
        <f t="shared" si="48"/>
        <v/>
      </c>
      <c r="E112" s="7" t="str">
        <f t="shared" si="49"/>
        <v/>
      </c>
      <c r="F112" s="7" t="str">
        <f t="shared" si="50"/>
        <v/>
      </c>
      <c r="I112">
        <f t="shared" si="54"/>
        <v>1</v>
      </c>
      <c r="J112">
        <f t="shared" si="55"/>
        <v>2.0713187444456404E-22</v>
      </c>
      <c r="K112">
        <f t="shared" si="56"/>
        <v>1.0782139236545244E-21</v>
      </c>
      <c r="L112">
        <f t="shared" si="42"/>
        <v>159</v>
      </c>
      <c r="AU112">
        <f t="shared" si="43"/>
        <v>91</v>
      </c>
      <c r="AV112" s="6">
        <f t="shared" si="44"/>
        <v>115.9</v>
      </c>
      <c r="BS112" t="str">
        <f t="shared" si="51"/>
        <v/>
      </c>
      <c r="BT112" t="str">
        <f t="shared" si="52"/>
        <v/>
      </c>
      <c r="BU112" t="str">
        <f t="shared" si="53"/>
        <v/>
      </c>
    </row>
    <row r="113" spans="2:73" x14ac:dyDescent="0.25">
      <c r="B113" t="str">
        <f t="shared" si="47"/>
        <v/>
      </c>
      <c r="C113" s="29" t="str">
        <f t="shared" si="33"/>
        <v/>
      </c>
      <c r="D113" s="6" t="str">
        <f t="shared" si="48"/>
        <v/>
      </c>
      <c r="E113" s="7" t="str">
        <f t="shared" si="49"/>
        <v/>
      </c>
      <c r="F113" s="7" t="str">
        <f t="shared" si="50"/>
        <v/>
      </c>
      <c r="I113">
        <f t="shared" si="54"/>
        <v>1</v>
      </c>
      <c r="J113">
        <f t="shared" si="55"/>
        <v>3.1350853261219852E-23</v>
      </c>
      <c r="K113">
        <f t="shared" si="56"/>
        <v>1.6319519434341807E-22</v>
      </c>
      <c r="L113">
        <f t="shared" si="42"/>
        <v>160</v>
      </c>
      <c r="AU113">
        <f t="shared" si="43"/>
        <v>92</v>
      </c>
      <c r="AV113" s="6">
        <f t="shared" si="44"/>
        <v>116.3</v>
      </c>
      <c r="BS113" t="str">
        <f t="shared" si="51"/>
        <v/>
      </c>
      <c r="BT113" t="str">
        <f t="shared" si="52"/>
        <v/>
      </c>
      <c r="BU113" t="str">
        <f t="shared" si="53"/>
        <v/>
      </c>
    </row>
    <row r="114" spans="2:73" x14ac:dyDescent="0.25">
      <c r="B114" t="str">
        <f t="shared" si="47"/>
        <v/>
      </c>
      <c r="C114" s="29" t="str">
        <f t="shared" si="33"/>
        <v/>
      </c>
      <c r="D114" s="6" t="str">
        <f t="shared" si="48"/>
        <v/>
      </c>
      <c r="E114" s="7" t="str">
        <f t="shared" si="49"/>
        <v/>
      </c>
      <c r="F114" s="7" t="str">
        <f t="shared" si="50"/>
        <v/>
      </c>
      <c r="I114">
        <f t="shared" si="54"/>
        <v>1</v>
      </c>
      <c r="J114">
        <f t="shared" si="55"/>
        <v>4.573242197594471E-24</v>
      </c>
      <c r="K114">
        <f t="shared" si="56"/>
        <v>2.3805768315057032E-23</v>
      </c>
      <c r="L114">
        <f t="shared" si="42"/>
        <v>161</v>
      </c>
      <c r="AU114">
        <f t="shared" si="43"/>
        <v>93</v>
      </c>
      <c r="AV114" s="6">
        <f t="shared" si="44"/>
        <v>116.7</v>
      </c>
      <c r="BS114" t="str">
        <f t="shared" si="51"/>
        <v/>
      </c>
      <c r="BT114" t="str">
        <f t="shared" si="52"/>
        <v/>
      </c>
      <c r="BU114" t="str">
        <f t="shared" si="53"/>
        <v/>
      </c>
    </row>
    <row r="115" spans="2:73" x14ac:dyDescent="0.25">
      <c r="B115" t="str">
        <f t="shared" si="47"/>
        <v/>
      </c>
      <c r="C115" s="29" t="str">
        <f t="shared" si="33"/>
        <v/>
      </c>
      <c r="D115" s="6" t="str">
        <f t="shared" si="48"/>
        <v/>
      </c>
      <c r="E115" s="7" t="str">
        <f t="shared" si="49"/>
        <v/>
      </c>
      <c r="F115" s="7" t="str">
        <f t="shared" si="50"/>
        <v/>
      </c>
      <c r="I115">
        <f t="shared" si="54"/>
        <v>1</v>
      </c>
      <c r="J115">
        <f t="shared" si="55"/>
        <v>6.4294148016767968E-25</v>
      </c>
      <c r="K115">
        <f t="shared" si="56"/>
        <v>3.3467975794202281E-24</v>
      </c>
      <c r="L115">
        <f t="shared" si="42"/>
        <v>162</v>
      </c>
      <c r="AU115">
        <f t="shared" si="43"/>
        <v>94</v>
      </c>
      <c r="AV115" s="6">
        <f t="shared" si="44"/>
        <v>117</v>
      </c>
      <c r="BS115" t="str">
        <f t="shared" si="51"/>
        <v/>
      </c>
      <c r="BT115" t="str">
        <f t="shared" si="52"/>
        <v/>
      </c>
      <c r="BU115" t="str">
        <f t="shared" si="53"/>
        <v/>
      </c>
    </row>
    <row r="116" spans="2:73" x14ac:dyDescent="0.25">
      <c r="B116" t="str">
        <f t="shared" si="47"/>
        <v/>
      </c>
      <c r="C116" s="29" t="str">
        <f t="shared" si="33"/>
        <v/>
      </c>
      <c r="D116" s="6" t="str">
        <f t="shared" si="48"/>
        <v/>
      </c>
      <c r="E116" s="7" t="str">
        <f t="shared" si="49"/>
        <v/>
      </c>
      <c r="F116" s="7" t="str">
        <f t="shared" si="50"/>
        <v/>
      </c>
      <c r="I116">
        <f t="shared" si="54"/>
        <v>1</v>
      </c>
      <c r="J116">
        <f t="shared" si="55"/>
        <v>8.7114629951045583E-26</v>
      </c>
      <c r="K116">
        <f t="shared" si="56"/>
        <v>4.5347055936756548E-25</v>
      </c>
      <c r="L116">
        <f t="shared" si="42"/>
        <v>163</v>
      </c>
      <c r="AU116">
        <f t="shared" si="43"/>
        <v>95</v>
      </c>
      <c r="AV116" s="6">
        <f t="shared" si="44"/>
        <v>117.9</v>
      </c>
      <c r="BS116" t="str">
        <f t="shared" si="51"/>
        <v/>
      </c>
      <c r="BT116" t="str">
        <f t="shared" si="52"/>
        <v/>
      </c>
      <c r="BU116" t="str">
        <f t="shared" si="53"/>
        <v/>
      </c>
    </row>
    <row r="117" spans="2:73" x14ac:dyDescent="0.25">
      <c r="B117" t="str">
        <f t="shared" si="47"/>
        <v/>
      </c>
      <c r="C117" s="29" t="str">
        <f t="shared" si="33"/>
        <v/>
      </c>
      <c r="D117" s="6" t="str">
        <f t="shared" si="48"/>
        <v/>
      </c>
      <c r="E117" s="7" t="str">
        <f t="shared" si="49"/>
        <v/>
      </c>
      <c r="F117" s="7" t="str">
        <f t="shared" si="50"/>
        <v/>
      </c>
      <c r="I117">
        <f t="shared" si="54"/>
        <v>1</v>
      </c>
      <c r="J117">
        <f t="shared" si="55"/>
        <v>1.1375831573146158E-26</v>
      </c>
      <c r="K117">
        <f t="shared" si="56"/>
        <v>5.9216284447798266E-26</v>
      </c>
      <c r="L117">
        <f t="shared" si="42"/>
        <v>164</v>
      </c>
      <c r="AU117">
        <f t="shared" si="43"/>
        <v>96</v>
      </c>
      <c r="AV117" s="6">
        <f t="shared" si="44"/>
        <v>117.9</v>
      </c>
      <c r="BS117" t="str">
        <f t="shared" si="51"/>
        <v/>
      </c>
      <c r="BT117" t="str">
        <f t="shared" si="52"/>
        <v/>
      </c>
      <c r="BU117" t="str">
        <f t="shared" si="53"/>
        <v/>
      </c>
    </row>
    <row r="118" spans="2:73" x14ac:dyDescent="0.25">
      <c r="B118" t="str">
        <f t="shared" si="47"/>
        <v/>
      </c>
      <c r="C118" s="29" t="str">
        <f t="shared" si="33"/>
        <v/>
      </c>
      <c r="D118" s="6" t="str">
        <f t="shared" si="48"/>
        <v/>
      </c>
      <c r="E118" s="7" t="str">
        <f t="shared" si="49"/>
        <v/>
      </c>
      <c r="F118" s="7" t="str">
        <f t="shared" si="50"/>
        <v/>
      </c>
      <c r="I118">
        <f t="shared" si="54"/>
        <v>1</v>
      </c>
      <c r="J118">
        <f t="shared" si="55"/>
        <v>1.4316854703831252E-27</v>
      </c>
      <c r="K118">
        <f t="shared" si="56"/>
        <v>7.4525623475401064E-27</v>
      </c>
      <c r="L118">
        <f t="shared" si="42"/>
        <v>165</v>
      </c>
      <c r="AU118">
        <f t="shared" si="43"/>
        <v>97</v>
      </c>
      <c r="AV118" s="6">
        <f t="shared" ref="AV118:AV120" si="57">IF(A99&gt;0,A99,"")</f>
        <v>119.2</v>
      </c>
      <c r="BS118" t="str">
        <f t="shared" si="51"/>
        <v/>
      </c>
      <c r="BT118" t="str">
        <f t="shared" si="52"/>
        <v/>
      </c>
      <c r="BU118" t="str">
        <f t="shared" si="53"/>
        <v/>
      </c>
    </row>
    <row r="119" spans="2:73" x14ac:dyDescent="0.25">
      <c r="B119" t="str">
        <f t="shared" si="47"/>
        <v/>
      </c>
      <c r="C119" s="29" t="str">
        <f t="shared" si="33"/>
        <v/>
      </c>
      <c r="D119" s="6" t="str">
        <f t="shared" si="48"/>
        <v/>
      </c>
      <c r="E119" s="7" t="str">
        <f t="shared" si="49"/>
        <v/>
      </c>
      <c r="F119" s="7" t="str">
        <f t="shared" si="50"/>
        <v/>
      </c>
      <c r="I119">
        <f t="shared" si="54"/>
        <v>1</v>
      </c>
      <c r="J119">
        <f t="shared" si="55"/>
        <v>1.7365387883303615E-28</v>
      </c>
      <c r="K119">
        <f t="shared" si="56"/>
        <v>9.0394600327197054E-28</v>
      </c>
      <c r="L119">
        <f t="shared" si="42"/>
        <v>166</v>
      </c>
      <c r="AU119">
        <f t="shared" si="43"/>
        <v>98</v>
      </c>
      <c r="AV119" s="6">
        <f t="shared" si="57"/>
        <v>119.3</v>
      </c>
      <c r="BS119" t="str">
        <f t="shared" si="51"/>
        <v/>
      </c>
      <c r="BT119" t="str">
        <f t="shared" si="52"/>
        <v/>
      </c>
      <c r="BU119" t="str">
        <f t="shared" si="53"/>
        <v/>
      </c>
    </row>
    <row r="120" spans="2:73" x14ac:dyDescent="0.25">
      <c r="B120" t="str">
        <f t="shared" si="47"/>
        <v/>
      </c>
      <c r="C120" s="29" t="str">
        <f t="shared" si="33"/>
        <v/>
      </c>
      <c r="D120" s="6" t="str">
        <f t="shared" si="48"/>
        <v/>
      </c>
      <c r="E120" s="7" t="str">
        <f t="shared" si="49"/>
        <v/>
      </c>
      <c r="F120" s="7" t="str">
        <f t="shared" si="50"/>
        <v/>
      </c>
      <c r="I120">
        <f t="shared" si="54"/>
        <v>1</v>
      </c>
      <c r="J120">
        <f t="shared" si="55"/>
        <v>2.0299893812043549E-29</v>
      </c>
      <c r="K120">
        <f t="shared" si="56"/>
        <v>1.0567001440771296E-28</v>
      </c>
      <c r="L120">
        <f t="shared" si="42"/>
        <v>167</v>
      </c>
      <c r="AU120">
        <f t="shared" si="43"/>
        <v>99</v>
      </c>
      <c r="AV120" s="6">
        <f t="shared" si="57"/>
        <v>119.5</v>
      </c>
      <c r="BS120" t="str">
        <f t="shared" si="51"/>
        <v/>
      </c>
      <c r="BT120" t="str">
        <f t="shared" si="52"/>
        <v/>
      </c>
      <c r="BU120" t="str">
        <f t="shared" si="53"/>
        <v/>
      </c>
    </row>
    <row r="121" spans="2:73" x14ac:dyDescent="0.25">
      <c r="B121" t="str">
        <f t="shared" si="47"/>
        <v/>
      </c>
      <c r="C121" s="29" t="str">
        <f t="shared" si="33"/>
        <v/>
      </c>
      <c r="D121" s="6" t="str">
        <f t="shared" si="48"/>
        <v/>
      </c>
      <c r="E121" s="7" t="str">
        <f t="shared" si="49"/>
        <v/>
      </c>
      <c r="F121" s="7" t="str">
        <f t="shared" si="50"/>
        <v/>
      </c>
      <c r="I121">
        <f t="shared" si="54"/>
        <v>1</v>
      </c>
      <c r="J121">
        <f t="shared" si="55"/>
        <v>2.2870489012072802E-30</v>
      </c>
      <c r="K121">
        <f t="shared" si="56"/>
        <v>1.1905111060154295E-29</v>
      </c>
      <c r="L121">
        <f t="shared" si="42"/>
        <v>168</v>
      </c>
      <c r="AU121" t="str">
        <f t="shared" si="43"/>
        <v/>
      </c>
      <c r="AV121" s="2" t="str">
        <f t="shared" ref="AV121:AV126" si="58">IF(A112&gt;0,A112,"")</f>
        <v/>
      </c>
      <c r="BS121" t="str">
        <f t="shared" si="51"/>
        <v/>
      </c>
      <c r="BT121" t="str">
        <f t="shared" si="52"/>
        <v/>
      </c>
      <c r="BU121" t="str">
        <f t="shared" si="53"/>
        <v/>
      </c>
    </row>
    <row r="122" spans="2:73" x14ac:dyDescent="0.25">
      <c r="B122" t="str">
        <f t="shared" si="47"/>
        <v/>
      </c>
      <c r="C122" s="29" t="str">
        <f t="shared" si="33"/>
        <v/>
      </c>
      <c r="D122" s="6" t="str">
        <f t="shared" si="48"/>
        <v/>
      </c>
      <c r="E122" s="7" t="str">
        <f t="shared" si="49"/>
        <v/>
      </c>
      <c r="F122" s="7" t="str">
        <f t="shared" si="50"/>
        <v/>
      </c>
      <c r="I122">
        <f t="shared" si="54"/>
        <v>1</v>
      </c>
      <c r="J122">
        <f t="shared" si="55"/>
        <v>2.4833020216116259E-31</v>
      </c>
      <c r="K122">
        <f t="shared" si="56"/>
        <v>1.2926696209943716E-30</v>
      </c>
      <c r="L122">
        <f t="shared" si="42"/>
        <v>169</v>
      </c>
      <c r="AU122" t="str">
        <f t="shared" si="43"/>
        <v/>
      </c>
      <c r="AV122" s="2" t="str">
        <f t="shared" si="58"/>
        <v/>
      </c>
      <c r="BS122" t="str">
        <f t="shared" si="51"/>
        <v/>
      </c>
      <c r="BT122" t="str">
        <f t="shared" si="52"/>
        <v/>
      </c>
      <c r="BU122" t="str">
        <f t="shared" si="53"/>
        <v/>
      </c>
    </row>
    <row r="123" spans="2:73" x14ac:dyDescent="0.25">
      <c r="B123" t="str">
        <f t="shared" si="47"/>
        <v/>
      </c>
      <c r="C123" s="29" t="str">
        <f t="shared" si="33"/>
        <v/>
      </c>
      <c r="D123" s="6" t="str">
        <f t="shared" si="48"/>
        <v/>
      </c>
      <c r="E123" s="7" t="str">
        <f t="shared" si="49"/>
        <v/>
      </c>
      <c r="F123" s="7" t="str">
        <f t="shared" si="50"/>
        <v/>
      </c>
      <c r="I123">
        <f t="shared" si="54"/>
        <v>1</v>
      </c>
      <c r="J123">
        <f t="shared" si="55"/>
        <v>2.5986993649373148E-32</v>
      </c>
      <c r="K123">
        <f t="shared" si="56"/>
        <v>1.3527390925134928E-31</v>
      </c>
      <c r="L123">
        <f t="shared" si="42"/>
        <v>170</v>
      </c>
      <c r="AU123" t="str">
        <f t="shared" si="43"/>
        <v/>
      </c>
      <c r="AV123" s="2" t="str">
        <f t="shared" si="58"/>
        <v/>
      </c>
      <c r="BS123" t="str">
        <f t="shared" si="51"/>
        <v/>
      </c>
      <c r="BT123" t="str">
        <f t="shared" si="52"/>
        <v/>
      </c>
      <c r="BU123" t="str">
        <f t="shared" si="53"/>
        <v/>
      </c>
    </row>
    <row r="124" spans="2:73" x14ac:dyDescent="0.25">
      <c r="B124" t="str">
        <f t="shared" si="47"/>
        <v/>
      </c>
      <c r="C124" s="29" t="str">
        <f t="shared" si="33"/>
        <v/>
      </c>
      <c r="D124" s="6" t="str">
        <f t="shared" si="48"/>
        <v/>
      </c>
      <c r="E124" s="7" t="str">
        <f t="shared" si="49"/>
        <v/>
      </c>
      <c r="F124" s="7" t="str">
        <f t="shared" si="50"/>
        <v/>
      </c>
      <c r="I124">
        <f t="shared" si="54"/>
        <v>1</v>
      </c>
      <c r="J124">
        <f t="shared" si="55"/>
        <v>2.6209271237328187E-33</v>
      </c>
      <c r="K124">
        <f t="shared" si="56"/>
        <v>1.3643096337878444E-32</v>
      </c>
      <c r="L124">
        <f t="shared" si="42"/>
        <v>171</v>
      </c>
      <c r="AU124" t="str">
        <f t="shared" si="43"/>
        <v/>
      </c>
      <c r="AV124" s="2" t="str">
        <f t="shared" si="58"/>
        <v/>
      </c>
      <c r="BS124" t="str">
        <f t="shared" si="51"/>
        <v/>
      </c>
      <c r="BT124" t="str">
        <f t="shared" si="52"/>
        <v/>
      </c>
      <c r="BU124" t="str">
        <f t="shared" si="53"/>
        <v/>
      </c>
    </row>
    <row r="125" spans="2:73" x14ac:dyDescent="0.25">
      <c r="B125" t="str">
        <f t="shared" si="47"/>
        <v/>
      </c>
      <c r="C125" s="29" t="str">
        <f t="shared" si="33"/>
        <v/>
      </c>
      <c r="D125" s="6" t="str">
        <f t="shared" si="48"/>
        <v/>
      </c>
      <c r="E125" s="7" t="str">
        <f t="shared" si="49"/>
        <v/>
      </c>
      <c r="F125" s="7" t="str">
        <f t="shared" si="50"/>
        <v/>
      </c>
      <c r="I125">
        <f t="shared" si="54"/>
        <v>1</v>
      </c>
      <c r="J125">
        <f t="shared" si="55"/>
        <v>2.5475707693875188E-34</v>
      </c>
      <c r="K125">
        <f t="shared" si="56"/>
        <v>1.3261243748286757E-33</v>
      </c>
      <c r="L125">
        <f t="shared" si="42"/>
        <v>172</v>
      </c>
      <c r="AU125" t="str">
        <f t="shared" si="43"/>
        <v/>
      </c>
      <c r="AV125" s="2" t="str">
        <f t="shared" si="58"/>
        <v/>
      </c>
      <c r="BS125" t="str">
        <f t="shared" si="51"/>
        <v/>
      </c>
      <c r="BT125" t="str">
        <f t="shared" si="52"/>
        <v/>
      </c>
      <c r="BU125" t="str">
        <f t="shared" si="53"/>
        <v/>
      </c>
    </row>
    <row r="126" spans="2:73" x14ac:dyDescent="0.25">
      <c r="B126" t="str">
        <f t="shared" si="47"/>
        <v/>
      </c>
      <c r="C126" s="29" t="str">
        <f t="shared" si="33"/>
        <v/>
      </c>
      <c r="D126" s="6" t="str">
        <f t="shared" si="48"/>
        <v/>
      </c>
      <c r="E126" s="7" t="str">
        <f t="shared" si="49"/>
        <v/>
      </c>
      <c r="F126" s="7" t="str">
        <f t="shared" si="50"/>
        <v/>
      </c>
      <c r="I126">
        <f t="shared" si="54"/>
        <v>1</v>
      </c>
      <c r="J126">
        <f t="shared" si="55"/>
        <v>2.3865469131945574E-35</v>
      </c>
      <c r="K126">
        <f t="shared" si="56"/>
        <v>1.2423042654160794E-34</v>
      </c>
      <c r="L126">
        <f t="shared" si="42"/>
        <v>173</v>
      </c>
      <c r="AU126" t="str">
        <f t="shared" si="43"/>
        <v/>
      </c>
      <c r="AV126" s="2" t="str">
        <f t="shared" si="58"/>
        <v/>
      </c>
      <c r="BS126" t="str">
        <f t="shared" si="51"/>
        <v/>
      </c>
      <c r="BT126" t="str">
        <f t="shared" si="52"/>
        <v/>
      </c>
      <c r="BU126" t="str">
        <f t="shared" si="53"/>
        <v/>
      </c>
    </row>
    <row r="127" spans="2:73" x14ac:dyDescent="0.25">
      <c r="B127" t="str">
        <f t="shared" si="47"/>
        <v/>
      </c>
      <c r="C127" s="29" t="str">
        <f t="shared" si="33"/>
        <v/>
      </c>
      <c r="D127" s="6" t="str">
        <f t="shared" si="48"/>
        <v/>
      </c>
      <c r="E127" s="7" t="str">
        <f t="shared" si="49"/>
        <v/>
      </c>
      <c r="F127" s="7" t="str">
        <f t="shared" si="50"/>
        <v/>
      </c>
      <c r="I127">
        <f t="shared" si="54"/>
        <v>1</v>
      </c>
      <c r="J127">
        <f t="shared" si="55"/>
        <v>2.1546964759997454E-36</v>
      </c>
      <c r="K127">
        <f t="shared" si="56"/>
        <v>1.1216157570640054E-35</v>
      </c>
      <c r="L127">
        <f t="shared" si="42"/>
        <v>174</v>
      </c>
      <c r="AU127" t="str">
        <f t="shared" si="43"/>
        <v/>
      </c>
      <c r="AV127" s="2"/>
      <c r="BS127" t="str">
        <f t="shared" si="51"/>
        <v/>
      </c>
      <c r="BT127" t="str">
        <f t="shared" si="52"/>
        <v/>
      </c>
      <c r="BU127" t="str">
        <f t="shared" si="53"/>
        <v/>
      </c>
    </row>
    <row r="128" spans="2:73" x14ac:dyDescent="0.25">
      <c r="B128" t="str">
        <f t="shared" si="47"/>
        <v/>
      </c>
      <c r="C128" s="29" t="str">
        <f t="shared" si="33"/>
        <v/>
      </c>
      <c r="D128" s="6" t="str">
        <f t="shared" si="48"/>
        <v/>
      </c>
      <c r="E128" s="7" t="str">
        <f t="shared" si="49"/>
        <v/>
      </c>
      <c r="F128" s="7" t="str">
        <f t="shared" si="50"/>
        <v/>
      </c>
      <c r="I128">
        <f t="shared" si="54"/>
        <v>1</v>
      </c>
      <c r="J128">
        <f t="shared" si="55"/>
        <v>1.87488499648264E-37</v>
      </c>
      <c r="K128">
        <f t="shared" si="56"/>
        <v>9.7596138396342275E-37</v>
      </c>
      <c r="L128">
        <f t="shared" si="42"/>
        <v>175</v>
      </c>
      <c r="AU128" t="str">
        <f t="shared" si="43"/>
        <v/>
      </c>
      <c r="BS128" t="str">
        <f t="shared" si="51"/>
        <v/>
      </c>
      <c r="BT128" t="str">
        <f t="shared" si="52"/>
        <v/>
      </c>
      <c r="BU128" t="str">
        <f t="shared" si="53"/>
        <v/>
      </c>
    </row>
    <row r="129" spans="2:73" x14ac:dyDescent="0.25">
      <c r="B129" t="str">
        <f t="shared" si="47"/>
        <v/>
      </c>
      <c r="C129" s="29" t="str">
        <f t="shared" si="33"/>
        <v/>
      </c>
      <c r="D129" s="6" t="str">
        <f t="shared" si="48"/>
        <v/>
      </c>
      <c r="E129" s="7" t="str">
        <f t="shared" si="49"/>
        <v/>
      </c>
      <c r="F129" s="7" t="str">
        <f t="shared" si="50"/>
        <v/>
      </c>
      <c r="I129">
        <f t="shared" si="54"/>
        <v>1</v>
      </c>
      <c r="J129">
        <f t="shared" si="55"/>
        <v>1.5723005735995129E-38</v>
      </c>
      <c r="K129">
        <f t="shared" si="56"/>
        <v>8.1845267666841261E-38</v>
      </c>
      <c r="L129">
        <f t="shared" si="42"/>
        <v>176</v>
      </c>
      <c r="AU129" t="str">
        <f t="shared" si="43"/>
        <v/>
      </c>
      <c r="BS129" t="str">
        <f t="shared" si="51"/>
        <v/>
      </c>
      <c r="BT129" t="str">
        <f t="shared" si="52"/>
        <v/>
      </c>
      <c r="BU129" t="str">
        <f t="shared" si="53"/>
        <v/>
      </c>
    </row>
    <row r="130" spans="2:73" x14ac:dyDescent="0.25">
      <c r="B130" t="str">
        <f t="shared" si="47"/>
        <v/>
      </c>
      <c r="C130" s="29" t="str">
        <f t="shared" si="33"/>
        <v/>
      </c>
      <c r="D130" s="6" t="str">
        <f t="shared" si="48"/>
        <v/>
      </c>
      <c r="E130" s="7" t="str">
        <f t="shared" si="49"/>
        <v/>
      </c>
      <c r="F130" s="7" t="str">
        <f t="shared" si="50"/>
        <v/>
      </c>
      <c r="I130">
        <f t="shared" si="54"/>
        <v>1</v>
      </c>
      <c r="J130">
        <f t="shared" si="55"/>
        <v>1.2707757505100625E-39</v>
      </c>
      <c r="K130">
        <f t="shared" si="56"/>
        <v>6.6149553839391518E-39</v>
      </c>
      <c r="L130">
        <f t="shared" si="42"/>
        <v>177</v>
      </c>
      <c r="AU130" t="str">
        <f t="shared" si="43"/>
        <v/>
      </c>
      <c r="BS130" t="str">
        <f t="shared" si="51"/>
        <v/>
      </c>
      <c r="BT130" t="str">
        <f t="shared" si="52"/>
        <v/>
      </c>
      <c r="BU130" t="str">
        <f t="shared" si="53"/>
        <v/>
      </c>
    </row>
    <row r="131" spans="2:73" x14ac:dyDescent="0.25">
      <c r="B131" t="str">
        <f t="shared" si="47"/>
        <v/>
      </c>
      <c r="C131" s="29" t="str">
        <f t="shared" ref="C131:C194" si="59">IF(A131&gt;0,((B131-0.5)/$S$2),"")</f>
        <v/>
      </c>
      <c r="D131" s="6" t="str">
        <f t="shared" si="48"/>
        <v/>
      </c>
      <c r="E131" s="7" t="str">
        <f t="shared" si="49"/>
        <v/>
      </c>
      <c r="F131" s="7" t="str">
        <f t="shared" si="50"/>
        <v/>
      </c>
      <c r="I131">
        <f t="shared" si="54"/>
        <v>1</v>
      </c>
      <c r="J131">
        <f t="shared" si="55"/>
        <v>9.8986204395656519E-41</v>
      </c>
      <c r="K131">
        <f t="shared" si="56"/>
        <v>5.1526740688900533E-40</v>
      </c>
      <c r="L131">
        <f t="shared" si="42"/>
        <v>178</v>
      </c>
      <c r="AU131" t="str">
        <f t="shared" si="43"/>
        <v/>
      </c>
      <c r="BS131" t="str">
        <f t="shared" si="51"/>
        <v/>
      </c>
      <c r="BT131" t="str">
        <f t="shared" si="52"/>
        <v/>
      </c>
      <c r="BU131" t="str">
        <f t="shared" si="53"/>
        <v/>
      </c>
    </row>
    <row r="132" spans="2:73" x14ac:dyDescent="0.25">
      <c r="B132" t="str">
        <f t="shared" si="47"/>
        <v/>
      </c>
      <c r="C132" s="29" t="str">
        <f t="shared" si="59"/>
        <v/>
      </c>
      <c r="D132" s="6" t="str">
        <f t="shared" si="48"/>
        <v/>
      </c>
      <c r="E132" s="7" t="str">
        <f t="shared" si="49"/>
        <v/>
      </c>
      <c r="F132" s="7" t="str">
        <f t="shared" si="50"/>
        <v/>
      </c>
      <c r="I132">
        <f t="shared" si="54"/>
        <v>1</v>
      </c>
      <c r="J132">
        <f t="shared" si="55"/>
        <v>7.431095305614641E-42</v>
      </c>
      <c r="K132">
        <f t="shared" si="56"/>
        <v>3.8682170226108115E-41</v>
      </c>
      <c r="L132">
        <f t="shared" si="42"/>
        <v>179</v>
      </c>
      <c r="AU132" t="str">
        <f t="shared" si="43"/>
        <v/>
      </c>
      <c r="BS132" t="str">
        <f t="shared" si="51"/>
        <v/>
      </c>
      <c r="BT132" t="str">
        <f t="shared" si="52"/>
        <v/>
      </c>
      <c r="BU132" t="str">
        <f t="shared" si="53"/>
        <v/>
      </c>
    </row>
    <row r="133" spans="2:73" x14ac:dyDescent="0.25">
      <c r="B133" t="str">
        <f t="shared" si="47"/>
        <v/>
      </c>
      <c r="C133" s="29" t="str">
        <f t="shared" si="59"/>
        <v/>
      </c>
      <c r="D133" s="6" t="str">
        <f t="shared" si="48"/>
        <v/>
      </c>
      <c r="E133" s="7" t="str">
        <f t="shared" si="49"/>
        <v/>
      </c>
      <c r="F133" s="7" t="str">
        <f t="shared" si="50"/>
        <v/>
      </c>
      <c r="I133">
        <f t="shared" si="54"/>
        <v>1</v>
      </c>
      <c r="J133">
        <f t="shared" si="55"/>
        <v>5.3765463947809893E-43</v>
      </c>
      <c r="K133">
        <f t="shared" si="56"/>
        <v>2.7987325463898616E-42</v>
      </c>
      <c r="L133">
        <f t="shared" ref="L133:L196" si="60">L132+1</f>
        <v>180</v>
      </c>
      <c r="AU133" t="str">
        <f t="shared" si="43"/>
        <v/>
      </c>
      <c r="BS133" t="str">
        <f t="shared" si="51"/>
        <v/>
      </c>
      <c r="BT133" t="str">
        <f t="shared" si="52"/>
        <v/>
      </c>
      <c r="BU133" t="str">
        <f t="shared" si="53"/>
        <v/>
      </c>
    </row>
    <row r="134" spans="2:73" x14ac:dyDescent="0.25">
      <c r="B134" t="str">
        <f t="shared" si="47"/>
        <v/>
      </c>
      <c r="C134" s="29" t="str">
        <f t="shared" si="59"/>
        <v/>
      </c>
      <c r="D134" s="6" t="str">
        <f t="shared" si="48"/>
        <v/>
      </c>
      <c r="E134" s="7" t="str">
        <f t="shared" si="49"/>
        <v/>
      </c>
      <c r="F134" s="7" t="str">
        <f t="shared" si="50"/>
        <v/>
      </c>
      <c r="I134">
        <f t="shared" si="54"/>
        <v>1</v>
      </c>
      <c r="J134">
        <f t="shared" si="55"/>
        <v>3.7490943582768981E-44</v>
      </c>
      <c r="K134">
        <f t="shared" si="56"/>
        <v>1.9515710698937589E-43</v>
      </c>
      <c r="L134">
        <f t="shared" si="60"/>
        <v>181</v>
      </c>
      <c r="AU134" t="str">
        <f t="shared" si="43"/>
        <v/>
      </c>
      <c r="BS134" t="str">
        <f t="shared" si="51"/>
        <v/>
      </c>
      <c r="BT134" t="str">
        <f t="shared" si="52"/>
        <v/>
      </c>
      <c r="BU134" t="str">
        <f t="shared" si="53"/>
        <v/>
      </c>
    </row>
    <row r="135" spans="2:73" x14ac:dyDescent="0.25">
      <c r="B135" t="str">
        <f t="shared" si="47"/>
        <v/>
      </c>
      <c r="C135" s="29" t="str">
        <f t="shared" si="59"/>
        <v/>
      </c>
      <c r="D135" s="6" t="str">
        <f t="shared" si="48"/>
        <v/>
      </c>
      <c r="E135" s="7" t="str">
        <f t="shared" si="49"/>
        <v/>
      </c>
      <c r="F135" s="7" t="str">
        <f t="shared" si="50"/>
        <v/>
      </c>
      <c r="I135">
        <f t="shared" si="54"/>
        <v>1</v>
      </c>
      <c r="J135">
        <f t="shared" si="55"/>
        <v>2.5195428632595457E-45</v>
      </c>
      <c r="K135">
        <f t="shared" si="56"/>
        <v>1.3115345977993798E-44</v>
      </c>
      <c r="L135">
        <f t="shared" si="60"/>
        <v>182</v>
      </c>
      <c r="AU135" t="str">
        <f t="shared" si="43"/>
        <v/>
      </c>
      <c r="BS135" t="str">
        <f t="shared" si="51"/>
        <v/>
      </c>
      <c r="BT135" t="str">
        <f t="shared" si="52"/>
        <v/>
      </c>
      <c r="BU135" t="str">
        <f t="shared" si="53"/>
        <v/>
      </c>
    </row>
    <row r="136" spans="2:73" x14ac:dyDescent="0.25">
      <c r="B136" t="str">
        <f t="shared" si="47"/>
        <v/>
      </c>
      <c r="C136" s="29" t="str">
        <f t="shared" si="59"/>
        <v/>
      </c>
      <c r="D136" s="6" t="str">
        <f t="shared" si="48"/>
        <v/>
      </c>
      <c r="E136" s="7" t="str">
        <f t="shared" si="49"/>
        <v/>
      </c>
      <c r="F136" s="7" t="str">
        <f t="shared" si="50"/>
        <v/>
      </c>
      <c r="I136">
        <f t="shared" si="54"/>
        <v>1</v>
      </c>
      <c r="J136">
        <f t="shared" si="55"/>
        <v>1.6318849532423636E-46</v>
      </c>
      <c r="K136">
        <f t="shared" si="56"/>
        <v>8.4946900765827817E-46</v>
      </c>
      <c r="L136">
        <f t="shared" si="60"/>
        <v>183</v>
      </c>
      <c r="AU136" t="str">
        <f t="shared" si="43"/>
        <v/>
      </c>
      <c r="BS136" t="str">
        <f t="shared" si="51"/>
        <v/>
      </c>
      <c r="BT136" t="str">
        <f t="shared" si="52"/>
        <v/>
      </c>
      <c r="BU136" t="str">
        <f t="shared" si="53"/>
        <v/>
      </c>
    </row>
    <row r="137" spans="2:73" x14ac:dyDescent="0.25">
      <c r="B137" t="str">
        <f t="shared" si="47"/>
        <v/>
      </c>
      <c r="C137" s="29" t="str">
        <f t="shared" si="59"/>
        <v/>
      </c>
      <c r="D137" s="6" t="str">
        <f t="shared" si="48"/>
        <v/>
      </c>
      <c r="E137" s="7" t="str">
        <f t="shared" si="49"/>
        <v/>
      </c>
      <c r="F137" s="7" t="str">
        <f t="shared" si="50"/>
        <v/>
      </c>
      <c r="I137">
        <f t="shared" si="54"/>
        <v>1</v>
      </c>
      <c r="J137">
        <f t="shared" si="55"/>
        <v>1.0186611231820342E-47</v>
      </c>
      <c r="K137">
        <f t="shared" si="56"/>
        <v>5.3025861396063397E-47</v>
      </c>
      <c r="L137">
        <f t="shared" si="60"/>
        <v>184</v>
      </c>
      <c r="AU137" t="str">
        <f t="shared" si="43"/>
        <v/>
      </c>
      <c r="BS137" t="str">
        <f t="shared" si="51"/>
        <v/>
      </c>
      <c r="BT137" t="str">
        <f t="shared" si="52"/>
        <v/>
      </c>
      <c r="BU137" t="str">
        <f t="shared" si="53"/>
        <v/>
      </c>
    </row>
    <row r="138" spans="2:73" x14ac:dyDescent="0.25">
      <c r="B138" t="str">
        <f t="shared" si="47"/>
        <v/>
      </c>
      <c r="C138" s="29" t="str">
        <f t="shared" si="59"/>
        <v/>
      </c>
      <c r="D138" s="6" t="str">
        <f t="shared" si="48"/>
        <v/>
      </c>
      <c r="E138" s="7" t="str">
        <f t="shared" si="49"/>
        <v/>
      </c>
      <c r="F138" s="7" t="str">
        <f t="shared" si="50"/>
        <v/>
      </c>
      <c r="I138">
        <f t="shared" si="54"/>
        <v>1</v>
      </c>
      <c r="J138">
        <f t="shared" si="55"/>
        <v>6.1283326684341644E-49</v>
      </c>
      <c r="K138">
        <f t="shared" si="56"/>
        <v>3.1900708809841084E-48</v>
      </c>
      <c r="L138">
        <f t="shared" si="60"/>
        <v>185</v>
      </c>
      <c r="AU138" t="str">
        <f t="shared" si="43"/>
        <v/>
      </c>
      <c r="BS138" t="str">
        <f t="shared" si="51"/>
        <v/>
      </c>
      <c r="BT138" t="str">
        <f t="shared" si="52"/>
        <v/>
      </c>
      <c r="BU138" t="str">
        <f t="shared" si="53"/>
        <v/>
      </c>
    </row>
    <row r="139" spans="2:73" x14ac:dyDescent="0.25">
      <c r="B139" t="str">
        <f t="shared" si="47"/>
        <v/>
      </c>
      <c r="C139" s="29" t="str">
        <f t="shared" si="59"/>
        <v/>
      </c>
      <c r="D139" s="6" t="str">
        <f t="shared" si="48"/>
        <v/>
      </c>
      <c r="E139" s="7" t="str">
        <f t="shared" si="49"/>
        <v/>
      </c>
      <c r="F139" s="7" t="str">
        <f t="shared" si="50"/>
        <v/>
      </c>
      <c r="I139">
        <f t="shared" si="54"/>
        <v>1</v>
      </c>
      <c r="J139">
        <f t="shared" si="55"/>
        <v>3.5532628866166981E-50</v>
      </c>
      <c r="K139">
        <f t="shared" si="56"/>
        <v>1.8496320419194356E-49</v>
      </c>
      <c r="L139">
        <f t="shared" si="60"/>
        <v>186</v>
      </c>
      <c r="AU139" t="str">
        <f t="shared" si="43"/>
        <v/>
      </c>
      <c r="BS139" t="str">
        <f t="shared" si="51"/>
        <v/>
      </c>
      <c r="BT139" t="str">
        <f t="shared" si="52"/>
        <v/>
      </c>
      <c r="BU139" t="str">
        <f t="shared" si="53"/>
        <v/>
      </c>
    </row>
    <row r="140" spans="2:73" x14ac:dyDescent="0.25">
      <c r="B140" t="str">
        <f t="shared" si="47"/>
        <v/>
      </c>
      <c r="C140" s="29" t="str">
        <f t="shared" si="59"/>
        <v/>
      </c>
      <c r="D140" s="6" t="str">
        <f t="shared" si="48"/>
        <v/>
      </c>
      <c r="E140" s="7" t="str">
        <f t="shared" si="49"/>
        <v/>
      </c>
      <c r="F140" s="7" t="str">
        <f t="shared" si="50"/>
        <v/>
      </c>
      <c r="I140">
        <f t="shared" si="54"/>
        <v>1</v>
      </c>
      <c r="J140">
        <f t="shared" si="55"/>
        <v>1.9855679497089183E-51</v>
      </c>
      <c r="K140">
        <f t="shared" si="56"/>
        <v>1.0335768048636547E-50</v>
      </c>
      <c r="L140">
        <f t="shared" si="60"/>
        <v>187</v>
      </c>
      <c r="AU140" t="str">
        <f t="shared" si="43"/>
        <v/>
      </c>
      <c r="BS140" t="str">
        <f t="shared" si="51"/>
        <v/>
      </c>
      <c r="BT140" t="str">
        <f t="shared" si="52"/>
        <v/>
      </c>
      <c r="BU140" t="str">
        <f t="shared" si="53"/>
        <v/>
      </c>
    </row>
    <row r="141" spans="2:73" x14ac:dyDescent="0.25">
      <c r="B141" t="str">
        <f t="shared" si="47"/>
        <v/>
      </c>
      <c r="C141" s="29" t="str">
        <f t="shared" si="59"/>
        <v/>
      </c>
      <c r="D141" s="6" t="str">
        <f t="shared" si="48"/>
        <v/>
      </c>
      <c r="E141" s="7" t="str">
        <f t="shared" si="49"/>
        <v/>
      </c>
      <c r="F141" s="7" t="str">
        <f t="shared" si="50"/>
        <v/>
      </c>
      <c r="I141">
        <f t="shared" si="54"/>
        <v>1</v>
      </c>
      <c r="J141">
        <f t="shared" si="55"/>
        <v>1.0693369531905835E-52</v>
      </c>
      <c r="K141">
        <f t="shared" si="56"/>
        <v>5.5663764695808366E-52</v>
      </c>
      <c r="L141">
        <f t="shared" si="60"/>
        <v>188</v>
      </c>
      <c r="AU141" t="str">
        <f t="shared" si="43"/>
        <v/>
      </c>
      <c r="BS141" t="str">
        <f t="shared" si="51"/>
        <v/>
      </c>
      <c r="BT141" t="str">
        <f t="shared" si="52"/>
        <v/>
      </c>
      <c r="BU141" t="str">
        <f t="shared" si="53"/>
        <v/>
      </c>
    </row>
    <row r="142" spans="2:73" x14ac:dyDescent="0.25">
      <c r="B142" t="str">
        <f t="shared" si="47"/>
        <v/>
      </c>
      <c r="C142" s="29" t="str">
        <f t="shared" si="59"/>
        <v/>
      </c>
      <c r="D142" s="6" t="str">
        <f t="shared" si="48"/>
        <v/>
      </c>
      <c r="E142" s="7" t="str">
        <f t="shared" si="49"/>
        <v/>
      </c>
      <c r="F142" s="7" t="str">
        <f t="shared" si="50"/>
        <v/>
      </c>
      <c r="I142">
        <f t="shared" si="54"/>
        <v>1</v>
      </c>
      <c r="J142">
        <f t="shared" si="55"/>
        <v>5.5503044097872898E-54</v>
      </c>
      <c r="K142">
        <f t="shared" si="56"/>
        <v>2.8891813542465714E-53</v>
      </c>
      <c r="L142">
        <f t="shared" si="60"/>
        <v>189</v>
      </c>
      <c r="AU142" t="str">
        <f t="shared" si="43"/>
        <v/>
      </c>
      <c r="BS142" t="str">
        <f t="shared" si="51"/>
        <v/>
      </c>
      <c r="BT142" t="str">
        <f t="shared" si="52"/>
        <v/>
      </c>
      <c r="BU142" t="str">
        <f t="shared" si="53"/>
        <v/>
      </c>
    </row>
    <row r="143" spans="2:73" x14ac:dyDescent="0.25">
      <c r="B143" t="str">
        <f t="shared" si="47"/>
        <v/>
      </c>
      <c r="C143" s="29" t="str">
        <f t="shared" si="59"/>
        <v/>
      </c>
      <c r="D143" s="6" t="str">
        <f t="shared" si="48"/>
        <v/>
      </c>
      <c r="E143" s="7" t="str">
        <f t="shared" si="49"/>
        <v/>
      </c>
      <c r="F143" s="7" t="str">
        <f t="shared" si="50"/>
        <v/>
      </c>
      <c r="I143">
        <f t="shared" si="54"/>
        <v>1</v>
      </c>
      <c r="J143">
        <f t="shared" si="55"/>
        <v>2.7764601059503801E-55</v>
      </c>
      <c r="K143">
        <f t="shared" si="56"/>
        <v>1.4452714980418022E-54</v>
      </c>
      <c r="L143">
        <f t="shared" si="60"/>
        <v>190</v>
      </c>
      <c r="AU143" t="str">
        <f t="shared" si="43"/>
        <v/>
      </c>
      <c r="BS143" t="str">
        <f t="shared" si="51"/>
        <v/>
      </c>
      <c r="BT143" t="str">
        <f t="shared" si="52"/>
        <v/>
      </c>
      <c r="BU143" t="str">
        <f t="shared" si="53"/>
        <v/>
      </c>
    </row>
    <row r="144" spans="2:73" x14ac:dyDescent="0.25">
      <c r="B144" t="str">
        <f t="shared" si="47"/>
        <v/>
      </c>
      <c r="C144" s="29" t="str">
        <f t="shared" si="59"/>
        <v/>
      </c>
      <c r="D144" s="6" t="str">
        <f t="shared" si="48"/>
        <v/>
      </c>
      <c r="E144" s="7" t="str">
        <f t="shared" si="49"/>
        <v/>
      </c>
      <c r="F144" s="7" t="str">
        <f t="shared" si="50"/>
        <v/>
      </c>
      <c r="I144">
        <f t="shared" si="54"/>
        <v>1</v>
      </c>
      <c r="J144">
        <f t="shared" si="55"/>
        <v>1.3385619609908501E-56</v>
      </c>
      <c r="K144">
        <f t="shared" si="56"/>
        <v>6.967812886765075E-56</v>
      </c>
      <c r="L144">
        <f t="shared" si="60"/>
        <v>191</v>
      </c>
      <c r="AU144" t="str">
        <f t="shared" si="43"/>
        <v/>
      </c>
      <c r="BS144" t="str">
        <f t="shared" si="51"/>
        <v/>
      </c>
      <c r="BT144" t="str">
        <f t="shared" si="52"/>
        <v/>
      </c>
      <c r="BU144" t="str">
        <f t="shared" si="53"/>
        <v/>
      </c>
    </row>
    <row r="145" spans="2:73" x14ac:dyDescent="0.25">
      <c r="B145" t="str">
        <f t="shared" si="47"/>
        <v/>
      </c>
      <c r="C145" s="29" t="str">
        <f t="shared" si="59"/>
        <v/>
      </c>
      <c r="D145" s="6" t="str">
        <f t="shared" si="48"/>
        <v/>
      </c>
      <c r="E145" s="7" t="str">
        <f t="shared" si="49"/>
        <v/>
      </c>
      <c r="F145" s="7" t="str">
        <f t="shared" si="50"/>
        <v/>
      </c>
      <c r="I145">
        <f t="shared" si="54"/>
        <v>1</v>
      </c>
      <c r="J145">
        <f t="shared" si="55"/>
        <v>6.2195351627692789E-58</v>
      </c>
      <c r="K145">
        <f t="shared" si="56"/>
        <v>3.2375458529206278E-57</v>
      </c>
      <c r="L145">
        <f t="shared" si="60"/>
        <v>192</v>
      </c>
      <c r="AU145" t="str">
        <f t="shared" si="43"/>
        <v/>
      </c>
      <c r="BS145" t="str">
        <f t="shared" ref="BS145:BS166" si="61">IF(A145&gt;0,A145,"")</f>
        <v/>
      </c>
      <c r="BT145" t="str">
        <f t="shared" ref="BT145:BT166" si="62">IF(B145&gt;0,B145,"")</f>
        <v/>
      </c>
    </row>
    <row r="146" spans="2:73" x14ac:dyDescent="0.25">
      <c r="B146" t="str">
        <f t="shared" si="47"/>
        <v/>
      </c>
      <c r="C146" s="29" t="str">
        <f t="shared" si="59"/>
        <v/>
      </c>
      <c r="D146" s="6" t="str">
        <f t="shared" si="48"/>
        <v/>
      </c>
      <c r="E146" s="7" t="str">
        <f t="shared" si="49"/>
        <v/>
      </c>
      <c r="F146" s="7" t="str">
        <f t="shared" si="50"/>
        <v/>
      </c>
      <c r="I146">
        <f t="shared" si="54"/>
        <v>1</v>
      </c>
      <c r="J146">
        <f t="shared" si="55"/>
        <v>2.7851576488374523E-59</v>
      </c>
      <c r="K146">
        <f t="shared" si="56"/>
        <v>1.4497989575974939E-58</v>
      </c>
      <c r="L146">
        <f t="shared" si="60"/>
        <v>193</v>
      </c>
      <c r="AU146" t="str">
        <f t="shared" si="43"/>
        <v/>
      </c>
      <c r="BS146" t="str">
        <f t="shared" si="61"/>
        <v/>
      </c>
      <c r="BT146" t="str">
        <f t="shared" si="62"/>
        <v/>
      </c>
    </row>
    <row r="147" spans="2:73" x14ac:dyDescent="0.25">
      <c r="B147" t="str">
        <f t="shared" si="47"/>
        <v/>
      </c>
      <c r="C147" s="29" t="str">
        <f t="shared" si="59"/>
        <v/>
      </c>
      <c r="D147" s="6" t="str">
        <f t="shared" si="48"/>
        <v/>
      </c>
      <c r="E147" s="7" t="str">
        <f t="shared" si="49"/>
        <v/>
      </c>
      <c r="F147" s="7" t="str">
        <f t="shared" si="50"/>
        <v/>
      </c>
      <c r="I147">
        <f t="shared" si="54"/>
        <v>1</v>
      </c>
      <c r="J147">
        <f t="shared" si="55"/>
        <v>1.2020265066085662E-60</v>
      </c>
      <c r="K147">
        <f t="shared" si="56"/>
        <v>6.2570848620115722E-60</v>
      </c>
      <c r="L147">
        <f t="shared" si="60"/>
        <v>194</v>
      </c>
      <c r="AU147" t="str">
        <f t="shared" si="43"/>
        <v/>
      </c>
      <c r="BS147" t="str">
        <f t="shared" si="61"/>
        <v/>
      </c>
      <c r="BT147" t="str">
        <f t="shared" si="62"/>
        <v/>
      </c>
    </row>
    <row r="148" spans="2:73" x14ac:dyDescent="0.25">
      <c r="B148" t="str">
        <f t="shared" si="47"/>
        <v/>
      </c>
      <c r="C148" s="29" t="str">
        <f t="shared" si="59"/>
        <v/>
      </c>
      <c r="D148" s="6" t="str">
        <f t="shared" si="48"/>
        <v/>
      </c>
      <c r="E148" s="7" t="str">
        <f t="shared" si="49"/>
        <v/>
      </c>
      <c r="F148" s="7" t="str">
        <f t="shared" si="50"/>
        <v/>
      </c>
      <c r="I148">
        <f t="shared" si="54"/>
        <v>1</v>
      </c>
      <c r="J148">
        <f t="shared" si="55"/>
        <v>4.999777910779424E-62</v>
      </c>
      <c r="K148">
        <f t="shared" si="56"/>
        <v>2.6026077217900539E-61</v>
      </c>
      <c r="L148">
        <f t="shared" si="60"/>
        <v>195</v>
      </c>
      <c r="AU148" t="str">
        <f t="shared" si="43"/>
        <v/>
      </c>
      <c r="BS148" t="str">
        <f t="shared" si="61"/>
        <v/>
      </c>
      <c r="BT148" t="str">
        <f t="shared" si="62"/>
        <v/>
      </c>
    </row>
    <row r="149" spans="2:73" x14ac:dyDescent="0.25">
      <c r="B149" t="str">
        <f t="shared" si="47"/>
        <v/>
      </c>
      <c r="C149" s="29" t="str">
        <f t="shared" si="59"/>
        <v/>
      </c>
      <c r="D149" s="6" t="str">
        <f t="shared" si="48"/>
        <v/>
      </c>
      <c r="E149" s="7" t="str">
        <f t="shared" si="49"/>
        <v/>
      </c>
      <c r="F149" s="7" t="str">
        <f t="shared" si="50"/>
        <v/>
      </c>
      <c r="I149">
        <f t="shared" si="54"/>
        <v>1</v>
      </c>
      <c r="J149">
        <f t="shared" si="55"/>
        <v>2.0042864439953997E-63</v>
      </c>
      <c r="K149">
        <f t="shared" si="56"/>
        <v>1.0433206172168489E-62</v>
      </c>
      <c r="L149">
        <f t="shared" si="60"/>
        <v>196</v>
      </c>
      <c r="AU149" t="str">
        <f t="shared" si="43"/>
        <v/>
      </c>
      <c r="BS149" t="str">
        <f t="shared" si="61"/>
        <v/>
      </c>
      <c r="BT149" t="str">
        <f t="shared" si="62"/>
        <v/>
      </c>
    </row>
    <row r="150" spans="2:73" x14ac:dyDescent="0.25">
      <c r="B150" t="str">
        <f t="shared" si="47"/>
        <v/>
      </c>
      <c r="C150" s="29" t="str">
        <f t="shared" si="59"/>
        <v/>
      </c>
      <c r="D150" s="6" t="str">
        <f t="shared" si="48"/>
        <v/>
      </c>
      <c r="E150" s="7" t="str">
        <f t="shared" si="49"/>
        <v/>
      </c>
      <c r="F150" s="7" t="str">
        <f t="shared" si="50"/>
        <v/>
      </c>
      <c r="I150">
        <f t="shared" si="54"/>
        <v>1</v>
      </c>
      <c r="J150">
        <f t="shared" si="55"/>
        <v>7.7435707663227262E-65</v>
      </c>
      <c r="K150">
        <f t="shared" si="56"/>
        <v>4.0308744568851244E-64</v>
      </c>
      <c r="L150">
        <f t="shared" si="60"/>
        <v>197</v>
      </c>
      <c r="AU150" t="str">
        <f t="shared" ref="AU150:AU213" si="63">IF(B131&gt;0,B131,"")</f>
        <v/>
      </c>
      <c r="BS150" t="str">
        <f t="shared" si="61"/>
        <v/>
      </c>
      <c r="BT150" t="str">
        <f t="shared" si="62"/>
        <v/>
      </c>
    </row>
    <row r="151" spans="2:73" x14ac:dyDescent="0.25">
      <c r="B151" t="str">
        <f t="shared" si="47"/>
        <v/>
      </c>
      <c r="C151" s="29" t="str">
        <f t="shared" si="59"/>
        <v/>
      </c>
      <c r="D151" s="6" t="str">
        <f t="shared" si="48"/>
        <v/>
      </c>
      <c r="E151" s="7" t="str">
        <f t="shared" si="49"/>
        <v/>
      </c>
      <c r="F151" s="7" t="str">
        <f t="shared" si="50"/>
        <v/>
      </c>
      <c r="I151">
        <f t="shared" si="54"/>
        <v>1</v>
      </c>
      <c r="J151">
        <f t="shared" si="55"/>
        <v>2.883335379189746E-66</v>
      </c>
      <c r="K151">
        <f t="shared" si="56"/>
        <v>1.5009048514356601E-65</v>
      </c>
      <c r="L151">
        <f t="shared" si="60"/>
        <v>198</v>
      </c>
      <c r="AU151" t="str">
        <f t="shared" si="63"/>
        <v/>
      </c>
      <c r="BS151" t="str">
        <f t="shared" si="61"/>
        <v/>
      </c>
      <c r="BT151" t="str">
        <f t="shared" si="62"/>
        <v/>
      </c>
    </row>
    <row r="152" spans="2:73" x14ac:dyDescent="0.25">
      <c r="B152" t="str">
        <f t="shared" si="47"/>
        <v/>
      </c>
      <c r="C152" s="29" t="str">
        <f t="shared" si="59"/>
        <v/>
      </c>
      <c r="D152" s="6" t="str">
        <f t="shared" si="48"/>
        <v/>
      </c>
      <c r="E152" s="7" t="str">
        <f t="shared" si="49"/>
        <v/>
      </c>
      <c r="F152" s="7" t="str">
        <f t="shared" si="50"/>
        <v/>
      </c>
      <c r="I152">
        <f t="shared" si="54"/>
        <v>1</v>
      </c>
      <c r="J152">
        <f t="shared" si="55"/>
        <v>1.0347166964215707E-67</v>
      </c>
      <c r="K152">
        <f t="shared" si="56"/>
        <v>5.386162569673149E-67</v>
      </c>
      <c r="L152">
        <f t="shared" si="60"/>
        <v>199</v>
      </c>
      <c r="AU152" t="str">
        <f t="shared" si="63"/>
        <v/>
      </c>
      <c r="BS152" t="str">
        <f t="shared" si="61"/>
        <v/>
      </c>
      <c r="BT152" t="str">
        <f t="shared" si="62"/>
        <v/>
      </c>
    </row>
    <row r="153" spans="2:73" x14ac:dyDescent="0.25">
      <c r="B153" t="str">
        <f t="shared" si="47"/>
        <v/>
      </c>
      <c r="C153" s="29" t="str">
        <f t="shared" si="59"/>
        <v/>
      </c>
      <c r="D153" s="6" t="str">
        <f t="shared" si="48"/>
        <v/>
      </c>
      <c r="E153" s="7" t="str">
        <f t="shared" si="49"/>
        <v/>
      </c>
      <c r="F153" s="7" t="str">
        <f t="shared" si="50"/>
        <v/>
      </c>
      <c r="I153">
        <f t="shared" si="54"/>
        <v>1</v>
      </c>
      <c r="J153">
        <f t="shared" si="55"/>
        <v>3.5786577001769774E-69</v>
      </c>
      <c r="K153">
        <f t="shared" si="56"/>
        <v>1.8628511766579819E-68</v>
      </c>
      <c r="L153">
        <f t="shared" si="60"/>
        <v>200</v>
      </c>
      <c r="AU153" t="str">
        <f t="shared" si="63"/>
        <v/>
      </c>
      <c r="BS153" t="str">
        <f t="shared" si="61"/>
        <v/>
      </c>
      <c r="BT153" t="str">
        <f t="shared" si="62"/>
        <v/>
      </c>
    </row>
    <row r="154" spans="2:73" x14ac:dyDescent="0.25">
      <c r="B154" t="str">
        <f t="shared" si="47"/>
        <v/>
      </c>
      <c r="C154" s="29" t="str">
        <f t="shared" si="59"/>
        <v/>
      </c>
      <c r="D154" s="6" t="str">
        <f t="shared" si="48"/>
        <v/>
      </c>
      <c r="E154" s="7" t="str">
        <f t="shared" si="49"/>
        <v/>
      </c>
      <c r="F154" s="7" t="str">
        <f t="shared" si="50"/>
        <v/>
      </c>
      <c r="I154">
        <f t="shared" si="54"/>
        <v>1</v>
      </c>
      <c r="J154">
        <f t="shared" si="55"/>
        <v>1.1928649276230493E-70</v>
      </c>
      <c r="K154">
        <f t="shared" si="56"/>
        <v>6.2093947512966773E-70</v>
      </c>
      <c r="L154">
        <f t="shared" si="60"/>
        <v>201</v>
      </c>
      <c r="AU154" t="str">
        <f t="shared" si="63"/>
        <v/>
      </c>
      <c r="BS154" t="str">
        <f t="shared" si="61"/>
        <v/>
      </c>
      <c r="BT154" t="str">
        <f t="shared" si="62"/>
        <v/>
      </c>
    </row>
    <row r="155" spans="2:73" x14ac:dyDescent="0.25">
      <c r="B155" t="str">
        <f t="shared" si="47"/>
        <v/>
      </c>
      <c r="C155" s="29" t="str">
        <f t="shared" si="59"/>
        <v/>
      </c>
      <c r="D155" s="6" t="str">
        <f t="shared" si="48"/>
        <v/>
      </c>
      <c r="E155" s="7" t="str">
        <f t="shared" si="49"/>
        <v/>
      </c>
      <c r="F155" s="7" t="str">
        <f t="shared" si="50"/>
        <v/>
      </c>
      <c r="I155">
        <f t="shared" si="54"/>
        <v>1</v>
      </c>
      <c r="J155">
        <f t="shared" si="55"/>
        <v>3.8320819352385055E-72</v>
      </c>
      <c r="K155">
        <f t="shared" si="56"/>
        <v>1.9947698104112662E-71</v>
      </c>
      <c r="L155">
        <f t="shared" si="60"/>
        <v>202</v>
      </c>
      <c r="AU155" t="str">
        <f t="shared" si="63"/>
        <v/>
      </c>
      <c r="BS155" t="str">
        <f t="shared" si="61"/>
        <v/>
      </c>
      <c r="BT155" t="str">
        <f t="shared" si="62"/>
        <v/>
      </c>
    </row>
    <row r="156" spans="2:73" x14ac:dyDescent="0.25">
      <c r="B156" t="str">
        <f t="shared" si="47"/>
        <v/>
      </c>
      <c r="C156" s="29" t="str">
        <f t="shared" si="59"/>
        <v/>
      </c>
      <c r="D156" s="6" t="str">
        <f t="shared" si="48"/>
        <v/>
      </c>
      <c r="E156" s="7" t="str">
        <f t="shared" si="49"/>
        <v/>
      </c>
      <c r="F156" s="7" t="str">
        <f t="shared" si="50"/>
        <v/>
      </c>
      <c r="I156">
        <f t="shared" si="54"/>
        <v>1</v>
      </c>
      <c r="J156">
        <f t="shared" si="55"/>
        <v>1.1864534669842674E-73</v>
      </c>
      <c r="K156">
        <f t="shared" si="56"/>
        <v>6.1760202349397189E-73</v>
      </c>
      <c r="L156">
        <f t="shared" si="60"/>
        <v>203</v>
      </c>
      <c r="AU156" t="str">
        <f t="shared" si="63"/>
        <v/>
      </c>
      <c r="BS156" t="str">
        <f t="shared" si="61"/>
        <v/>
      </c>
      <c r="BT156" t="str">
        <f t="shared" si="62"/>
        <v/>
      </c>
    </row>
    <row r="157" spans="2:73" x14ac:dyDescent="0.25">
      <c r="B157" t="str">
        <f t="shared" si="47"/>
        <v/>
      </c>
      <c r="C157" s="29" t="str">
        <f t="shared" si="59"/>
        <v/>
      </c>
      <c r="D157" s="6" t="str">
        <f t="shared" si="48"/>
        <v/>
      </c>
      <c r="E157" s="7" t="str">
        <f t="shared" si="49"/>
        <v/>
      </c>
      <c r="F157" s="7" t="str">
        <f t="shared" si="50"/>
        <v/>
      </c>
      <c r="I157">
        <f t="shared" si="54"/>
        <v>1</v>
      </c>
      <c r="J157">
        <f t="shared" si="55"/>
        <v>3.5402916435862995E-75</v>
      </c>
      <c r="K157">
        <f t="shared" si="56"/>
        <v>1.8428799305507794E-74</v>
      </c>
      <c r="L157">
        <f t="shared" si="60"/>
        <v>204</v>
      </c>
      <c r="AU157" t="str">
        <f t="shared" si="63"/>
        <v/>
      </c>
      <c r="BS157" t="str">
        <f t="shared" si="61"/>
        <v/>
      </c>
      <c r="BT157" t="str">
        <f t="shared" si="62"/>
        <v/>
      </c>
    </row>
    <row r="158" spans="2:73" x14ac:dyDescent="0.25">
      <c r="B158" t="str">
        <f t="shared" si="47"/>
        <v/>
      </c>
      <c r="C158" s="29" t="str">
        <f t="shared" si="59"/>
        <v/>
      </c>
      <c r="D158" s="6" t="str">
        <f t="shared" si="48"/>
        <v/>
      </c>
      <c r="E158" s="7" t="str">
        <f t="shared" si="49"/>
        <v/>
      </c>
      <c r="F158" s="7" t="str">
        <f t="shared" si="50"/>
        <v/>
      </c>
      <c r="I158">
        <f t="shared" si="54"/>
        <v>1</v>
      </c>
      <c r="J158">
        <f t="shared" si="55"/>
        <v>1.0181218947242589E-76</v>
      </c>
      <c r="K158">
        <f t="shared" si="56"/>
        <v>5.2997792146327538E-76</v>
      </c>
      <c r="L158">
        <f t="shared" si="60"/>
        <v>205</v>
      </c>
      <c r="AU158" t="str">
        <f t="shared" si="63"/>
        <v/>
      </c>
      <c r="BS158" t="str">
        <f t="shared" si="61"/>
        <v/>
      </c>
      <c r="BT158" t="str">
        <f t="shared" si="62"/>
        <v/>
      </c>
      <c r="BU158" t="str">
        <f t="shared" ref="BU158:BU187" si="64">BS158</f>
        <v/>
      </c>
    </row>
    <row r="159" spans="2:73" x14ac:dyDescent="0.25">
      <c r="B159" t="str">
        <f t="shared" si="47"/>
        <v/>
      </c>
      <c r="C159" s="29" t="str">
        <f t="shared" si="59"/>
        <v/>
      </c>
      <c r="D159" s="6" t="str">
        <f t="shared" si="48"/>
        <v/>
      </c>
      <c r="E159" s="7" t="str">
        <f t="shared" si="49"/>
        <v/>
      </c>
      <c r="F159" s="7" t="str">
        <f t="shared" si="50"/>
        <v/>
      </c>
      <c r="I159">
        <f t="shared" si="54"/>
        <v>1</v>
      </c>
      <c r="J159">
        <f t="shared" si="55"/>
        <v>2.821843479979847E-78</v>
      </c>
      <c r="K159">
        <f t="shared" si="56"/>
        <v>1.4688955713102014E-77</v>
      </c>
      <c r="L159">
        <f t="shared" si="60"/>
        <v>206</v>
      </c>
      <c r="AU159" t="str">
        <f t="shared" si="63"/>
        <v/>
      </c>
      <c r="BS159" t="str">
        <f t="shared" si="61"/>
        <v/>
      </c>
      <c r="BT159" t="str">
        <f t="shared" si="62"/>
        <v/>
      </c>
      <c r="BU159" t="str">
        <f t="shared" si="64"/>
        <v/>
      </c>
    </row>
    <row r="160" spans="2:73" x14ac:dyDescent="0.25">
      <c r="B160" t="str">
        <f t="shared" si="47"/>
        <v/>
      </c>
      <c r="C160" s="29" t="str">
        <f t="shared" si="59"/>
        <v/>
      </c>
      <c r="D160" s="6" t="str">
        <f t="shared" si="48"/>
        <v/>
      </c>
      <c r="E160" s="7" t="str">
        <f t="shared" si="49"/>
        <v/>
      </c>
      <c r="F160" s="7" t="str">
        <f t="shared" si="50"/>
        <v/>
      </c>
      <c r="I160">
        <f t="shared" si="54"/>
        <v>1</v>
      </c>
      <c r="J160">
        <f t="shared" si="55"/>
        <v>7.5376934584528392E-80</v>
      </c>
      <c r="K160">
        <f t="shared" si="56"/>
        <v>3.9237061224580485E-79</v>
      </c>
      <c r="L160">
        <f t="shared" si="60"/>
        <v>207</v>
      </c>
      <c r="AU160" t="str">
        <f t="shared" si="63"/>
        <v/>
      </c>
      <c r="BS160" t="str">
        <f t="shared" si="61"/>
        <v/>
      </c>
      <c r="BT160" t="str">
        <f t="shared" si="62"/>
        <v/>
      </c>
      <c r="BU160" t="str">
        <f t="shared" si="64"/>
        <v/>
      </c>
    </row>
    <row r="161" spans="2:73" x14ac:dyDescent="0.25">
      <c r="B161" t="str">
        <f t="shared" si="47"/>
        <v/>
      </c>
      <c r="C161" s="29" t="str">
        <f t="shared" si="59"/>
        <v/>
      </c>
      <c r="D161" s="6" t="str">
        <f t="shared" si="48"/>
        <v/>
      </c>
      <c r="E161" s="7" t="str">
        <f t="shared" si="49"/>
        <v/>
      </c>
      <c r="F161" s="7" t="str">
        <f t="shared" si="50"/>
        <v/>
      </c>
      <c r="I161">
        <f t="shared" si="54"/>
        <v>1</v>
      </c>
      <c r="J161">
        <f t="shared" si="55"/>
        <v>1.9405124310548009E-81</v>
      </c>
      <c r="K161">
        <f t="shared" si="56"/>
        <v>1.0101233949620575E-80</v>
      </c>
      <c r="L161">
        <f t="shared" si="60"/>
        <v>208</v>
      </c>
      <c r="AU161" t="str">
        <f t="shared" si="63"/>
        <v/>
      </c>
      <c r="BS161" t="str">
        <f t="shared" si="61"/>
        <v/>
      </c>
      <c r="BT161" t="str">
        <f t="shared" si="62"/>
        <v/>
      </c>
      <c r="BU161" t="str">
        <f t="shared" si="64"/>
        <v/>
      </c>
    </row>
    <row r="162" spans="2:73" x14ac:dyDescent="0.25">
      <c r="B162" t="str">
        <f t="shared" si="47"/>
        <v/>
      </c>
      <c r="C162" s="29" t="str">
        <f t="shared" si="59"/>
        <v/>
      </c>
      <c r="D162" s="6" t="str">
        <f t="shared" si="48"/>
        <v/>
      </c>
      <c r="E162" s="7" t="str">
        <f t="shared" si="49"/>
        <v/>
      </c>
      <c r="F162" s="7" t="str">
        <f t="shared" si="50"/>
        <v/>
      </c>
      <c r="I162">
        <f t="shared" si="54"/>
        <v>1</v>
      </c>
      <c r="J162">
        <f t="shared" si="55"/>
        <v>4.8146729695594609E-83</v>
      </c>
      <c r="K162">
        <f t="shared" si="56"/>
        <v>2.5062523320192575E-82</v>
      </c>
      <c r="L162">
        <f t="shared" si="60"/>
        <v>209</v>
      </c>
      <c r="AU162" t="str">
        <f t="shared" si="63"/>
        <v/>
      </c>
      <c r="BS162" t="str">
        <f t="shared" si="61"/>
        <v/>
      </c>
      <c r="BT162" t="str">
        <f t="shared" si="62"/>
        <v/>
      </c>
      <c r="BU162" t="str">
        <f t="shared" si="64"/>
        <v/>
      </c>
    </row>
    <row r="163" spans="2:73" x14ac:dyDescent="0.25">
      <c r="B163" t="str">
        <f t="shared" si="47"/>
        <v/>
      </c>
      <c r="C163" s="29" t="str">
        <f t="shared" si="59"/>
        <v/>
      </c>
      <c r="D163" s="6" t="str">
        <f t="shared" si="48"/>
        <v/>
      </c>
      <c r="E163" s="7" t="str">
        <f t="shared" si="49"/>
        <v/>
      </c>
      <c r="F163" s="7" t="str">
        <f t="shared" si="50"/>
        <v/>
      </c>
      <c r="I163">
        <f t="shared" si="54"/>
        <v>1</v>
      </c>
      <c r="J163">
        <f t="shared" si="55"/>
        <v>1.151302810290398E-84</v>
      </c>
      <c r="K163">
        <f t="shared" si="56"/>
        <v>5.993045366515624E-84</v>
      </c>
      <c r="L163">
        <f t="shared" si="60"/>
        <v>210</v>
      </c>
      <c r="AU163" t="str">
        <f t="shared" si="63"/>
        <v/>
      </c>
      <c r="BS163" t="str">
        <f t="shared" si="61"/>
        <v/>
      </c>
      <c r="BT163" t="str">
        <f t="shared" si="62"/>
        <v/>
      </c>
      <c r="BU163" t="str">
        <f t="shared" si="64"/>
        <v/>
      </c>
    </row>
    <row r="164" spans="2:73" x14ac:dyDescent="0.25">
      <c r="B164" t="str">
        <f t="shared" si="47"/>
        <v/>
      </c>
      <c r="C164" s="29" t="str">
        <f t="shared" si="59"/>
        <v/>
      </c>
      <c r="D164" s="6" t="str">
        <f t="shared" si="48"/>
        <v/>
      </c>
      <c r="E164" s="7" t="str">
        <f t="shared" si="49"/>
        <v/>
      </c>
      <c r="F164" s="7" t="str">
        <f t="shared" si="50"/>
        <v/>
      </c>
      <c r="I164">
        <f t="shared" si="54"/>
        <v>1</v>
      </c>
      <c r="J164">
        <f t="shared" si="55"/>
        <v>2.6532901378599349E-86</v>
      </c>
      <c r="K164">
        <f t="shared" si="56"/>
        <v>1.3811560281618903E-85</v>
      </c>
      <c r="L164">
        <f t="shared" si="60"/>
        <v>211</v>
      </c>
      <c r="AU164" t="str">
        <f t="shared" si="63"/>
        <v/>
      </c>
      <c r="BS164" t="str">
        <f t="shared" si="61"/>
        <v/>
      </c>
      <c r="BT164" t="str">
        <f t="shared" si="62"/>
        <v/>
      </c>
      <c r="BU164" t="str">
        <f t="shared" si="64"/>
        <v/>
      </c>
    </row>
    <row r="165" spans="2:73" x14ac:dyDescent="0.25">
      <c r="B165" t="str">
        <f t="shared" si="47"/>
        <v/>
      </c>
      <c r="C165" s="29" t="str">
        <f t="shared" si="59"/>
        <v/>
      </c>
      <c r="D165" s="6" t="str">
        <f t="shared" si="48"/>
        <v/>
      </c>
      <c r="E165" s="7" t="str">
        <f t="shared" si="49"/>
        <v/>
      </c>
      <c r="F165" s="7" t="str">
        <f t="shared" si="50"/>
        <v/>
      </c>
      <c r="I165">
        <f t="shared" si="54"/>
        <v>1</v>
      </c>
      <c r="J165">
        <f t="shared" si="55"/>
        <v>5.8932155702669226E-88</v>
      </c>
      <c r="K165">
        <f t="shared" si="56"/>
        <v>3.0676819296877618E-87</v>
      </c>
      <c r="L165">
        <f t="shared" si="60"/>
        <v>212</v>
      </c>
      <c r="AU165" t="str">
        <f t="shared" si="63"/>
        <v/>
      </c>
      <c r="BS165" t="str">
        <f t="shared" si="61"/>
        <v/>
      </c>
      <c r="BT165" t="str">
        <f t="shared" si="62"/>
        <v/>
      </c>
      <c r="BU165" t="str">
        <f t="shared" si="64"/>
        <v/>
      </c>
    </row>
    <row r="166" spans="2:73" x14ac:dyDescent="0.25">
      <c r="B166" t="str">
        <f t="shared" ref="B166:B220" si="65">IF(A166&gt;0,(B165+1),"")</f>
        <v/>
      </c>
      <c r="C166" s="29" t="str">
        <f t="shared" si="59"/>
        <v/>
      </c>
      <c r="D166" s="6" t="str">
        <f t="shared" ref="D166:D220" si="66">IF(A166&gt;0,(_xlfn.NORM.S.INV(C166)),"")</f>
        <v/>
      </c>
      <c r="E166" s="7" t="str">
        <f t="shared" ref="E166:E220" si="67">IF(A166&gt;0,_xlfn.NORM.DIST(D166,0,1,TRUE),"")</f>
        <v/>
      </c>
      <c r="F166" s="7" t="str">
        <f t="shared" ref="F166:F220" si="68">IF(A166&gt;0,_xlfn.NORM.DIST(D166,0,1,FALSE),"")</f>
        <v/>
      </c>
      <c r="I166">
        <f t="shared" si="54"/>
        <v>1</v>
      </c>
      <c r="J166">
        <f t="shared" si="55"/>
        <v>1.2615147107802983E-89</v>
      </c>
      <c r="K166">
        <f t="shared" si="56"/>
        <v>6.5667475356254842E-89</v>
      </c>
      <c r="L166">
        <f t="shared" si="60"/>
        <v>213</v>
      </c>
      <c r="AU166" t="str">
        <f t="shared" si="63"/>
        <v/>
      </c>
      <c r="BS166" t="str">
        <f t="shared" si="61"/>
        <v/>
      </c>
      <c r="BT166" t="str">
        <f t="shared" si="62"/>
        <v/>
      </c>
      <c r="BU166" t="str">
        <f t="shared" si="64"/>
        <v/>
      </c>
    </row>
    <row r="167" spans="2:73" x14ac:dyDescent="0.25">
      <c r="B167" t="str">
        <f t="shared" si="65"/>
        <v/>
      </c>
      <c r="C167" s="29" t="str">
        <f t="shared" si="59"/>
        <v/>
      </c>
      <c r="D167" s="6" t="str">
        <f t="shared" si="66"/>
        <v/>
      </c>
      <c r="E167" s="7" t="str">
        <f t="shared" si="67"/>
        <v/>
      </c>
      <c r="F167" s="7" t="str">
        <f t="shared" si="68"/>
        <v/>
      </c>
      <c r="I167">
        <f t="shared" si="54"/>
        <v>1</v>
      </c>
      <c r="J167">
        <f t="shared" si="55"/>
        <v>2.6025837737033323E-91</v>
      </c>
      <c r="K167">
        <f t="shared" si="56"/>
        <v>1.3547611007765458E-90</v>
      </c>
      <c r="L167">
        <f t="shared" si="60"/>
        <v>214</v>
      </c>
      <c r="AU167" t="str">
        <f t="shared" si="63"/>
        <v/>
      </c>
      <c r="BS167" t="str">
        <f t="shared" ref="BS167:BS230" si="69">IF(A167&gt;0,A167,"")</f>
        <v/>
      </c>
      <c r="BT167" t="str">
        <f t="shared" ref="BT167:BT230" si="70">IF(B167&gt;0,B167,"")</f>
        <v/>
      </c>
      <c r="BU167" t="str">
        <f t="shared" si="64"/>
        <v/>
      </c>
    </row>
    <row r="168" spans="2:73" x14ac:dyDescent="0.25">
      <c r="B168" t="str">
        <f t="shared" si="65"/>
        <v/>
      </c>
      <c r="C168" s="29" t="str">
        <f t="shared" si="59"/>
        <v/>
      </c>
      <c r="D168" s="6" t="str">
        <f t="shared" si="66"/>
        <v/>
      </c>
      <c r="E168" s="7" t="str">
        <f t="shared" si="67"/>
        <v/>
      </c>
      <c r="F168" s="7" t="str">
        <f t="shared" si="68"/>
        <v/>
      </c>
      <c r="I168">
        <f t="shared" ref="I168:I200" si="71">_xlfn.NORM.DIST(L168,$G$3,$H$3,TRUE)</f>
        <v>1</v>
      </c>
      <c r="J168">
        <f t="shared" ref="J168:J200" si="72">_xlfn.NORM.DIST(L168,$G$3,$H$3,FALSE)</f>
        <v>5.174751785733426E-93</v>
      </c>
      <c r="K168">
        <f t="shared" ref="K168:K200" si="73">J168*$H$3</f>
        <v>2.693689439056936E-92</v>
      </c>
      <c r="L168">
        <f t="shared" si="60"/>
        <v>215</v>
      </c>
      <c r="AU168" t="str">
        <f t="shared" si="63"/>
        <v/>
      </c>
      <c r="BS168" t="str">
        <f t="shared" si="69"/>
        <v/>
      </c>
      <c r="BT168" t="str">
        <f t="shared" si="70"/>
        <v/>
      </c>
      <c r="BU168" t="str">
        <f t="shared" si="64"/>
        <v/>
      </c>
    </row>
    <row r="169" spans="2:73" x14ac:dyDescent="0.25">
      <c r="B169" t="str">
        <f t="shared" si="65"/>
        <v/>
      </c>
      <c r="C169" s="29" t="str">
        <f t="shared" si="59"/>
        <v/>
      </c>
      <c r="D169" s="6" t="str">
        <f t="shared" si="66"/>
        <v/>
      </c>
      <c r="E169" s="7" t="str">
        <f t="shared" si="67"/>
        <v/>
      </c>
      <c r="F169" s="7" t="str">
        <f t="shared" si="68"/>
        <v/>
      </c>
      <c r="I169">
        <f t="shared" si="71"/>
        <v>1</v>
      </c>
      <c r="J169">
        <f t="shared" si="72"/>
        <v>9.9162332845329832E-95</v>
      </c>
      <c r="K169">
        <f t="shared" si="73"/>
        <v>5.1618423413878854E-94</v>
      </c>
      <c r="L169">
        <f t="shared" si="60"/>
        <v>216</v>
      </c>
      <c r="AU169" t="str">
        <f t="shared" si="63"/>
        <v/>
      </c>
      <c r="BS169" t="str">
        <f t="shared" si="69"/>
        <v/>
      </c>
      <c r="BT169" t="str">
        <f t="shared" si="70"/>
        <v/>
      </c>
      <c r="BU169" t="str">
        <f t="shared" si="64"/>
        <v/>
      </c>
    </row>
    <row r="170" spans="2:73" x14ac:dyDescent="0.25">
      <c r="B170" t="str">
        <f t="shared" si="65"/>
        <v/>
      </c>
      <c r="C170" s="29" t="str">
        <f t="shared" si="59"/>
        <v/>
      </c>
      <c r="D170" s="6" t="str">
        <f t="shared" si="66"/>
        <v/>
      </c>
      <c r="E170" s="7" t="str">
        <f t="shared" si="67"/>
        <v/>
      </c>
      <c r="F170" s="7" t="str">
        <f t="shared" si="68"/>
        <v/>
      </c>
      <c r="I170">
        <f t="shared" si="71"/>
        <v>1</v>
      </c>
      <c r="J170">
        <f t="shared" si="72"/>
        <v>1.8313710901826388E-96</v>
      </c>
      <c r="K170">
        <f t="shared" si="73"/>
        <v>9.5331045214953803E-96</v>
      </c>
      <c r="L170">
        <f t="shared" si="60"/>
        <v>217</v>
      </c>
      <c r="AU170" t="str">
        <f t="shared" si="63"/>
        <v/>
      </c>
      <c r="BS170" t="str">
        <f t="shared" si="69"/>
        <v/>
      </c>
      <c r="BT170" t="str">
        <f t="shared" si="70"/>
        <v/>
      </c>
      <c r="BU170" t="str">
        <f t="shared" si="64"/>
        <v/>
      </c>
    </row>
    <row r="171" spans="2:73" x14ac:dyDescent="0.25">
      <c r="B171" t="str">
        <f t="shared" si="65"/>
        <v/>
      </c>
      <c r="C171" s="29" t="str">
        <f t="shared" si="59"/>
        <v/>
      </c>
      <c r="D171" s="6" t="str">
        <f t="shared" si="66"/>
        <v/>
      </c>
      <c r="E171" s="7" t="str">
        <f t="shared" si="67"/>
        <v/>
      </c>
      <c r="F171" s="7" t="str">
        <f t="shared" si="68"/>
        <v/>
      </c>
      <c r="I171">
        <f t="shared" si="71"/>
        <v>1</v>
      </c>
      <c r="J171">
        <f t="shared" si="72"/>
        <v>3.2597056104598484E-98</v>
      </c>
      <c r="K171">
        <f t="shared" si="73"/>
        <v>1.6968223677004523E-97</v>
      </c>
      <c r="L171">
        <f t="shared" si="60"/>
        <v>218</v>
      </c>
      <c r="AU171" t="str">
        <f t="shared" si="63"/>
        <v/>
      </c>
      <c r="BS171" t="str">
        <f t="shared" si="69"/>
        <v/>
      </c>
      <c r="BT171" t="str">
        <f t="shared" si="70"/>
        <v/>
      </c>
      <c r="BU171" t="str">
        <f t="shared" si="64"/>
        <v/>
      </c>
    </row>
    <row r="172" spans="2:73" x14ac:dyDescent="0.25">
      <c r="B172" t="str">
        <f t="shared" si="65"/>
        <v/>
      </c>
      <c r="C172" s="29" t="str">
        <f t="shared" si="59"/>
        <v/>
      </c>
      <c r="D172" s="6" t="str">
        <f t="shared" si="66"/>
        <v/>
      </c>
      <c r="E172" s="7" t="str">
        <f t="shared" si="67"/>
        <v/>
      </c>
      <c r="F172" s="7" t="str">
        <f t="shared" si="68"/>
        <v/>
      </c>
      <c r="I172">
        <f t="shared" si="71"/>
        <v>1</v>
      </c>
      <c r="J172">
        <f t="shared" si="72"/>
        <v>5.5918152296125979E-100</v>
      </c>
      <c r="K172">
        <f t="shared" si="73"/>
        <v>2.9107895900808588E-99</v>
      </c>
      <c r="L172">
        <f t="shared" si="60"/>
        <v>219</v>
      </c>
      <c r="AU172" t="str">
        <f t="shared" si="63"/>
        <v/>
      </c>
      <c r="BS172" t="str">
        <f t="shared" si="69"/>
        <v/>
      </c>
      <c r="BT172" t="str">
        <f t="shared" si="70"/>
        <v/>
      </c>
      <c r="BU172" t="str">
        <f t="shared" si="64"/>
        <v/>
      </c>
    </row>
    <row r="173" spans="2:73" x14ac:dyDescent="0.25">
      <c r="B173" t="str">
        <f t="shared" si="65"/>
        <v/>
      </c>
      <c r="C173" s="29" t="str">
        <f t="shared" si="59"/>
        <v/>
      </c>
      <c r="D173" s="6" t="str">
        <f t="shared" si="66"/>
        <v/>
      </c>
      <c r="E173" s="7" t="str">
        <f t="shared" si="67"/>
        <v/>
      </c>
      <c r="F173" s="7" t="str">
        <f t="shared" si="68"/>
        <v/>
      </c>
      <c r="I173">
        <f t="shared" si="71"/>
        <v>1</v>
      </c>
      <c r="J173">
        <f t="shared" si="72"/>
        <v>9.2448453806938448E-102</v>
      </c>
      <c r="K173">
        <f t="shared" si="73"/>
        <v>4.8123549493417494E-101</v>
      </c>
      <c r="L173">
        <f t="shared" si="60"/>
        <v>220</v>
      </c>
      <c r="AU173" t="str">
        <f t="shared" si="63"/>
        <v/>
      </c>
      <c r="BS173" t="str">
        <f t="shared" si="69"/>
        <v/>
      </c>
      <c r="BT173" t="str">
        <f t="shared" si="70"/>
        <v/>
      </c>
      <c r="BU173" t="str">
        <f t="shared" si="64"/>
        <v/>
      </c>
    </row>
    <row r="174" spans="2:73" x14ac:dyDescent="0.25">
      <c r="B174" t="str">
        <f t="shared" si="65"/>
        <v/>
      </c>
      <c r="C174" s="29" t="str">
        <f t="shared" si="59"/>
        <v/>
      </c>
      <c r="D174" s="6" t="str">
        <f t="shared" si="66"/>
        <v/>
      </c>
      <c r="E174" s="7" t="str">
        <f t="shared" si="67"/>
        <v/>
      </c>
      <c r="F174" s="7" t="str">
        <f t="shared" si="68"/>
        <v/>
      </c>
      <c r="I174">
        <f t="shared" si="71"/>
        <v>1</v>
      </c>
      <c r="J174">
        <f t="shared" si="72"/>
        <v>1.4730547819604009E-103</v>
      </c>
      <c r="K174">
        <f t="shared" si="73"/>
        <v>7.6679080922461391E-103</v>
      </c>
      <c r="L174">
        <f t="shared" si="60"/>
        <v>221</v>
      </c>
      <c r="AU174" t="str">
        <f t="shared" si="63"/>
        <v/>
      </c>
      <c r="BS174" t="str">
        <f t="shared" si="69"/>
        <v/>
      </c>
      <c r="BT174" t="str">
        <f t="shared" si="70"/>
        <v/>
      </c>
      <c r="BU174" t="str">
        <f t="shared" si="64"/>
        <v/>
      </c>
    </row>
    <row r="175" spans="2:73" x14ac:dyDescent="0.25">
      <c r="B175" t="str">
        <f t="shared" si="65"/>
        <v/>
      </c>
      <c r="C175" s="29" t="str">
        <f t="shared" si="59"/>
        <v/>
      </c>
      <c r="D175" s="6" t="str">
        <f t="shared" si="66"/>
        <v/>
      </c>
      <c r="E175" s="7" t="str">
        <f t="shared" si="67"/>
        <v/>
      </c>
      <c r="F175" s="7" t="str">
        <f t="shared" si="68"/>
        <v/>
      </c>
      <c r="I175">
        <f t="shared" si="71"/>
        <v>1</v>
      </c>
      <c r="J175">
        <f t="shared" si="72"/>
        <v>2.2620934975806778E-105</v>
      </c>
      <c r="K175">
        <f t="shared" si="73"/>
        <v>1.1775207037739712E-104</v>
      </c>
      <c r="L175">
        <f t="shared" si="60"/>
        <v>222</v>
      </c>
      <c r="AU175" t="str">
        <f t="shared" si="63"/>
        <v/>
      </c>
      <c r="BS175" t="str">
        <f t="shared" si="69"/>
        <v/>
      </c>
      <c r="BT175" t="str">
        <f t="shared" si="70"/>
        <v/>
      </c>
      <c r="BU175" t="str">
        <f t="shared" si="64"/>
        <v/>
      </c>
    </row>
    <row r="176" spans="2:73" x14ac:dyDescent="0.25">
      <c r="B176" t="str">
        <f t="shared" si="65"/>
        <v/>
      </c>
      <c r="C176" s="29" t="str">
        <f t="shared" si="59"/>
        <v/>
      </c>
      <c r="D176" s="6" t="str">
        <f t="shared" si="66"/>
        <v/>
      </c>
      <c r="E176" s="7" t="str">
        <f t="shared" si="67"/>
        <v/>
      </c>
      <c r="F176" s="7" t="str">
        <f t="shared" si="68"/>
        <v/>
      </c>
      <c r="I176">
        <f t="shared" si="71"/>
        <v>1</v>
      </c>
      <c r="J176">
        <f t="shared" si="72"/>
        <v>3.347916449910959E-107</v>
      </c>
      <c r="K176">
        <f t="shared" si="73"/>
        <v>1.7427400496450998E-106</v>
      </c>
      <c r="L176">
        <f t="shared" si="60"/>
        <v>223</v>
      </c>
      <c r="AU176" t="str">
        <f t="shared" si="63"/>
        <v/>
      </c>
      <c r="BS176" t="str">
        <f t="shared" si="69"/>
        <v/>
      </c>
      <c r="BT176" t="str">
        <f t="shared" si="70"/>
        <v/>
      </c>
      <c r="BU176" t="str">
        <f t="shared" si="64"/>
        <v/>
      </c>
    </row>
    <row r="177" spans="2:73" x14ac:dyDescent="0.25">
      <c r="B177" t="str">
        <f t="shared" si="65"/>
        <v/>
      </c>
      <c r="C177" s="29" t="str">
        <f t="shared" si="59"/>
        <v/>
      </c>
      <c r="D177" s="6" t="str">
        <f t="shared" si="66"/>
        <v/>
      </c>
      <c r="E177" s="7" t="str">
        <f t="shared" si="67"/>
        <v/>
      </c>
      <c r="F177" s="7" t="str">
        <f t="shared" si="68"/>
        <v/>
      </c>
      <c r="I177">
        <f t="shared" si="71"/>
        <v>1</v>
      </c>
      <c r="J177">
        <f t="shared" si="72"/>
        <v>4.775414546522031E-109</v>
      </c>
      <c r="K177">
        <f t="shared" si="73"/>
        <v>2.4858165693182324E-108</v>
      </c>
      <c r="L177">
        <f t="shared" si="60"/>
        <v>224</v>
      </c>
      <c r="AU177" t="str">
        <f t="shared" si="63"/>
        <v/>
      </c>
      <c r="BS177" t="str">
        <f t="shared" si="69"/>
        <v/>
      </c>
      <c r="BT177" t="str">
        <f t="shared" si="70"/>
        <v/>
      </c>
      <c r="BU177" t="str">
        <f t="shared" si="64"/>
        <v/>
      </c>
    </row>
    <row r="178" spans="2:73" x14ac:dyDescent="0.25">
      <c r="B178" t="str">
        <f t="shared" si="65"/>
        <v/>
      </c>
      <c r="C178" s="29" t="str">
        <f t="shared" si="59"/>
        <v/>
      </c>
      <c r="D178" s="6" t="str">
        <f t="shared" si="66"/>
        <v/>
      </c>
      <c r="E178" s="7" t="str">
        <f t="shared" si="67"/>
        <v/>
      </c>
      <c r="F178" s="7" t="str">
        <f t="shared" si="68"/>
        <v/>
      </c>
      <c r="I178">
        <f t="shared" si="71"/>
        <v>1</v>
      </c>
      <c r="J178">
        <f t="shared" si="72"/>
        <v>6.5647765995476555E-111</v>
      </c>
      <c r="K178">
        <f t="shared" si="73"/>
        <v>3.4172594412590395E-110</v>
      </c>
      <c r="L178">
        <f t="shared" si="60"/>
        <v>225</v>
      </c>
      <c r="AU178" t="str">
        <f t="shared" si="63"/>
        <v/>
      </c>
      <c r="BS178" t="str">
        <f t="shared" si="69"/>
        <v/>
      </c>
      <c r="BT178" t="str">
        <f t="shared" si="70"/>
        <v/>
      </c>
      <c r="BU178" t="str">
        <f t="shared" si="64"/>
        <v/>
      </c>
    </row>
    <row r="179" spans="2:73" x14ac:dyDescent="0.25">
      <c r="B179" t="str">
        <f t="shared" si="65"/>
        <v/>
      </c>
      <c r="C179" s="29" t="str">
        <f t="shared" si="59"/>
        <v/>
      </c>
      <c r="D179" s="6" t="str">
        <f t="shared" si="66"/>
        <v/>
      </c>
      <c r="E179" s="7" t="str">
        <f t="shared" si="67"/>
        <v/>
      </c>
      <c r="F179" s="7" t="str">
        <f t="shared" si="68"/>
        <v/>
      </c>
      <c r="I179">
        <f t="shared" si="71"/>
        <v>1</v>
      </c>
      <c r="J179">
        <f t="shared" si="72"/>
        <v>8.6976360732319081E-113</v>
      </c>
      <c r="K179">
        <f t="shared" si="73"/>
        <v>4.5275080632500016E-112</v>
      </c>
      <c r="L179">
        <f t="shared" si="60"/>
        <v>226</v>
      </c>
      <c r="AU179" t="str">
        <f t="shared" si="63"/>
        <v/>
      </c>
      <c r="BS179" t="str">
        <f t="shared" si="69"/>
        <v/>
      </c>
      <c r="BT179" t="str">
        <f t="shared" si="70"/>
        <v/>
      </c>
      <c r="BU179" t="str">
        <f t="shared" si="64"/>
        <v/>
      </c>
    </row>
    <row r="180" spans="2:73" x14ac:dyDescent="0.25">
      <c r="B180" t="str">
        <f t="shared" si="65"/>
        <v/>
      </c>
      <c r="C180" s="29" t="str">
        <f t="shared" si="59"/>
        <v/>
      </c>
      <c r="D180" s="6" t="str">
        <f t="shared" si="66"/>
        <v/>
      </c>
      <c r="E180" s="7" t="str">
        <f t="shared" si="67"/>
        <v/>
      </c>
      <c r="F180" s="7" t="str">
        <f t="shared" si="68"/>
        <v/>
      </c>
      <c r="I180">
        <f t="shared" si="71"/>
        <v>1</v>
      </c>
      <c r="J180">
        <f t="shared" si="72"/>
        <v>1.1105929676253829E-114</v>
      </c>
      <c r="K180">
        <f t="shared" si="73"/>
        <v>5.7811324520551705E-114</v>
      </c>
      <c r="L180">
        <f t="shared" si="60"/>
        <v>227</v>
      </c>
      <c r="AU180" t="str">
        <f t="shared" si="63"/>
        <v/>
      </c>
      <c r="BS180" t="str">
        <f t="shared" si="69"/>
        <v/>
      </c>
      <c r="BT180" t="str">
        <f t="shared" si="70"/>
        <v/>
      </c>
      <c r="BU180" t="str">
        <f t="shared" si="64"/>
        <v/>
      </c>
    </row>
    <row r="181" spans="2:73" x14ac:dyDescent="0.25">
      <c r="B181" t="str">
        <f t="shared" si="65"/>
        <v/>
      </c>
      <c r="C181" s="29" t="str">
        <f t="shared" si="59"/>
        <v/>
      </c>
      <c r="D181" s="6" t="str">
        <f t="shared" si="66"/>
        <v/>
      </c>
      <c r="E181" s="7" t="str">
        <f t="shared" si="67"/>
        <v/>
      </c>
      <c r="F181" s="7" t="str">
        <f t="shared" si="68"/>
        <v/>
      </c>
      <c r="I181">
        <f t="shared" si="71"/>
        <v>1</v>
      </c>
      <c r="J181">
        <f t="shared" si="72"/>
        <v>1.3667246054344549E-116</v>
      </c>
      <c r="K181">
        <f t="shared" si="73"/>
        <v>7.1144120301728822E-116</v>
      </c>
      <c r="L181">
        <f t="shared" si="60"/>
        <v>228</v>
      </c>
      <c r="AU181" t="str">
        <f t="shared" si="63"/>
        <v/>
      </c>
      <c r="BS181" t="str">
        <f t="shared" si="69"/>
        <v/>
      </c>
      <c r="BT181" t="str">
        <f t="shared" si="70"/>
        <v/>
      </c>
      <c r="BU181" t="str">
        <f t="shared" si="64"/>
        <v/>
      </c>
    </row>
    <row r="182" spans="2:73" x14ac:dyDescent="0.25">
      <c r="B182" t="str">
        <f t="shared" si="65"/>
        <v/>
      </c>
      <c r="C182" s="29" t="str">
        <f t="shared" si="59"/>
        <v/>
      </c>
      <c r="D182" s="6" t="str">
        <f t="shared" si="66"/>
        <v/>
      </c>
      <c r="E182" s="7" t="str">
        <f t="shared" si="67"/>
        <v/>
      </c>
      <c r="F182" s="7" t="str">
        <f t="shared" si="68"/>
        <v/>
      </c>
      <c r="I182">
        <f t="shared" si="71"/>
        <v>1</v>
      </c>
      <c r="J182">
        <f t="shared" si="72"/>
        <v>1.6209869333279371E-118</v>
      </c>
      <c r="K182">
        <f t="shared" si="73"/>
        <v>8.4379610152371617E-118</v>
      </c>
      <c r="L182">
        <f t="shared" si="60"/>
        <v>229</v>
      </c>
      <c r="AU182" t="str">
        <f t="shared" si="63"/>
        <v/>
      </c>
      <c r="BS182" t="str">
        <f t="shared" si="69"/>
        <v/>
      </c>
      <c r="BT182" t="str">
        <f t="shared" si="70"/>
        <v/>
      </c>
      <c r="BU182" t="str">
        <f t="shared" si="64"/>
        <v/>
      </c>
    </row>
    <row r="183" spans="2:73" x14ac:dyDescent="0.25">
      <c r="B183" t="str">
        <f t="shared" si="65"/>
        <v/>
      </c>
      <c r="C183" s="29" t="str">
        <f t="shared" si="59"/>
        <v/>
      </c>
      <c r="D183" s="6" t="str">
        <f t="shared" si="66"/>
        <v/>
      </c>
      <c r="E183" s="7" t="str">
        <f t="shared" si="67"/>
        <v/>
      </c>
      <c r="F183" s="7" t="str">
        <f t="shared" si="68"/>
        <v/>
      </c>
      <c r="I183">
        <f t="shared" si="71"/>
        <v>1</v>
      </c>
      <c r="J183">
        <f t="shared" si="72"/>
        <v>1.8528933460764636E-120</v>
      </c>
      <c r="K183">
        <f t="shared" si="73"/>
        <v>9.6451374765169321E-120</v>
      </c>
      <c r="L183">
        <f t="shared" si="60"/>
        <v>230</v>
      </c>
      <c r="AU183" t="str">
        <f t="shared" si="63"/>
        <v/>
      </c>
      <c r="BS183" t="str">
        <f t="shared" si="69"/>
        <v/>
      </c>
      <c r="BT183" t="str">
        <f t="shared" si="70"/>
        <v/>
      </c>
      <c r="BU183" t="str">
        <f t="shared" si="64"/>
        <v/>
      </c>
    </row>
    <row r="184" spans="2:73" x14ac:dyDescent="0.25">
      <c r="B184" t="str">
        <f t="shared" si="65"/>
        <v/>
      </c>
      <c r="C184" s="29" t="str">
        <f t="shared" si="59"/>
        <v/>
      </c>
      <c r="D184" s="6" t="str">
        <f t="shared" si="66"/>
        <v/>
      </c>
      <c r="E184" s="7" t="str">
        <f t="shared" si="67"/>
        <v/>
      </c>
      <c r="F184" s="7" t="str">
        <f t="shared" si="68"/>
        <v/>
      </c>
      <c r="I184">
        <f t="shared" si="71"/>
        <v>1</v>
      </c>
      <c r="J184">
        <f t="shared" si="72"/>
        <v>2.041238430538859E-122</v>
      </c>
      <c r="K184">
        <f t="shared" si="73"/>
        <v>1.0625557767038625E-121</v>
      </c>
      <c r="L184">
        <f t="shared" si="60"/>
        <v>231</v>
      </c>
      <c r="AU184" t="str">
        <f t="shared" si="63"/>
        <v/>
      </c>
      <c r="BS184" t="str">
        <f t="shared" si="69"/>
        <v/>
      </c>
      <c r="BT184" t="str">
        <f t="shared" si="70"/>
        <v/>
      </c>
      <c r="BU184" t="str">
        <f t="shared" si="64"/>
        <v/>
      </c>
    </row>
    <row r="185" spans="2:73" x14ac:dyDescent="0.25">
      <c r="B185" t="str">
        <f t="shared" si="65"/>
        <v/>
      </c>
      <c r="C185" s="29" t="str">
        <f t="shared" si="59"/>
        <v/>
      </c>
      <c r="D185" s="6" t="str">
        <f t="shared" si="66"/>
        <v/>
      </c>
      <c r="E185" s="7" t="str">
        <f t="shared" si="67"/>
        <v/>
      </c>
      <c r="F185" s="7" t="str">
        <f t="shared" si="68"/>
        <v/>
      </c>
      <c r="I185">
        <f t="shared" si="71"/>
        <v>1</v>
      </c>
      <c r="J185">
        <f t="shared" si="72"/>
        <v>2.1672522253492487E-124</v>
      </c>
      <c r="K185">
        <f t="shared" si="73"/>
        <v>1.1281515854133858E-123</v>
      </c>
      <c r="L185">
        <f t="shared" si="60"/>
        <v>232</v>
      </c>
      <c r="AU185" t="str">
        <f t="shared" si="63"/>
        <v/>
      </c>
      <c r="BS185" t="str">
        <f t="shared" si="69"/>
        <v/>
      </c>
      <c r="BT185" t="str">
        <f t="shared" si="70"/>
        <v/>
      </c>
      <c r="BU185" t="str">
        <f t="shared" si="64"/>
        <v/>
      </c>
    </row>
    <row r="186" spans="2:73" x14ac:dyDescent="0.25">
      <c r="B186" t="str">
        <f t="shared" si="65"/>
        <v/>
      </c>
      <c r="C186" s="29" t="str">
        <f t="shared" si="59"/>
        <v/>
      </c>
      <c r="D186" s="6" t="str">
        <f t="shared" si="66"/>
        <v/>
      </c>
      <c r="E186" s="7" t="str">
        <f t="shared" si="67"/>
        <v/>
      </c>
      <c r="F186" s="7" t="str">
        <f t="shared" si="68"/>
        <v/>
      </c>
      <c r="I186">
        <f t="shared" si="71"/>
        <v>1</v>
      </c>
      <c r="J186">
        <f t="shared" si="72"/>
        <v>2.2176733917041421E-126</v>
      </c>
      <c r="K186">
        <f t="shared" si="73"/>
        <v>1.1543980546043442E-125</v>
      </c>
      <c r="L186">
        <f t="shared" si="60"/>
        <v>233</v>
      </c>
      <c r="AU186" t="str">
        <f t="shared" si="63"/>
        <v/>
      </c>
      <c r="BS186" t="str">
        <f t="shared" si="69"/>
        <v/>
      </c>
      <c r="BT186" t="str">
        <f t="shared" si="70"/>
        <v/>
      </c>
      <c r="BU186" t="str">
        <f t="shared" si="64"/>
        <v/>
      </c>
    </row>
    <row r="187" spans="2:73" x14ac:dyDescent="0.25">
      <c r="B187" t="str">
        <f t="shared" si="65"/>
        <v/>
      </c>
      <c r="C187" s="29" t="str">
        <f t="shared" si="59"/>
        <v/>
      </c>
      <c r="D187" s="6" t="str">
        <f t="shared" si="66"/>
        <v/>
      </c>
      <c r="E187" s="7" t="str">
        <f t="shared" si="67"/>
        <v/>
      </c>
      <c r="F187" s="7" t="str">
        <f t="shared" si="68"/>
        <v/>
      </c>
      <c r="I187">
        <f t="shared" si="71"/>
        <v>1</v>
      </c>
      <c r="J187">
        <f t="shared" si="72"/>
        <v>2.1870470226459247E-128</v>
      </c>
      <c r="K187">
        <f t="shared" si="73"/>
        <v>1.1384556615573532E-127</v>
      </c>
      <c r="L187">
        <f t="shared" si="60"/>
        <v>234</v>
      </c>
      <c r="AU187" t="str">
        <f t="shared" si="63"/>
        <v/>
      </c>
      <c r="BS187" t="str">
        <f t="shared" si="69"/>
        <v/>
      </c>
      <c r="BT187" t="str">
        <f t="shared" si="70"/>
        <v/>
      </c>
      <c r="BU187" t="str">
        <f t="shared" si="64"/>
        <v/>
      </c>
    </row>
    <row r="188" spans="2:73" x14ac:dyDescent="0.25">
      <c r="B188" t="str">
        <f t="shared" si="65"/>
        <v/>
      </c>
      <c r="C188" s="29" t="str">
        <f t="shared" si="59"/>
        <v/>
      </c>
      <c r="D188" s="6" t="str">
        <f t="shared" si="66"/>
        <v/>
      </c>
      <c r="E188" s="7" t="str">
        <f t="shared" si="67"/>
        <v/>
      </c>
      <c r="F188" s="7" t="str">
        <f t="shared" si="68"/>
        <v/>
      </c>
      <c r="I188">
        <f t="shared" si="71"/>
        <v>1</v>
      </c>
      <c r="J188">
        <f t="shared" si="72"/>
        <v>2.0786963932032953E-130</v>
      </c>
      <c r="K188">
        <f t="shared" si="73"/>
        <v>1.0820543193616878E-129</v>
      </c>
      <c r="L188">
        <f t="shared" si="60"/>
        <v>235</v>
      </c>
      <c r="AU188" t="str">
        <f t="shared" si="63"/>
        <v/>
      </c>
      <c r="BS188" t="str">
        <f t="shared" si="69"/>
        <v/>
      </c>
      <c r="BT188" t="str">
        <f t="shared" si="70"/>
        <v/>
      </c>
    </row>
    <row r="189" spans="2:73" x14ac:dyDescent="0.25">
      <c r="B189" t="str">
        <f t="shared" si="65"/>
        <v/>
      </c>
      <c r="C189" s="29" t="str">
        <f t="shared" si="59"/>
        <v/>
      </c>
      <c r="D189" s="6" t="str">
        <f t="shared" si="66"/>
        <v/>
      </c>
      <c r="E189" s="7" t="str">
        <f t="shared" si="67"/>
        <v/>
      </c>
      <c r="F189" s="7" t="str">
        <f t="shared" si="68"/>
        <v/>
      </c>
      <c r="I189">
        <f t="shared" si="71"/>
        <v>1</v>
      </c>
      <c r="J189">
        <f t="shared" si="72"/>
        <v>1.904129191652554E-132</v>
      </c>
      <c r="K189">
        <f t="shared" si="73"/>
        <v>9.9118429376560807E-132</v>
      </c>
      <c r="L189">
        <f t="shared" si="60"/>
        <v>236</v>
      </c>
      <c r="AU189" t="str">
        <f t="shared" si="63"/>
        <v/>
      </c>
      <c r="BS189" t="str">
        <f t="shared" si="69"/>
        <v/>
      </c>
      <c r="BT189" t="str">
        <f t="shared" si="70"/>
        <v/>
      </c>
    </row>
    <row r="190" spans="2:73" x14ac:dyDescent="0.25">
      <c r="B190" t="str">
        <f t="shared" si="65"/>
        <v/>
      </c>
      <c r="C190" s="29" t="str">
        <f t="shared" si="59"/>
        <v/>
      </c>
      <c r="D190" s="6" t="str">
        <f t="shared" si="66"/>
        <v/>
      </c>
      <c r="E190" s="7" t="str">
        <f t="shared" si="67"/>
        <v/>
      </c>
      <c r="F190" s="7" t="str">
        <f t="shared" si="68"/>
        <v/>
      </c>
      <c r="I190">
        <f t="shared" si="71"/>
        <v>1</v>
      </c>
      <c r="J190">
        <f t="shared" si="72"/>
        <v>1.6810249780076803E-134</v>
      </c>
      <c r="K190">
        <f t="shared" si="73"/>
        <v>8.7504858542860968E-134</v>
      </c>
      <c r="L190">
        <f t="shared" si="60"/>
        <v>237</v>
      </c>
      <c r="AU190" t="str">
        <f t="shared" si="63"/>
        <v/>
      </c>
      <c r="BS190" t="str">
        <f t="shared" si="69"/>
        <v/>
      </c>
      <c r="BT190" t="str">
        <f t="shared" si="70"/>
        <v/>
      </c>
    </row>
    <row r="191" spans="2:73" x14ac:dyDescent="0.25">
      <c r="B191" t="str">
        <f t="shared" si="65"/>
        <v/>
      </c>
      <c r="C191" s="29" t="str">
        <f t="shared" si="59"/>
        <v/>
      </c>
      <c r="D191" s="6" t="str">
        <f t="shared" si="66"/>
        <v/>
      </c>
      <c r="E191" s="7" t="str">
        <f t="shared" si="67"/>
        <v/>
      </c>
      <c r="F191" s="7" t="str">
        <f t="shared" si="68"/>
        <v/>
      </c>
      <c r="I191">
        <f t="shared" si="71"/>
        <v>1</v>
      </c>
      <c r="J191">
        <f t="shared" si="72"/>
        <v>1.4302907463310875E-136</v>
      </c>
      <c r="K191">
        <f t="shared" si="73"/>
        <v>7.4453021858841785E-136</v>
      </c>
      <c r="L191">
        <f t="shared" si="60"/>
        <v>238</v>
      </c>
      <c r="AU191" t="str">
        <f t="shared" si="63"/>
        <v/>
      </c>
      <c r="BS191" t="str">
        <f t="shared" si="69"/>
        <v/>
      </c>
      <c r="BT191" t="str">
        <f t="shared" si="70"/>
        <v/>
      </c>
    </row>
    <row r="192" spans="2:73" x14ac:dyDescent="0.25">
      <c r="B192" t="str">
        <f t="shared" si="65"/>
        <v/>
      </c>
      <c r="C192" s="29" t="str">
        <f t="shared" si="59"/>
        <v/>
      </c>
      <c r="D192" s="6" t="str">
        <f t="shared" si="66"/>
        <v/>
      </c>
      <c r="E192" s="7" t="str">
        <f t="shared" si="67"/>
        <v/>
      </c>
      <c r="F192" s="7" t="str">
        <f t="shared" si="68"/>
        <v/>
      </c>
      <c r="I192">
        <f t="shared" si="71"/>
        <v>1</v>
      </c>
      <c r="J192">
        <f t="shared" si="72"/>
        <v>1.1728619522512957E-138</v>
      </c>
      <c r="K192">
        <f t="shared" si="73"/>
        <v>6.1052703299917582E-138</v>
      </c>
      <c r="L192">
        <f t="shared" si="60"/>
        <v>239</v>
      </c>
      <c r="AU192" t="str">
        <f t="shared" si="63"/>
        <v/>
      </c>
      <c r="BS192" t="str">
        <f t="shared" si="69"/>
        <v/>
      </c>
      <c r="BT192" t="str">
        <f t="shared" si="70"/>
        <v/>
      </c>
    </row>
    <row r="193" spans="2:72" x14ac:dyDescent="0.25">
      <c r="B193" t="str">
        <f t="shared" si="65"/>
        <v/>
      </c>
      <c r="C193" s="29" t="str">
        <f t="shared" si="59"/>
        <v/>
      </c>
      <c r="D193" s="6" t="str">
        <f t="shared" si="66"/>
        <v/>
      </c>
      <c r="E193" s="7" t="str">
        <f t="shared" si="67"/>
        <v/>
      </c>
      <c r="F193" s="7" t="str">
        <f t="shared" si="68"/>
        <v/>
      </c>
      <c r="I193">
        <f t="shared" si="71"/>
        <v>1</v>
      </c>
      <c r="J193">
        <f t="shared" si="72"/>
        <v>9.2691919094079206E-141</v>
      </c>
      <c r="K193">
        <f t="shared" si="73"/>
        <v>4.8250284049953344E-140</v>
      </c>
      <c r="L193">
        <f t="shared" si="60"/>
        <v>240</v>
      </c>
      <c r="AU193" t="str">
        <f t="shared" si="63"/>
        <v/>
      </c>
      <c r="BS193" t="str">
        <f t="shared" si="69"/>
        <v/>
      </c>
      <c r="BT193" t="str">
        <f t="shared" si="70"/>
        <v/>
      </c>
    </row>
    <row r="194" spans="2:72" x14ac:dyDescent="0.25">
      <c r="B194" t="str">
        <f t="shared" si="65"/>
        <v/>
      </c>
      <c r="C194" s="29" t="str">
        <f t="shared" si="59"/>
        <v/>
      </c>
      <c r="D194" s="6" t="str">
        <f t="shared" si="66"/>
        <v/>
      </c>
      <c r="E194" s="7" t="str">
        <f t="shared" si="67"/>
        <v/>
      </c>
      <c r="F194" s="7" t="str">
        <f t="shared" si="68"/>
        <v/>
      </c>
      <c r="I194">
        <f t="shared" si="71"/>
        <v>1</v>
      </c>
      <c r="J194">
        <f t="shared" si="72"/>
        <v>7.0600740571539072E-143</v>
      </c>
      <c r="K194">
        <f t="shared" si="73"/>
        <v>3.6750838908150511E-142</v>
      </c>
      <c r="L194">
        <f t="shared" si="60"/>
        <v>241</v>
      </c>
      <c r="AU194" t="str">
        <f t="shared" si="63"/>
        <v/>
      </c>
      <c r="BS194" t="str">
        <f t="shared" si="69"/>
        <v/>
      </c>
      <c r="BT194" t="str">
        <f t="shared" si="70"/>
        <v/>
      </c>
    </row>
    <row r="195" spans="2:72" x14ac:dyDescent="0.25">
      <c r="B195" t="str">
        <f t="shared" si="65"/>
        <v/>
      </c>
      <c r="C195" s="29" t="str">
        <f t="shared" ref="C195:C220" si="74">IF(A195&gt;0,((B195-0.5)/$S$2),"")</f>
        <v/>
      </c>
      <c r="D195" s="6" t="str">
        <f t="shared" si="66"/>
        <v/>
      </c>
      <c r="E195" s="7" t="str">
        <f t="shared" si="67"/>
        <v/>
      </c>
      <c r="F195" s="7" t="str">
        <f t="shared" si="68"/>
        <v/>
      </c>
      <c r="I195">
        <f t="shared" si="71"/>
        <v>1</v>
      </c>
      <c r="J195">
        <f t="shared" si="72"/>
        <v>5.1826161758470287E-145</v>
      </c>
      <c r="K195">
        <f t="shared" si="73"/>
        <v>2.6977832053805766E-144</v>
      </c>
      <c r="L195">
        <f t="shared" si="60"/>
        <v>242</v>
      </c>
      <c r="AU195" t="str">
        <f t="shared" si="63"/>
        <v/>
      </c>
      <c r="BS195" t="str">
        <f t="shared" si="69"/>
        <v/>
      </c>
      <c r="BT195" t="str">
        <f t="shared" si="70"/>
        <v/>
      </c>
    </row>
    <row r="196" spans="2:72" x14ac:dyDescent="0.25">
      <c r="B196" t="str">
        <f t="shared" si="65"/>
        <v/>
      </c>
      <c r="C196" s="29" t="str">
        <f t="shared" si="74"/>
        <v/>
      </c>
      <c r="D196" s="6" t="str">
        <f t="shared" si="66"/>
        <v/>
      </c>
      <c r="E196" s="7" t="str">
        <f t="shared" si="67"/>
        <v/>
      </c>
      <c r="F196" s="7" t="str">
        <f t="shared" si="68"/>
        <v/>
      </c>
      <c r="I196">
        <f t="shared" si="71"/>
        <v>1</v>
      </c>
      <c r="J196">
        <f t="shared" si="72"/>
        <v>3.6665806537981341E-147</v>
      </c>
      <c r="K196">
        <f t="shared" si="73"/>
        <v>1.908619001169479E-146</v>
      </c>
      <c r="L196">
        <f t="shared" si="60"/>
        <v>243</v>
      </c>
      <c r="AU196" t="str">
        <f t="shared" si="63"/>
        <v/>
      </c>
      <c r="BS196" t="str">
        <f t="shared" si="69"/>
        <v/>
      </c>
      <c r="BT196" t="str">
        <f t="shared" si="70"/>
        <v/>
      </c>
    </row>
    <row r="197" spans="2:72" x14ac:dyDescent="0.25">
      <c r="B197" t="str">
        <f t="shared" si="65"/>
        <v/>
      </c>
      <c r="C197" s="29" t="str">
        <f t="shared" si="74"/>
        <v/>
      </c>
      <c r="D197" s="6" t="str">
        <f t="shared" si="66"/>
        <v/>
      </c>
      <c r="E197" s="7" t="str">
        <f t="shared" si="67"/>
        <v/>
      </c>
      <c r="F197" s="7" t="str">
        <f t="shared" si="68"/>
        <v/>
      </c>
      <c r="I197">
        <f t="shared" si="71"/>
        <v>1</v>
      </c>
      <c r="J197">
        <f t="shared" si="72"/>
        <v>2.500033601666945E-149</v>
      </c>
      <c r="K197">
        <f t="shared" si="73"/>
        <v>1.3013791557430728E-148</v>
      </c>
      <c r="L197">
        <f t="shared" ref="L197:L255" si="75">L196+1</f>
        <v>244</v>
      </c>
      <c r="AU197" t="str">
        <f t="shared" si="63"/>
        <v/>
      </c>
      <c r="BS197" t="str">
        <f t="shared" si="69"/>
        <v/>
      </c>
      <c r="BT197" t="str">
        <f t="shared" si="70"/>
        <v/>
      </c>
    </row>
    <row r="198" spans="2:72" x14ac:dyDescent="0.25">
      <c r="B198" t="str">
        <f t="shared" si="65"/>
        <v/>
      </c>
      <c r="C198" s="29" t="str">
        <f t="shared" si="74"/>
        <v/>
      </c>
      <c r="D198" s="6" t="str">
        <f t="shared" si="66"/>
        <v/>
      </c>
      <c r="E198" s="7" t="str">
        <f t="shared" si="67"/>
        <v/>
      </c>
      <c r="F198" s="7" t="str">
        <f t="shared" si="68"/>
        <v/>
      </c>
      <c r="I198">
        <f t="shared" si="71"/>
        <v>1</v>
      </c>
      <c r="J198">
        <f t="shared" si="72"/>
        <v>1.6428687014901062E-151</v>
      </c>
      <c r="K198">
        <f t="shared" si="73"/>
        <v>8.551865392194584E-151</v>
      </c>
      <c r="L198">
        <f t="shared" si="75"/>
        <v>245</v>
      </c>
      <c r="AU198" t="str">
        <f t="shared" si="63"/>
        <v/>
      </c>
      <c r="BS198" t="str">
        <f t="shared" si="69"/>
        <v/>
      </c>
      <c r="BT198" t="str">
        <f t="shared" si="70"/>
        <v/>
      </c>
    </row>
    <row r="199" spans="2:72" x14ac:dyDescent="0.25">
      <c r="B199" t="str">
        <f t="shared" si="65"/>
        <v/>
      </c>
      <c r="C199" s="29" t="str">
        <f t="shared" si="74"/>
        <v/>
      </c>
      <c r="D199" s="6" t="str">
        <f t="shared" si="66"/>
        <v/>
      </c>
      <c r="E199" s="7" t="str">
        <f t="shared" si="67"/>
        <v/>
      </c>
      <c r="F199" s="7" t="str">
        <f t="shared" si="68"/>
        <v/>
      </c>
      <c r="I199">
        <f t="shared" si="71"/>
        <v>1</v>
      </c>
      <c r="J199">
        <f t="shared" si="72"/>
        <v>1.0404764928036281E-153</v>
      </c>
      <c r="K199">
        <f t="shared" si="73"/>
        <v>5.4161448825026089E-153</v>
      </c>
      <c r="L199">
        <f t="shared" si="75"/>
        <v>246</v>
      </c>
      <c r="AU199" t="str">
        <f t="shared" si="63"/>
        <v/>
      </c>
      <c r="BS199" t="str">
        <f t="shared" si="69"/>
        <v/>
      </c>
      <c r="BT199" t="str">
        <f t="shared" si="70"/>
        <v/>
      </c>
    </row>
    <row r="200" spans="2:72" x14ac:dyDescent="0.25">
      <c r="B200" t="str">
        <f t="shared" si="65"/>
        <v/>
      </c>
      <c r="C200" s="29" t="str">
        <f t="shared" si="74"/>
        <v/>
      </c>
      <c r="D200" s="6" t="str">
        <f t="shared" si="66"/>
        <v/>
      </c>
      <c r="E200" s="7" t="str">
        <f t="shared" si="67"/>
        <v/>
      </c>
      <c r="F200" s="7" t="str">
        <f t="shared" si="68"/>
        <v/>
      </c>
      <c r="I200">
        <f t="shared" si="71"/>
        <v>1</v>
      </c>
      <c r="J200">
        <f t="shared" si="72"/>
        <v>6.3508827733154258E-156</v>
      </c>
      <c r="K200">
        <f t="shared" si="73"/>
        <v>3.305918150959919E-155</v>
      </c>
      <c r="L200">
        <f t="shared" si="75"/>
        <v>247</v>
      </c>
      <c r="AU200" t="str">
        <f t="shared" si="63"/>
        <v/>
      </c>
      <c r="BS200" t="str">
        <f t="shared" si="69"/>
        <v/>
      </c>
      <c r="BT200" t="str">
        <f t="shared" si="70"/>
        <v/>
      </c>
    </row>
    <row r="201" spans="2:72" x14ac:dyDescent="0.25">
      <c r="B201" t="str">
        <f t="shared" si="65"/>
        <v/>
      </c>
      <c r="C201" s="29" t="str">
        <f t="shared" si="74"/>
        <v/>
      </c>
      <c r="D201" s="6" t="str">
        <f t="shared" si="66"/>
        <v/>
      </c>
      <c r="E201" s="7" t="str">
        <f t="shared" si="67"/>
        <v/>
      </c>
      <c r="F201" s="7" t="str">
        <f t="shared" si="68"/>
        <v/>
      </c>
      <c r="I201">
        <f t="shared" ref="I201:I203" si="76">_xlfn.NORM.DIST(L201,$G$3,$H$3,TRUE)</f>
        <v>1</v>
      </c>
      <c r="J201">
        <f t="shared" ref="J201:J203" si="77">_xlfn.NORM.DIST(L201,$G$3,$H$3,FALSE)</f>
        <v>3.7360125546866595E-158</v>
      </c>
      <c r="K201">
        <f t="shared" ref="K201:K203" si="78">J201*$H$3</f>
        <v>1.9447614068154266E-157</v>
      </c>
      <c r="L201">
        <f t="shared" si="75"/>
        <v>248</v>
      </c>
      <c r="AU201" t="str">
        <f t="shared" si="63"/>
        <v/>
      </c>
      <c r="BS201" t="str">
        <f t="shared" si="69"/>
        <v/>
      </c>
      <c r="BT201" t="str">
        <f t="shared" si="70"/>
        <v/>
      </c>
    </row>
    <row r="202" spans="2:72" x14ac:dyDescent="0.25">
      <c r="B202" t="str">
        <f t="shared" si="65"/>
        <v/>
      </c>
      <c r="C202" s="29" t="str">
        <f t="shared" si="74"/>
        <v/>
      </c>
      <c r="D202" s="6" t="str">
        <f t="shared" si="66"/>
        <v/>
      </c>
      <c r="E202" s="7" t="str">
        <f t="shared" si="67"/>
        <v/>
      </c>
      <c r="F202" s="7" t="str">
        <f t="shared" si="68"/>
        <v/>
      </c>
      <c r="I202">
        <f t="shared" si="76"/>
        <v>1</v>
      </c>
      <c r="J202">
        <f t="shared" si="77"/>
        <v>2.1181414758625893E-160</v>
      </c>
      <c r="K202">
        <f t="shared" si="78"/>
        <v>1.1025872467332001E-159</v>
      </c>
      <c r="L202">
        <f t="shared" si="75"/>
        <v>249</v>
      </c>
      <c r="AU202" t="str">
        <f t="shared" si="63"/>
        <v/>
      </c>
      <c r="BS202" t="str">
        <f t="shared" si="69"/>
        <v/>
      </c>
      <c r="BT202" t="str">
        <f t="shared" si="70"/>
        <v/>
      </c>
    </row>
    <row r="203" spans="2:72" x14ac:dyDescent="0.25">
      <c r="B203" t="str">
        <f t="shared" si="65"/>
        <v/>
      </c>
      <c r="C203" s="29" t="str">
        <f t="shared" si="74"/>
        <v/>
      </c>
      <c r="D203" s="6" t="str">
        <f t="shared" si="66"/>
        <v/>
      </c>
      <c r="E203" s="7" t="str">
        <f t="shared" si="67"/>
        <v/>
      </c>
      <c r="F203" s="7" t="str">
        <f t="shared" si="68"/>
        <v/>
      </c>
      <c r="I203">
        <f t="shared" si="76"/>
        <v>1</v>
      </c>
      <c r="J203">
        <f t="shared" si="77"/>
        <v>1.1573747638863034E-162</v>
      </c>
      <c r="K203">
        <f t="shared" si="78"/>
        <v>6.0246525970707727E-162</v>
      </c>
      <c r="L203">
        <f t="shared" si="75"/>
        <v>250</v>
      </c>
      <c r="AU203" t="str">
        <f t="shared" si="63"/>
        <v/>
      </c>
      <c r="BS203" t="str">
        <f t="shared" si="69"/>
        <v/>
      </c>
      <c r="BT203" t="str">
        <f t="shared" si="70"/>
        <v/>
      </c>
    </row>
    <row r="204" spans="2:72" x14ac:dyDescent="0.25">
      <c r="B204" t="str">
        <f t="shared" si="65"/>
        <v/>
      </c>
      <c r="C204" s="29" t="str">
        <f t="shared" si="74"/>
        <v/>
      </c>
      <c r="D204" s="6" t="str">
        <f t="shared" si="66"/>
        <v/>
      </c>
      <c r="E204" s="7" t="str">
        <f t="shared" si="67"/>
        <v/>
      </c>
      <c r="F204" s="7" t="str">
        <f t="shared" si="68"/>
        <v/>
      </c>
      <c r="I204">
        <f t="shared" ref="I204:I234" si="79">_xlfn.NORM.DIST(L204,$G$3,$H$3,TRUE)</f>
        <v>1</v>
      </c>
      <c r="J204">
        <f t="shared" ref="J204:J234" si="80">_xlfn.NORM.DIST(L204,$G$3,$H$3,FALSE)</f>
        <v>6.0948842121473265E-165</v>
      </c>
      <c r="K204">
        <f t="shared" ref="K204:K234" si="81">J204*$H$3</f>
        <v>3.1726594654837528E-164</v>
      </c>
      <c r="L204">
        <f t="shared" si="75"/>
        <v>251</v>
      </c>
      <c r="AU204" t="str">
        <f t="shared" si="63"/>
        <v/>
      </c>
      <c r="BS204" t="str">
        <f t="shared" si="69"/>
        <v/>
      </c>
      <c r="BT204" t="str">
        <f t="shared" si="70"/>
        <v/>
      </c>
    </row>
    <row r="205" spans="2:72" x14ac:dyDescent="0.25">
      <c r="B205" t="str">
        <f t="shared" si="65"/>
        <v/>
      </c>
      <c r="C205" s="29" t="str">
        <f t="shared" si="74"/>
        <v/>
      </c>
      <c r="D205" s="6" t="str">
        <f t="shared" si="66"/>
        <v/>
      </c>
      <c r="E205" s="7" t="str">
        <f t="shared" si="67"/>
        <v/>
      </c>
      <c r="F205" s="7" t="str">
        <f t="shared" si="68"/>
        <v/>
      </c>
      <c r="I205">
        <f t="shared" si="79"/>
        <v>1</v>
      </c>
      <c r="J205">
        <f t="shared" si="80"/>
        <v>3.0933518225749688E-167</v>
      </c>
      <c r="K205">
        <f t="shared" si="81"/>
        <v>1.6102277907763909E-166</v>
      </c>
      <c r="L205">
        <f t="shared" si="75"/>
        <v>252</v>
      </c>
      <c r="AU205" t="str">
        <f t="shared" si="63"/>
        <v/>
      </c>
      <c r="BS205" t="str">
        <f t="shared" si="69"/>
        <v/>
      </c>
      <c r="BT205" t="str">
        <f t="shared" si="70"/>
        <v/>
      </c>
    </row>
    <row r="206" spans="2:72" x14ac:dyDescent="0.25">
      <c r="B206" t="str">
        <f t="shared" si="65"/>
        <v/>
      </c>
      <c r="C206" s="29" t="str">
        <f t="shared" si="74"/>
        <v/>
      </c>
      <c r="D206" s="6" t="str">
        <f t="shared" si="66"/>
        <v/>
      </c>
      <c r="E206" s="7" t="str">
        <f t="shared" si="67"/>
        <v/>
      </c>
      <c r="F206" s="7" t="str">
        <f t="shared" si="68"/>
        <v/>
      </c>
      <c r="I206">
        <f t="shared" si="79"/>
        <v>1</v>
      </c>
      <c r="J206">
        <f t="shared" si="80"/>
        <v>1.5130928601691703E-169</v>
      </c>
      <c r="K206">
        <f t="shared" si="81"/>
        <v>7.8763241726626643E-169</v>
      </c>
      <c r="L206">
        <f t="shared" si="75"/>
        <v>253</v>
      </c>
      <c r="AU206" t="str">
        <f t="shared" si="63"/>
        <v/>
      </c>
      <c r="BS206" t="str">
        <f t="shared" si="69"/>
        <v/>
      </c>
      <c r="BT206" t="str">
        <f t="shared" si="70"/>
        <v/>
      </c>
    </row>
    <row r="207" spans="2:72" x14ac:dyDescent="0.25">
      <c r="B207" t="str">
        <f t="shared" si="65"/>
        <v/>
      </c>
      <c r="C207" s="29" t="str">
        <f t="shared" si="74"/>
        <v/>
      </c>
      <c r="D207" s="6" t="str">
        <f t="shared" si="66"/>
        <v/>
      </c>
      <c r="E207" s="7" t="str">
        <f t="shared" si="67"/>
        <v/>
      </c>
      <c r="F207" s="7" t="str">
        <f t="shared" si="68"/>
        <v/>
      </c>
      <c r="I207">
        <f t="shared" si="79"/>
        <v>1</v>
      </c>
      <c r="J207">
        <f t="shared" si="80"/>
        <v>7.133033331957671E-172</v>
      </c>
      <c r="K207">
        <f t="shared" si="81"/>
        <v>3.7130624521369634E-171</v>
      </c>
      <c r="L207">
        <f t="shared" si="75"/>
        <v>254</v>
      </c>
      <c r="AU207" t="str">
        <f t="shared" si="63"/>
        <v/>
      </c>
      <c r="BS207" t="str">
        <f t="shared" si="69"/>
        <v/>
      </c>
      <c r="BT207" t="str">
        <f t="shared" si="70"/>
        <v/>
      </c>
    </row>
    <row r="208" spans="2:72" x14ac:dyDescent="0.25">
      <c r="B208" t="str">
        <f t="shared" si="65"/>
        <v/>
      </c>
      <c r="C208" s="29" t="str">
        <f t="shared" si="74"/>
        <v/>
      </c>
      <c r="D208" s="6" t="str">
        <f t="shared" si="66"/>
        <v/>
      </c>
      <c r="E208" s="7" t="str">
        <f t="shared" si="67"/>
        <v/>
      </c>
      <c r="F208" s="7" t="str">
        <f t="shared" si="68"/>
        <v/>
      </c>
      <c r="I208">
        <f t="shared" si="79"/>
        <v>1</v>
      </c>
      <c r="J208">
        <f t="shared" si="80"/>
        <v>3.2408231445988721E-174</v>
      </c>
      <c r="K208">
        <f t="shared" si="81"/>
        <v>1.6869932008188072E-173</v>
      </c>
      <c r="L208">
        <f t="shared" si="75"/>
        <v>255</v>
      </c>
      <c r="AU208" t="str">
        <f t="shared" si="63"/>
        <v/>
      </c>
      <c r="BS208" t="str">
        <f t="shared" si="69"/>
        <v/>
      </c>
      <c r="BT208" t="str">
        <f t="shared" si="70"/>
        <v/>
      </c>
    </row>
    <row r="209" spans="2:72" x14ac:dyDescent="0.25">
      <c r="B209" t="str">
        <f t="shared" si="65"/>
        <v/>
      </c>
      <c r="C209" s="29" t="str">
        <f t="shared" si="74"/>
        <v/>
      </c>
      <c r="D209" s="6" t="str">
        <f t="shared" si="66"/>
        <v/>
      </c>
      <c r="E209" s="7" t="str">
        <f t="shared" si="67"/>
        <v/>
      </c>
      <c r="F209" s="7" t="str">
        <f t="shared" si="68"/>
        <v/>
      </c>
      <c r="I209">
        <f t="shared" si="79"/>
        <v>1</v>
      </c>
      <c r="J209">
        <f t="shared" si="80"/>
        <v>1.41908633106175E-176</v>
      </c>
      <c r="K209">
        <f t="shared" si="81"/>
        <v>7.3869781998622192E-176</v>
      </c>
      <c r="L209">
        <f t="shared" si="75"/>
        <v>256</v>
      </c>
      <c r="AU209" t="str">
        <f t="shared" si="63"/>
        <v/>
      </c>
      <c r="BS209" t="str">
        <f t="shared" si="69"/>
        <v/>
      </c>
      <c r="BT209" t="str">
        <f t="shared" si="70"/>
        <v/>
      </c>
    </row>
    <row r="210" spans="2:72" x14ac:dyDescent="0.25">
      <c r="B210" t="str">
        <f t="shared" si="65"/>
        <v/>
      </c>
      <c r="C210" s="29" t="str">
        <f t="shared" si="74"/>
        <v/>
      </c>
      <c r="D210" s="6" t="str">
        <f t="shared" si="66"/>
        <v/>
      </c>
      <c r="E210" s="7" t="str">
        <f t="shared" si="67"/>
        <v/>
      </c>
      <c r="F210" s="7" t="str">
        <f t="shared" si="68"/>
        <v/>
      </c>
      <c r="I210">
        <f t="shared" si="79"/>
        <v>1</v>
      </c>
      <c r="J210">
        <f t="shared" si="80"/>
        <v>5.9887296594418044E-179</v>
      </c>
      <c r="K210">
        <f t="shared" si="81"/>
        <v>3.1174012793193414E-178</v>
      </c>
      <c r="L210">
        <f t="shared" si="75"/>
        <v>257</v>
      </c>
      <c r="AU210" t="str">
        <f t="shared" si="63"/>
        <v/>
      </c>
      <c r="BS210" t="str">
        <f t="shared" si="69"/>
        <v/>
      </c>
      <c r="BT210" t="str">
        <f t="shared" si="70"/>
        <v/>
      </c>
    </row>
    <row r="211" spans="2:72" x14ac:dyDescent="0.25">
      <c r="B211" t="str">
        <f t="shared" si="65"/>
        <v/>
      </c>
      <c r="C211" s="29" t="str">
        <f t="shared" si="74"/>
        <v/>
      </c>
      <c r="D211" s="6" t="str">
        <f t="shared" si="66"/>
        <v/>
      </c>
      <c r="E211" s="7" t="str">
        <f t="shared" si="67"/>
        <v/>
      </c>
      <c r="F211" s="7" t="str">
        <f t="shared" si="68"/>
        <v/>
      </c>
      <c r="I211">
        <f t="shared" si="79"/>
        <v>1</v>
      </c>
      <c r="J211">
        <f t="shared" si="80"/>
        <v>2.4357516620641071E-181</v>
      </c>
      <c r="K211">
        <f t="shared" si="81"/>
        <v>1.2679175349736201E-180</v>
      </c>
      <c r="L211">
        <f t="shared" si="75"/>
        <v>258</v>
      </c>
      <c r="AU211" t="str">
        <f t="shared" si="63"/>
        <v/>
      </c>
      <c r="BS211" t="str">
        <f t="shared" si="69"/>
        <v/>
      </c>
      <c r="BT211" t="str">
        <f t="shared" si="70"/>
        <v/>
      </c>
    </row>
    <row r="212" spans="2:72" x14ac:dyDescent="0.25">
      <c r="B212" t="str">
        <f t="shared" si="65"/>
        <v/>
      </c>
      <c r="C212" s="29" t="str">
        <f t="shared" si="74"/>
        <v/>
      </c>
      <c r="D212" s="6" t="str">
        <f t="shared" si="66"/>
        <v/>
      </c>
      <c r="E212" s="7" t="str">
        <f t="shared" si="67"/>
        <v/>
      </c>
      <c r="F212" s="7" t="str">
        <f t="shared" si="68"/>
        <v/>
      </c>
      <c r="I212">
        <f t="shared" si="79"/>
        <v>1</v>
      </c>
      <c r="J212">
        <f t="shared" si="80"/>
        <v>9.5478087938371258E-184</v>
      </c>
      <c r="K212">
        <f t="shared" si="81"/>
        <v>4.9700609379950841E-183</v>
      </c>
      <c r="L212">
        <f t="shared" si="75"/>
        <v>259</v>
      </c>
      <c r="AU212" t="str">
        <f t="shared" si="63"/>
        <v/>
      </c>
      <c r="BS212" t="str">
        <f t="shared" si="69"/>
        <v/>
      </c>
      <c r="BT212" t="str">
        <f t="shared" si="70"/>
        <v/>
      </c>
    </row>
    <row r="213" spans="2:72" x14ac:dyDescent="0.25">
      <c r="B213" t="str">
        <f t="shared" si="65"/>
        <v/>
      </c>
      <c r="C213" s="29" t="str">
        <f t="shared" si="74"/>
        <v/>
      </c>
      <c r="D213" s="6" t="str">
        <f t="shared" si="66"/>
        <v/>
      </c>
      <c r="E213" s="7" t="str">
        <f t="shared" si="67"/>
        <v/>
      </c>
      <c r="F213" s="7" t="str">
        <f t="shared" si="68"/>
        <v/>
      </c>
      <c r="I213">
        <f t="shared" si="79"/>
        <v>1</v>
      </c>
      <c r="J213">
        <f t="shared" si="80"/>
        <v>3.6070056747737962E-186</v>
      </c>
      <c r="K213">
        <f t="shared" si="81"/>
        <v>1.8776075636214355E-185</v>
      </c>
      <c r="L213">
        <f t="shared" si="75"/>
        <v>260</v>
      </c>
      <c r="AU213" t="str">
        <f t="shared" si="63"/>
        <v/>
      </c>
      <c r="BS213" t="str">
        <f t="shared" si="69"/>
        <v/>
      </c>
      <c r="BT213" t="str">
        <f t="shared" si="70"/>
        <v/>
      </c>
    </row>
    <row r="214" spans="2:72" x14ac:dyDescent="0.25">
      <c r="B214" t="str">
        <f t="shared" si="65"/>
        <v/>
      </c>
      <c r="C214" s="29" t="str">
        <f t="shared" si="74"/>
        <v/>
      </c>
      <c r="D214" s="6" t="str">
        <f t="shared" si="66"/>
        <v/>
      </c>
      <c r="E214" s="7" t="str">
        <f t="shared" si="67"/>
        <v/>
      </c>
      <c r="F214" s="7" t="str">
        <f t="shared" si="68"/>
        <v/>
      </c>
      <c r="I214">
        <f t="shared" si="79"/>
        <v>1</v>
      </c>
      <c r="J214">
        <f t="shared" si="80"/>
        <v>1.3132951633198584E-188</v>
      </c>
      <c r="K214">
        <f t="shared" si="81"/>
        <v>6.8362879192627113E-188</v>
      </c>
      <c r="L214">
        <f t="shared" si="75"/>
        <v>261</v>
      </c>
      <c r="AU214" t="str">
        <f t="shared" ref="AU214:AU217" si="82">IF(B195&gt;0,B195,"")</f>
        <v/>
      </c>
      <c r="BS214" t="str">
        <f t="shared" si="69"/>
        <v/>
      </c>
      <c r="BT214" t="str">
        <f t="shared" si="70"/>
        <v/>
      </c>
    </row>
    <row r="215" spans="2:72" x14ac:dyDescent="0.25">
      <c r="B215" t="str">
        <f t="shared" si="65"/>
        <v/>
      </c>
      <c r="C215" s="29" t="str">
        <f t="shared" si="74"/>
        <v/>
      </c>
      <c r="D215" s="6" t="str">
        <f t="shared" si="66"/>
        <v/>
      </c>
      <c r="E215" s="7" t="str">
        <f t="shared" si="67"/>
        <v/>
      </c>
      <c r="F215" s="7" t="str">
        <f t="shared" si="68"/>
        <v/>
      </c>
      <c r="I215">
        <f t="shared" si="79"/>
        <v>1</v>
      </c>
      <c r="J215">
        <f t="shared" si="80"/>
        <v>4.6084010922718536E-191</v>
      </c>
      <c r="K215">
        <f t="shared" si="81"/>
        <v>2.3988786065864876E-190</v>
      </c>
      <c r="L215">
        <f t="shared" si="75"/>
        <v>262</v>
      </c>
      <c r="AU215" t="str">
        <f t="shared" si="82"/>
        <v/>
      </c>
      <c r="BS215" t="str">
        <f t="shared" si="69"/>
        <v/>
      </c>
      <c r="BT215" t="str">
        <f t="shared" si="70"/>
        <v/>
      </c>
    </row>
    <row r="216" spans="2:72" x14ac:dyDescent="0.25">
      <c r="B216" t="str">
        <f t="shared" si="65"/>
        <v/>
      </c>
      <c r="C216" s="29" t="str">
        <f t="shared" si="74"/>
        <v/>
      </c>
      <c r="D216" s="6" t="str">
        <f t="shared" si="66"/>
        <v/>
      </c>
      <c r="E216" s="7" t="str">
        <f t="shared" si="67"/>
        <v/>
      </c>
      <c r="F216" s="7" t="str">
        <f t="shared" si="68"/>
        <v/>
      </c>
      <c r="I216">
        <f t="shared" si="79"/>
        <v>1</v>
      </c>
      <c r="J216">
        <f t="shared" si="80"/>
        <v>1.5585136264917532E-193</v>
      </c>
      <c r="K216">
        <f t="shared" si="81"/>
        <v>8.112759548933902E-193</v>
      </c>
      <c r="L216">
        <f t="shared" si="75"/>
        <v>263</v>
      </c>
      <c r="AU216" t="str">
        <f t="shared" si="82"/>
        <v/>
      </c>
      <c r="BS216" t="str">
        <f t="shared" si="69"/>
        <v/>
      </c>
      <c r="BT216" t="str">
        <f t="shared" si="70"/>
        <v/>
      </c>
    </row>
    <row r="217" spans="2:72" x14ac:dyDescent="0.25">
      <c r="B217" t="str">
        <f t="shared" si="65"/>
        <v/>
      </c>
      <c r="C217" s="29" t="str">
        <f t="shared" si="74"/>
        <v/>
      </c>
      <c r="D217" s="6" t="str">
        <f t="shared" si="66"/>
        <v/>
      </c>
      <c r="E217" s="7" t="str">
        <f t="shared" si="67"/>
        <v/>
      </c>
      <c r="F217" s="7" t="str">
        <f t="shared" si="68"/>
        <v/>
      </c>
      <c r="I217">
        <f t="shared" si="79"/>
        <v>1</v>
      </c>
      <c r="J217">
        <f t="shared" si="80"/>
        <v>5.0797617491752364E-196</v>
      </c>
      <c r="K217">
        <f t="shared" si="81"/>
        <v>2.6442428822195895E-195</v>
      </c>
      <c r="L217">
        <f t="shared" si="75"/>
        <v>264</v>
      </c>
      <c r="AU217" t="str">
        <f t="shared" si="82"/>
        <v/>
      </c>
      <c r="BS217" t="str">
        <f t="shared" si="69"/>
        <v/>
      </c>
      <c r="BT217" t="str">
        <f t="shared" si="70"/>
        <v/>
      </c>
    </row>
    <row r="218" spans="2:72" x14ac:dyDescent="0.25">
      <c r="B218" t="str">
        <f t="shared" si="65"/>
        <v/>
      </c>
      <c r="C218" s="29" t="str">
        <f t="shared" si="74"/>
        <v/>
      </c>
      <c r="D218" s="6" t="str">
        <f t="shared" si="66"/>
        <v/>
      </c>
      <c r="E218" s="7" t="str">
        <f t="shared" si="67"/>
        <v/>
      </c>
      <c r="F218" s="7" t="str">
        <f t="shared" si="68"/>
        <v/>
      </c>
      <c r="I218">
        <f t="shared" si="79"/>
        <v>1</v>
      </c>
      <c r="J218">
        <f t="shared" si="80"/>
        <v>1.5956898774992323E-198</v>
      </c>
      <c r="K218">
        <f t="shared" si="81"/>
        <v>8.3062785405088444E-198</v>
      </c>
      <c r="L218">
        <f t="shared" si="75"/>
        <v>265</v>
      </c>
      <c r="BS218" t="str">
        <f t="shared" si="69"/>
        <v/>
      </c>
      <c r="BT218" t="str">
        <f t="shared" si="70"/>
        <v/>
      </c>
    </row>
    <row r="219" spans="2:72" x14ac:dyDescent="0.25">
      <c r="B219" t="str">
        <f t="shared" si="65"/>
        <v/>
      </c>
      <c r="C219" s="29" t="str">
        <f t="shared" si="74"/>
        <v/>
      </c>
      <c r="D219" s="6" t="str">
        <f t="shared" si="66"/>
        <v/>
      </c>
      <c r="E219" s="7" t="str">
        <f t="shared" si="67"/>
        <v/>
      </c>
      <c r="F219" s="7" t="str">
        <f t="shared" si="68"/>
        <v/>
      </c>
      <c r="I219">
        <f t="shared" si="79"/>
        <v>1</v>
      </c>
      <c r="J219">
        <f t="shared" si="80"/>
        <v>4.8308777056666133E-201</v>
      </c>
      <c r="K219">
        <f t="shared" si="81"/>
        <v>2.5146876209610158E-200</v>
      </c>
      <c r="L219">
        <f t="shared" si="75"/>
        <v>266</v>
      </c>
      <c r="BS219" t="str">
        <f t="shared" si="69"/>
        <v/>
      </c>
      <c r="BT219" t="str">
        <f t="shared" si="70"/>
        <v/>
      </c>
    </row>
    <row r="220" spans="2:72" x14ac:dyDescent="0.25">
      <c r="B220" t="str">
        <f t="shared" si="65"/>
        <v/>
      </c>
      <c r="C220" s="29" t="str">
        <f t="shared" si="74"/>
        <v/>
      </c>
      <c r="D220" s="6" t="str">
        <f t="shared" si="66"/>
        <v/>
      </c>
      <c r="E220" s="7" t="str">
        <f t="shared" si="67"/>
        <v/>
      </c>
      <c r="F220" s="7" t="str">
        <f t="shared" si="68"/>
        <v/>
      </c>
      <c r="I220">
        <f t="shared" si="79"/>
        <v>1</v>
      </c>
      <c r="J220">
        <f t="shared" si="80"/>
        <v>1.4095354522168678E-203</v>
      </c>
      <c r="K220">
        <f t="shared" si="81"/>
        <v>7.3372616094953147E-203</v>
      </c>
      <c r="L220">
        <f t="shared" si="75"/>
        <v>267</v>
      </c>
      <c r="BS220" t="str">
        <f t="shared" si="69"/>
        <v/>
      </c>
      <c r="BT220" t="str">
        <f t="shared" si="70"/>
        <v/>
      </c>
    </row>
    <row r="221" spans="2:72" x14ac:dyDescent="0.25">
      <c r="I221">
        <f t="shared" si="79"/>
        <v>1</v>
      </c>
      <c r="J221">
        <f t="shared" si="80"/>
        <v>3.9636780404704744E-206</v>
      </c>
      <c r="K221">
        <f t="shared" si="81"/>
        <v>2.0632714610337489E-205</v>
      </c>
      <c r="L221">
        <f t="shared" si="75"/>
        <v>268</v>
      </c>
      <c r="BS221" t="str">
        <f t="shared" si="69"/>
        <v/>
      </c>
      <c r="BT221" t="str">
        <f t="shared" si="70"/>
        <v/>
      </c>
    </row>
    <row r="222" spans="2:72" x14ac:dyDescent="0.25">
      <c r="I222">
        <f t="shared" si="79"/>
        <v>1</v>
      </c>
      <c r="J222">
        <f t="shared" si="80"/>
        <v>1.0742197787832592E-208</v>
      </c>
      <c r="K222">
        <f t="shared" si="81"/>
        <v>5.591793757745284E-208</v>
      </c>
      <c r="L222">
        <f t="shared" si="75"/>
        <v>269</v>
      </c>
      <c r="BS222" t="str">
        <f t="shared" si="69"/>
        <v/>
      </c>
      <c r="BT222" t="str">
        <f t="shared" si="70"/>
        <v/>
      </c>
    </row>
    <row r="223" spans="2:72" x14ac:dyDescent="0.25">
      <c r="I223">
        <f t="shared" si="79"/>
        <v>1</v>
      </c>
      <c r="J223">
        <f t="shared" si="80"/>
        <v>2.8058233501070904E-211</v>
      </c>
      <c r="K223">
        <f t="shared" si="81"/>
        <v>1.4605563781590368E-210</v>
      </c>
      <c r="L223">
        <f t="shared" si="75"/>
        <v>270</v>
      </c>
      <c r="BS223" t="str">
        <f t="shared" si="69"/>
        <v/>
      </c>
      <c r="BT223" t="str">
        <f t="shared" si="70"/>
        <v/>
      </c>
    </row>
    <row r="224" spans="2:72" x14ac:dyDescent="0.25">
      <c r="I224">
        <f t="shared" si="79"/>
        <v>1</v>
      </c>
      <c r="J224">
        <f t="shared" si="80"/>
        <v>7.0631741211084755E-214</v>
      </c>
      <c r="K224">
        <f t="shared" si="81"/>
        <v>3.6766976125703331E-213</v>
      </c>
      <c r="L224">
        <f t="shared" si="75"/>
        <v>271</v>
      </c>
      <c r="BS224" t="str">
        <f t="shared" si="69"/>
        <v/>
      </c>
      <c r="BT224" t="str">
        <f t="shared" si="70"/>
        <v/>
      </c>
    </row>
    <row r="225" spans="9:72" x14ac:dyDescent="0.25">
      <c r="I225">
        <f t="shared" si="79"/>
        <v>1</v>
      </c>
      <c r="J225">
        <f t="shared" si="80"/>
        <v>1.7136096805079601E-216</v>
      </c>
      <c r="K225">
        <f t="shared" si="81"/>
        <v>8.9201037850278237E-216</v>
      </c>
      <c r="L225">
        <f t="shared" si="75"/>
        <v>272</v>
      </c>
      <c r="BS225" t="str">
        <f t="shared" si="69"/>
        <v/>
      </c>
      <c r="BT225" t="str">
        <f t="shared" si="70"/>
        <v/>
      </c>
    </row>
    <row r="226" spans="9:72" x14ac:dyDescent="0.25">
      <c r="I226">
        <f t="shared" si="79"/>
        <v>1</v>
      </c>
      <c r="J226">
        <f t="shared" si="80"/>
        <v>4.0067874798046922E-219</v>
      </c>
      <c r="K226">
        <f t="shared" si="81"/>
        <v>2.0857118497260907E-218</v>
      </c>
      <c r="L226">
        <f t="shared" si="75"/>
        <v>273</v>
      </c>
      <c r="BS226" t="str">
        <f t="shared" si="69"/>
        <v/>
      </c>
      <c r="BT226" t="str">
        <f t="shared" si="70"/>
        <v/>
      </c>
    </row>
    <row r="227" spans="9:72" x14ac:dyDescent="0.25">
      <c r="I227">
        <f t="shared" si="79"/>
        <v>1</v>
      </c>
      <c r="J227">
        <f t="shared" si="80"/>
        <v>9.0292799002867673E-222</v>
      </c>
      <c r="K227">
        <f t="shared" si="81"/>
        <v>4.7001434883787994E-221</v>
      </c>
      <c r="L227">
        <f t="shared" si="75"/>
        <v>274</v>
      </c>
      <c r="BS227" t="str">
        <f t="shared" si="69"/>
        <v/>
      </c>
      <c r="BT227" t="str">
        <f t="shared" si="70"/>
        <v/>
      </c>
    </row>
    <row r="228" spans="9:72" x14ac:dyDescent="0.25">
      <c r="I228">
        <f t="shared" si="79"/>
        <v>1</v>
      </c>
      <c r="J228">
        <f t="shared" si="80"/>
        <v>1.9610213899796183E-224</v>
      </c>
      <c r="K228">
        <f t="shared" si="81"/>
        <v>1.0207992241320943E-223</v>
      </c>
      <c r="L228">
        <f t="shared" si="75"/>
        <v>275</v>
      </c>
      <c r="BS228" t="str">
        <f t="shared" si="69"/>
        <v/>
      </c>
      <c r="BT228" t="str">
        <f t="shared" si="70"/>
        <v/>
      </c>
    </row>
    <row r="229" spans="9:72" x14ac:dyDescent="0.25">
      <c r="I229">
        <f t="shared" si="79"/>
        <v>1</v>
      </c>
      <c r="J229">
        <f t="shared" si="80"/>
        <v>4.1047239220445736E-227</v>
      </c>
      <c r="K229">
        <f t="shared" si="81"/>
        <v>2.1366921423244124E-226</v>
      </c>
      <c r="L229">
        <f t="shared" si="75"/>
        <v>276</v>
      </c>
      <c r="BS229" t="str">
        <f t="shared" si="69"/>
        <v/>
      </c>
      <c r="BT229" t="str">
        <f t="shared" si="70"/>
        <v/>
      </c>
    </row>
    <row r="230" spans="9:72" x14ac:dyDescent="0.25">
      <c r="I230">
        <f t="shared" si="79"/>
        <v>1</v>
      </c>
      <c r="J230">
        <f t="shared" si="80"/>
        <v>8.2805270618128358E-230</v>
      </c>
      <c r="K230">
        <f t="shared" si="81"/>
        <v>4.3103841922862488E-229</v>
      </c>
      <c r="L230">
        <f t="shared" si="75"/>
        <v>277</v>
      </c>
      <c r="BS230" t="str">
        <f t="shared" si="69"/>
        <v/>
      </c>
      <c r="BT230" t="str">
        <f t="shared" si="70"/>
        <v/>
      </c>
    </row>
    <row r="231" spans="9:72" x14ac:dyDescent="0.25">
      <c r="I231">
        <f t="shared" si="79"/>
        <v>1</v>
      </c>
      <c r="J231">
        <f t="shared" si="80"/>
        <v>1.6099204465094558E-232</v>
      </c>
      <c r="K231">
        <f t="shared" si="81"/>
        <v>8.3803550084087962E-232</v>
      </c>
      <c r="L231">
        <f t="shared" si="75"/>
        <v>278</v>
      </c>
      <c r="BS231" t="str">
        <f t="shared" ref="BS231:BS294" si="83">IF(A231&gt;0,A231,"")</f>
        <v/>
      </c>
      <c r="BT231" t="str">
        <f t="shared" ref="BT231:BT294" si="84">IF(B231&gt;0,B231,"")</f>
        <v/>
      </c>
    </row>
    <row r="232" spans="9:72" x14ac:dyDescent="0.25">
      <c r="I232">
        <f t="shared" si="79"/>
        <v>1</v>
      </c>
      <c r="J232">
        <f t="shared" si="80"/>
        <v>3.0166384217112793E-235</v>
      </c>
      <c r="K232">
        <f t="shared" si="81"/>
        <v>1.5702950391591316E-234</v>
      </c>
      <c r="L232">
        <f t="shared" si="75"/>
        <v>279</v>
      </c>
      <c r="BS232" t="str">
        <f t="shared" si="83"/>
        <v/>
      </c>
      <c r="BT232" t="str">
        <f t="shared" si="84"/>
        <v/>
      </c>
    </row>
    <row r="233" spans="9:72" x14ac:dyDescent="0.25">
      <c r="I233">
        <f t="shared" si="79"/>
        <v>1</v>
      </c>
      <c r="J233">
        <f t="shared" si="80"/>
        <v>5.4477166047175155E-238</v>
      </c>
      <c r="K233">
        <f t="shared" si="81"/>
        <v>2.8357798195383094E-237</v>
      </c>
      <c r="L233">
        <f t="shared" si="75"/>
        <v>280</v>
      </c>
      <c r="BS233" t="str">
        <f t="shared" si="83"/>
        <v/>
      </c>
      <c r="BT233" t="str">
        <f t="shared" si="84"/>
        <v/>
      </c>
    </row>
    <row r="234" spans="9:72" x14ac:dyDescent="0.25">
      <c r="I234">
        <f t="shared" si="79"/>
        <v>1</v>
      </c>
      <c r="J234">
        <f t="shared" si="80"/>
        <v>9.4815243085985615E-241</v>
      </c>
      <c r="K234">
        <f t="shared" si="81"/>
        <v>4.9355569027768728E-240</v>
      </c>
      <c r="L234">
        <f t="shared" si="75"/>
        <v>281</v>
      </c>
      <c r="BS234" t="str">
        <f t="shared" si="83"/>
        <v/>
      </c>
      <c r="BT234" t="str">
        <f t="shared" si="84"/>
        <v/>
      </c>
    </row>
    <row r="235" spans="9:72" x14ac:dyDescent="0.25">
      <c r="I235">
        <f t="shared" ref="I235:I255" si="85">_xlfn.NORM.DIST(L235,$G$3,$H$3,TRUE)</f>
        <v>1</v>
      </c>
      <c r="J235">
        <f t="shared" ref="J235:J255" si="86">_xlfn.NORM.DIST(L235,$G$3,$H$3,FALSE)</f>
        <v>1.5904287777020354E-243</v>
      </c>
      <c r="K235">
        <f t="shared" ref="K235:K255" si="87">J235*$H$3</f>
        <v>8.2788921661505515E-243</v>
      </c>
      <c r="L235">
        <f t="shared" si="75"/>
        <v>282</v>
      </c>
      <c r="BS235" t="str">
        <f t="shared" si="83"/>
        <v/>
      </c>
      <c r="BT235" t="str">
        <f t="shared" si="84"/>
        <v/>
      </c>
    </row>
    <row r="236" spans="9:72" x14ac:dyDescent="0.25">
      <c r="I236">
        <f t="shared" si="85"/>
        <v>1</v>
      </c>
      <c r="J236">
        <f t="shared" si="86"/>
        <v>2.5711220610619463E-246</v>
      </c>
      <c r="K236">
        <f t="shared" si="87"/>
        <v>1.3383838740832014E-245</v>
      </c>
      <c r="L236">
        <f t="shared" si="75"/>
        <v>283</v>
      </c>
      <c r="BS236" t="str">
        <f t="shared" si="83"/>
        <v/>
      </c>
      <c r="BT236" t="str">
        <f t="shared" si="84"/>
        <v/>
      </c>
    </row>
    <row r="237" spans="9:72" x14ac:dyDescent="0.25">
      <c r="I237">
        <f t="shared" si="85"/>
        <v>1</v>
      </c>
      <c r="J237">
        <f t="shared" si="86"/>
        <v>4.0059319817675796E-249</v>
      </c>
      <c r="K237">
        <f t="shared" si="87"/>
        <v>2.085266524786244E-248</v>
      </c>
      <c r="L237">
        <f t="shared" si="75"/>
        <v>284</v>
      </c>
      <c r="BS237" t="str">
        <f t="shared" si="83"/>
        <v/>
      </c>
      <c r="BT237" t="str">
        <f t="shared" si="84"/>
        <v/>
      </c>
    </row>
    <row r="238" spans="9:72" x14ac:dyDescent="0.25">
      <c r="I238">
        <f t="shared" si="85"/>
        <v>1</v>
      </c>
      <c r="J238">
        <f t="shared" si="86"/>
        <v>6.0152939374397743E-252</v>
      </c>
      <c r="K238">
        <f t="shared" si="87"/>
        <v>3.1312291725328053E-251</v>
      </c>
      <c r="L238">
        <f t="shared" si="75"/>
        <v>285</v>
      </c>
      <c r="BS238" t="str">
        <f t="shared" si="83"/>
        <v/>
      </c>
      <c r="BT238" t="str">
        <f t="shared" si="84"/>
        <v/>
      </c>
    </row>
    <row r="239" spans="9:72" x14ac:dyDescent="0.25">
      <c r="I239">
        <f t="shared" si="85"/>
        <v>1</v>
      </c>
      <c r="J239">
        <f t="shared" si="86"/>
        <v>8.7052759783142892E-255</v>
      </c>
      <c r="K239">
        <f t="shared" si="87"/>
        <v>4.5314849750880813E-254</v>
      </c>
      <c r="L239">
        <f t="shared" si="75"/>
        <v>286</v>
      </c>
      <c r="BS239" t="str">
        <f t="shared" si="83"/>
        <v/>
      </c>
      <c r="BT239" t="str">
        <f t="shared" si="84"/>
        <v/>
      </c>
    </row>
    <row r="240" spans="9:72" x14ac:dyDescent="0.25">
      <c r="I240">
        <f t="shared" si="85"/>
        <v>1</v>
      </c>
      <c r="J240">
        <f t="shared" si="86"/>
        <v>1.2141731941803083E-257</v>
      </c>
      <c r="K240">
        <f t="shared" si="87"/>
        <v>6.3203137962412907E-257</v>
      </c>
      <c r="L240">
        <f t="shared" si="75"/>
        <v>287</v>
      </c>
      <c r="BS240" t="str">
        <f t="shared" si="83"/>
        <v/>
      </c>
      <c r="BT240" t="str">
        <f t="shared" si="84"/>
        <v/>
      </c>
    </row>
    <row r="241" spans="9:72" x14ac:dyDescent="0.25">
      <c r="I241">
        <f t="shared" si="85"/>
        <v>1</v>
      </c>
      <c r="J241">
        <f t="shared" si="86"/>
        <v>1.6321164575539763E-260</v>
      </c>
      <c r="K241">
        <f t="shared" si="87"/>
        <v>8.4958951599280475E-260</v>
      </c>
      <c r="L241">
        <f t="shared" si="75"/>
        <v>288</v>
      </c>
      <c r="BS241" t="str">
        <f t="shared" si="83"/>
        <v/>
      </c>
      <c r="BT241" t="str">
        <f t="shared" si="84"/>
        <v/>
      </c>
    </row>
    <row r="242" spans="9:72" x14ac:dyDescent="0.25">
      <c r="I242">
        <f t="shared" si="85"/>
        <v>1</v>
      </c>
      <c r="J242">
        <f t="shared" si="86"/>
        <v>2.1144336141978978E-263</v>
      </c>
      <c r="K242">
        <f t="shared" si="87"/>
        <v>1.10065713912201E-262</v>
      </c>
      <c r="L242">
        <f t="shared" si="75"/>
        <v>289</v>
      </c>
      <c r="BS242" t="str">
        <f t="shared" si="83"/>
        <v/>
      </c>
      <c r="BT242" t="str">
        <f t="shared" si="84"/>
        <v/>
      </c>
    </row>
    <row r="243" spans="9:72" x14ac:dyDescent="0.25">
      <c r="I243">
        <f t="shared" si="85"/>
        <v>1</v>
      </c>
      <c r="J243">
        <f t="shared" si="86"/>
        <v>2.6400330973243811E-266</v>
      </c>
      <c r="K243">
        <f t="shared" si="87"/>
        <v>1.374255146426418E-265</v>
      </c>
      <c r="L243">
        <f t="shared" si="75"/>
        <v>290</v>
      </c>
      <c r="BS243" t="str">
        <f t="shared" si="83"/>
        <v/>
      </c>
      <c r="BT243" t="str">
        <f t="shared" si="84"/>
        <v/>
      </c>
    </row>
    <row r="244" spans="9:72" x14ac:dyDescent="0.25">
      <c r="I244">
        <f t="shared" si="85"/>
        <v>1</v>
      </c>
      <c r="J244">
        <f t="shared" si="86"/>
        <v>3.1768528242800253E-269</v>
      </c>
      <c r="K244">
        <f t="shared" si="87"/>
        <v>1.6536937918054058E-268</v>
      </c>
      <c r="L244">
        <f t="shared" si="75"/>
        <v>291</v>
      </c>
      <c r="BS244" t="str">
        <f t="shared" si="83"/>
        <v/>
      </c>
      <c r="BT244" t="str">
        <f t="shared" si="84"/>
        <v/>
      </c>
    </row>
    <row r="245" spans="9:72" x14ac:dyDescent="0.25">
      <c r="I245">
        <f t="shared" si="85"/>
        <v>1</v>
      </c>
      <c r="J245">
        <f t="shared" si="86"/>
        <v>3.6843190047983879E-272</v>
      </c>
      <c r="K245">
        <f t="shared" si="87"/>
        <v>1.9178526051632784E-271</v>
      </c>
      <c r="L245">
        <f t="shared" si="75"/>
        <v>292</v>
      </c>
      <c r="BS245" t="str">
        <f t="shared" si="83"/>
        <v/>
      </c>
      <c r="BT245" t="str">
        <f t="shared" si="84"/>
        <v/>
      </c>
    </row>
    <row r="246" spans="9:72" x14ac:dyDescent="0.25">
      <c r="I246">
        <f t="shared" si="85"/>
        <v>1</v>
      </c>
      <c r="J246">
        <f t="shared" si="86"/>
        <v>4.1180324444163487E-275</v>
      </c>
      <c r="K246">
        <f t="shared" si="87"/>
        <v>2.143619822655117E-274</v>
      </c>
      <c r="L246">
        <f t="shared" si="75"/>
        <v>293</v>
      </c>
      <c r="BS246" t="str">
        <f t="shared" si="83"/>
        <v/>
      </c>
      <c r="BT246" t="str">
        <f t="shared" si="84"/>
        <v/>
      </c>
    </row>
    <row r="247" spans="9:72" x14ac:dyDescent="0.25">
      <c r="I247">
        <f t="shared" si="85"/>
        <v>1</v>
      </c>
      <c r="J247">
        <f t="shared" si="86"/>
        <v>4.4360323886652794E-278</v>
      </c>
      <c r="K247">
        <f t="shared" si="87"/>
        <v>2.3091529973680821E-277</v>
      </c>
      <c r="L247">
        <f t="shared" si="75"/>
        <v>294</v>
      </c>
      <c r="BS247" t="str">
        <f t="shared" si="83"/>
        <v/>
      </c>
      <c r="BT247" t="str">
        <f t="shared" si="84"/>
        <v/>
      </c>
    </row>
    <row r="248" spans="9:72" x14ac:dyDescent="0.25">
      <c r="I248">
        <f t="shared" si="85"/>
        <v>1</v>
      </c>
      <c r="J248">
        <f t="shared" si="86"/>
        <v>4.6054498728195918E-281</v>
      </c>
      <c r="K248">
        <f t="shared" si="87"/>
        <v>2.3973423650429196E-280</v>
      </c>
      <c r="L248">
        <f t="shared" si="75"/>
        <v>295</v>
      </c>
      <c r="BS248" t="str">
        <f t="shared" si="83"/>
        <v/>
      </c>
      <c r="BT248" t="str">
        <f t="shared" si="84"/>
        <v/>
      </c>
    </row>
    <row r="249" spans="9:72" x14ac:dyDescent="0.25">
      <c r="I249">
        <f t="shared" si="85"/>
        <v>1</v>
      </c>
      <c r="J249">
        <f t="shared" si="86"/>
        <v>4.6080991793983585E-284</v>
      </c>
      <c r="K249">
        <f t="shared" si="87"/>
        <v>2.3987214474506444E-283</v>
      </c>
      <c r="L249">
        <f t="shared" si="75"/>
        <v>296</v>
      </c>
      <c r="BS249" t="str">
        <f t="shared" si="83"/>
        <v/>
      </c>
      <c r="BT249" t="str">
        <f t="shared" si="84"/>
        <v/>
      </c>
    </row>
    <row r="250" spans="9:72" x14ac:dyDescent="0.25">
      <c r="I250">
        <f t="shared" si="85"/>
        <v>1</v>
      </c>
      <c r="J250">
        <f t="shared" si="86"/>
        <v>4.4436923385338276E-287</v>
      </c>
      <c r="K250">
        <f t="shared" si="87"/>
        <v>2.3131403434126788E-286</v>
      </c>
      <c r="L250">
        <f t="shared" si="75"/>
        <v>297</v>
      </c>
      <c r="BS250" t="str">
        <f t="shared" si="83"/>
        <v/>
      </c>
      <c r="BT250" t="str">
        <f t="shared" si="84"/>
        <v/>
      </c>
    </row>
    <row r="251" spans="9:72" x14ac:dyDescent="0.25">
      <c r="I251">
        <f t="shared" si="85"/>
        <v>1</v>
      </c>
      <c r="J251">
        <f t="shared" si="86"/>
        <v>4.1298906666833166E-290</v>
      </c>
      <c r="K251">
        <f t="shared" si="87"/>
        <v>2.1497925570024119E-289</v>
      </c>
      <c r="L251">
        <f t="shared" si="75"/>
        <v>298</v>
      </c>
      <c r="BS251" t="str">
        <f t="shared" si="83"/>
        <v/>
      </c>
      <c r="BT251" t="str">
        <f t="shared" si="84"/>
        <v/>
      </c>
    </row>
    <row r="252" spans="9:72" x14ac:dyDescent="0.25">
      <c r="I252">
        <f t="shared" si="85"/>
        <v>1</v>
      </c>
      <c r="J252">
        <f t="shared" si="86"/>
        <v>3.6991805848845734E-293</v>
      </c>
      <c r="K252">
        <f t="shared" si="87"/>
        <v>1.925588721402945E-292</v>
      </c>
      <c r="L252">
        <f t="shared" si="75"/>
        <v>299</v>
      </c>
      <c r="BS252" t="str">
        <f t="shared" si="83"/>
        <v/>
      </c>
      <c r="BT252" t="str">
        <f t="shared" si="84"/>
        <v/>
      </c>
    </row>
    <row r="253" spans="9:72" x14ac:dyDescent="0.25">
      <c r="I253">
        <f t="shared" si="85"/>
        <v>1</v>
      </c>
      <c r="J253">
        <f t="shared" si="86"/>
        <v>3.1933382161229291E-296</v>
      </c>
      <c r="K253">
        <f t="shared" si="87"/>
        <v>1.662275174593344E-295</v>
      </c>
      <c r="L253">
        <f t="shared" si="75"/>
        <v>300</v>
      </c>
      <c r="BS253" t="str">
        <f t="shared" si="83"/>
        <v/>
      </c>
      <c r="BT253" t="str">
        <f t="shared" si="84"/>
        <v/>
      </c>
    </row>
    <row r="254" spans="9:72" x14ac:dyDescent="0.25">
      <c r="I254">
        <f t="shared" si="85"/>
        <v>1</v>
      </c>
      <c r="J254">
        <f t="shared" si="86"/>
        <v>2.6567868354821144E-299</v>
      </c>
      <c r="K254">
        <f t="shared" si="87"/>
        <v>1.3829762154571358E-298</v>
      </c>
      <c r="L254">
        <f t="shared" si="75"/>
        <v>301</v>
      </c>
      <c r="BS254" t="str">
        <f t="shared" si="83"/>
        <v/>
      </c>
      <c r="BT254" t="str">
        <f t="shared" si="84"/>
        <v/>
      </c>
    </row>
    <row r="255" spans="9:72" x14ac:dyDescent="0.25">
      <c r="I255">
        <f t="shared" si="85"/>
        <v>1</v>
      </c>
      <c r="J255">
        <f t="shared" si="86"/>
        <v>2.1303006981281934E-302</v>
      </c>
      <c r="K255">
        <f t="shared" si="87"/>
        <v>1.1089166650241996E-301</v>
      </c>
      <c r="L255">
        <f t="shared" si="75"/>
        <v>302</v>
      </c>
      <c r="BS255" t="str">
        <f t="shared" si="83"/>
        <v/>
      </c>
      <c r="BT255" t="str">
        <f t="shared" si="84"/>
        <v/>
      </c>
    </row>
    <row r="256" spans="9:72" x14ac:dyDescent="0.25">
      <c r="BS256" t="str">
        <f t="shared" si="83"/>
        <v/>
      </c>
      <c r="BT256" t="str">
        <f t="shared" si="84"/>
        <v/>
      </c>
    </row>
    <row r="257" spans="71:72" x14ac:dyDescent="0.25">
      <c r="BS257" t="str">
        <f t="shared" si="83"/>
        <v/>
      </c>
      <c r="BT257" t="str">
        <f t="shared" si="84"/>
        <v/>
      </c>
    </row>
    <row r="258" spans="71:72" x14ac:dyDescent="0.25">
      <c r="BS258" t="str">
        <f t="shared" si="83"/>
        <v/>
      </c>
      <c r="BT258" t="str">
        <f t="shared" si="84"/>
        <v/>
      </c>
    </row>
    <row r="259" spans="71:72" x14ac:dyDescent="0.25">
      <c r="BS259" t="str">
        <f t="shared" si="83"/>
        <v/>
      </c>
      <c r="BT259" t="str">
        <f t="shared" si="84"/>
        <v/>
      </c>
    </row>
    <row r="260" spans="71:72" x14ac:dyDescent="0.25">
      <c r="BS260" t="str">
        <f t="shared" si="83"/>
        <v/>
      </c>
      <c r="BT260" t="str">
        <f t="shared" si="84"/>
        <v/>
      </c>
    </row>
    <row r="261" spans="71:72" x14ac:dyDescent="0.25">
      <c r="BS261" t="str">
        <f t="shared" si="83"/>
        <v/>
      </c>
      <c r="BT261" t="str">
        <f t="shared" si="84"/>
        <v/>
      </c>
    </row>
    <row r="262" spans="71:72" x14ac:dyDescent="0.25">
      <c r="BS262" t="str">
        <f t="shared" si="83"/>
        <v/>
      </c>
      <c r="BT262" t="str">
        <f t="shared" si="84"/>
        <v/>
      </c>
    </row>
    <row r="263" spans="71:72" x14ac:dyDescent="0.25">
      <c r="BS263" t="str">
        <f t="shared" si="83"/>
        <v/>
      </c>
      <c r="BT263" t="str">
        <f t="shared" si="84"/>
        <v/>
      </c>
    </row>
    <row r="264" spans="71:72" x14ac:dyDescent="0.25">
      <c r="BS264" t="str">
        <f t="shared" si="83"/>
        <v/>
      </c>
      <c r="BT264" t="str">
        <f t="shared" si="84"/>
        <v/>
      </c>
    </row>
    <row r="265" spans="71:72" x14ac:dyDescent="0.25">
      <c r="BS265" t="str">
        <f t="shared" si="83"/>
        <v/>
      </c>
      <c r="BT265" t="str">
        <f t="shared" si="84"/>
        <v/>
      </c>
    </row>
    <row r="266" spans="71:72" x14ac:dyDescent="0.25">
      <c r="BS266" t="str">
        <f t="shared" si="83"/>
        <v/>
      </c>
      <c r="BT266" t="str">
        <f t="shared" si="84"/>
        <v/>
      </c>
    </row>
    <row r="267" spans="71:72" x14ac:dyDescent="0.25">
      <c r="BS267" t="str">
        <f t="shared" si="83"/>
        <v/>
      </c>
      <c r="BT267" t="str">
        <f t="shared" si="84"/>
        <v/>
      </c>
    </row>
    <row r="268" spans="71:72" x14ac:dyDescent="0.25">
      <c r="BS268" t="str">
        <f t="shared" si="83"/>
        <v/>
      </c>
      <c r="BT268" t="str">
        <f t="shared" si="84"/>
        <v/>
      </c>
    </row>
    <row r="269" spans="71:72" x14ac:dyDescent="0.25">
      <c r="BS269" t="str">
        <f t="shared" si="83"/>
        <v/>
      </c>
      <c r="BT269" t="str">
        <f t="shared" si="84"/>
        <v/>
      </c>
    </row>
    <row r="270" spans="71:72" x14ac:dyDescent="0.25">
      <c r="BS270" t="str">
        <f t="shared" si="83"/>
        <v/>
      </c>
      <c r="BT270" t="str">
        <f t="shared" si="84"/>
        <v/>
      </c>
    </row>
    <row r="271" spans="71:72" x14ac:dyDescent="0.25">
      <c r="BS271" t="str">
        <f t="shared" si="83"/>
        <v/>
      </c>
      <c r="BT271" t="str">
        <f t="shared" si="84"/>
        <v/>
      </c>
    </row>
    <row r="272" spans="71:72" x14ac:dyDescent="0.25">
      <c r="BS272" t="str">
        <f t="shared" si="83"/>
        <v/>
      </c>
      <c r="BT272" t="str">
        <f t="shared" si="84"/>
        <v/>
      </c>
    </row>
    <row r="273" spans="71:72" x14ac:dyDescent="0.25">
      <c r="BS273" t="str">
        <f t="shared" si="83"/>
        <v/>
      </c>
      <c r="BT273" t="str">
        <f t="shared" si="84"/>
        <v/>
      </c>
    </row>
    <row r="274" spans="71:72" x14ac:dyDescent="0.25">
      <c r="BS274" t="str">
        <f t="shared" si="83"/>
        <v/>
      </c>
      <c r="BT274" t="str">
        <f t="shared" si="84"/>
        <v/>
      </c>
    </row>
    <row r="275" spans="71:72" x14ac:dyDescent="0.25">
      <c r="BS275" t="str">
        <f t="shared" si="83"/>
        <v/>
      </c>
      <c r="BT275" t="str">
        <f t="shared" si="84"/>
        <v/>
      </c>
    </row>
    <row r="276" spans="71:72" x14ac:dyDescent="0.25">
      <c r="BS276" t="str">
        <f t="shared" si="83"/>
        <v/>
      </c>
      <c r="BT276" t="str">
        <f t="shared" si="84"/>
        <v/>
      </c>
    </row>
    <row r="277" spans="71:72" x14ac:dyDescent="0.25">
      <c r="BS277" t="str">
        <f t="shared" si="83"/>
        <v/>
      </c>
      <c r="BT277" t="str">
        <f t="shared" si="84"/>
        <v/>
      </c>
    </row>
    <row r="278" spans="71:72" x14ac:dyDescent="0.25">
      <c r="BS278" t="str">
        <f t="shared" si="83"/>
        <v/>
      </c>
      <c r="BT278" t="str">
        <f t="shared" si="84"/>
        <v/>
      </c>
    </row>
    <row r="279" spans="71:72" x14ac:dyDescent="0.25">
      <c r="BS279" t="str">
        <f t="shared" si="83"/>
        <v/>
      </c>
      <c r="BT279" t="str">
        <f t="shared" si="84"/>
        <v/>
      </c>
    </row>
    <row r="280" spans="71:72" x14ac:dyDescent="0.25">
      <c r="BS280" t="str">
        <f t="shared" si="83"/>
        <v/>
      </c>
      <c r="BT280" t="str">
        <f t="shared" si="84"/>
        <v/>
      </c>
    </row>
    <row r="281" spans="71:72" x14ac:dyDescent="0.25">
      <c r="BS281" t="str">
        <f t="shared" si="83"/>
        <v/>
      </c>
      <c r="BT281" t="str">
        <f t="shared" si="84"/>
        <v/>
      </c>
    </row>
    <row r="282" spans="71:72" x14ac:dyDescent="0.25">
      <c r="BS282" t="str">
        <f t="shared" si="83"/>
        <v/>
      </c>
      <c r="BT282" t="str">
        <f t="shared" si="84"/>
        <v/>
      </c>
    </row>
    <row r="283" spans="71:72" x14ac:dyDescent="0.25">
      <c r="BS283" t="str">
        <f t="shared" si="83"/>
        <v/>
      </c>
      <c r="BT283" t="str">
        <f t="shared" si="84"/>
        <v/>
      </c>
    </row>
    <row r="284" spans="71:72" x14ac:dyDescent="0.25">
      <c r="BS284" t="str">
        <f t="shared" si="83"/>
        <v/>
      </c>
      <c r="BT284" t="str">
        <f t="shared" si="84"/>
        <v/>
      </c>
    </row>
    <row r="285" spans="71:72" x14ac:dyDescent="0.25">
      <c r="BS285" t="str">
        <f t="shared" si="83"/>
        <v/>
      </c>
      <c r="BT285" t="str">
        <f t="shared" si="84"/>
        <v/>
      </c>
    </row>
    <row r="286" spans="71:72" x14ac:dyDescent="0.25">
      <c r="BS286" t="str">
        <f t="shared" si="83"/>
        <v/>
      </c>
      <c r="BT286" t="str">
        <f t="shared" si="84"/>
        <v/>
      </c>
    </row>
    <row r="287" spans="71:72" x14ac:dyDescent="0.25">
      <c r="BS287" t="str">
        <f t="shared" si="83"/>
        <v/>
      </c>
      <c r="BT287" t="str">
        <f t="shared" si="84"/>
        <v/>
      </c>
    </row>
    <row r="288" spans="71:72" x14ac:dyDescent="0.25">
      <c r="BS288" t="str">
        <f t="shared" si="83"/>
        <v/>
      </c>
      <c r="BT288" t="str">
        <f t="shared" si="84"/>
        <v/>
      </c>
    </row>
    <row r="289" spans="71:72" x14ac:dyDescent="0.25">
      <c r="BS289" t="str">
        <f t="shared" si="83"/>
        <v/>
      </c>
      <c r="BT289" t="str">
        <f t="shared" si="84"/>
        <v/>
      </c>
    </row>
    <row r="290" spans="71:72" x14ac:dyDescent="0.25">
      <c r="BS290" t="str">
        <f t="shared" si="83"/>
        <v/>
      </c>
      <c r="BT290" t="str">
        <f t="shared" si="84"/>
        <v/>
      </c>
    </row>
    <row r="291" spans="71:72" x14ac:dyDescent="0.25">
      <c r="BS291" t="str">
        <f t="shared" si="83"/>
        <v/>
      </c>
      <c r="BT291" t="str">
        <f t="shared" si="84"/>
        <v/>
      </c>
    </row>
    <row r="292" spans="71:72" x14ac:dyDescent="0.25">
      <c r="BS292" t="str">
        <f t="shared" si="83"/>
        <v/>
      </c>
      <c r="BT292" t="str">
        <f t="shared" si="84"/>
        <v/>
      </c>
    </row>
    <row r="293" spans="71:72" x14ac:dyDescent="0.25">
      <c r="BS293" t="str">
        <f t="shared" si="83"/>
        <v/>
      </c>
      <c r="BT293" t="str">
        <f t="shared" si="84"/>
        <v/>
      </c>
    </row>
    <row r="294" spans="71:72" x14ac:dyDescent="0.25">
      <c r="BS294" t="str">
        <f t="shared" si="83"/>
        <v/>
      </c>
      <c r="BT294" t="str">
        <f t="shared" si="84"/>
        <v/>
      </c>
    </row>
    <row r="295" spans="71:72" x14ac:dyDescent="0.25">
      <c r="BS295" t="str">
        <f t="shared" ref="BS295:BS358" si="88">IF(A295&gt;0,A295,"")</f>
        <v/>
      </c>
      <c r="BT295" t="str">
        <f t="shared" ref="BT295:BT358" si="89">IF(B295&gt;0,B295,"")</f>
        <v/>
      </c>
    </row>
    <row r="296" spans="71:72" x14ac:dyDescent="0.25">
      <c r="BS296" t="str">
        <f t="shared" si="88"/>
        <v/>
      </c>
      <c r="BT296" t="str">
        <f t="shared" si="89"/>
        <v/>
      </c>
    </row>
    <row r="297" spans="71:72" x14ac:dyDescent="0.25">
      <c r="BS297" t="str">
        <f t="shared" si="88"/>
        <v/>
      </c>
      <c r="BT297" t="str">
        <f t="shared" si="89"/>
        <v/>
      </c>
    </row>
    <row r="298" spans="71:72" x14ac:dyDescent="0.25">
      <c r="BS298" t="str">
        <f t="shared" si="88"/>
        <v/>
      </c>
      <c r="BT298" t="str">
        <f t="shared" si="89"/>
        <v/>
      </c>
    </row>
    <row r="299" spans="71:72" x14ac:dyDescent="0.25">
      <c r="BS299" t="str">
        <f t="shared" si="88"/>
        <v/>
      </c>
      <c r="BT299" t="str">
        <f t="shared" si="89"/>
        <v/>
      </c>
    </row>
    <row r="300" spans="71:72" x14ac:dyDescent="0.25">
      <c r="BS300" t="str">
        <f t="shared" si="88"/>
        <v/>
      </c>
      <c r="BT300" t="str">
        <f t="shared" si="89"/>
        <v/>
      </c>
    </row>
    <row r="301" spans="71:72" x14ac:dyDescent="0.25">
      <c r="BS301" t="str">
        <f t="shared" si="88"/>
        <v/>
      </c>
      <c r="BT301" t="str">
        <f t="shared" si="89"/>
        <v/>
      </c>
    </row>
    <row r="302" spans="71:72" x14ac:dyDescent="0.25">
      <c r="BS302" t="str">
        <f t="shared" si="88"/>
        <v/>
      </c>
      <c r="BT302" t="str">
        <f t="shared" si="89"/>
        <v/>
      </c>
    </row>
    <row r="303" spans="71:72" x14ac:dyDescent="0.25">
      <c r="BS303" t="str">
        <f t="shared" si="88"/>
        <v/>
      </c>
      <c r="BT303" t="str">
        <f t="shared" si="89"/>
        <v/>
      </c>
    </row>
    <row r="304" spans="71:72" x14ac:dyDescent="0.25">
      <c r="BS304" t="str">
        <f t="shared" si="88"/>
        <v/>
      </c>
      <c r="BT304" t="str">
        <f t="shared" si="89"/>
        <v/>
      </c>
    </row>
    <row r="305" spans="71:72" x14ac:dyDescent="0.25">
      <c r="BS305" t="str">
        <f t="shared" si="88"/>
        <v/>
      </c>
      <c r="BT305" t="str">
        <f t="shared" si="89"/>
        <v/>
      </c>
    </row>
    <row r="306" spans="71:72" x14ac:dyDescent="0.25">
      <c r="BS306" t="str">
        <f t="shared" si="88"/>
        <v/>
      </c>
      <c r="BT306" t="str">
        <f t="shared" si="89"/>
        <v/>
      </c>
    </row>
    <row r="307" spans="71:72" x14ac:dyDescent="0.25">
      <c r="BS307" t="str">
        <f t="shared" si="88"/>
        <v/>
      </c>
      <c r="BT307" t="str">
        <f t="shared" si="89"/>
        <v/>
      </c>
    </row>
    <row r="308" spans="71:72" x14ac:dyDescent="0.25">
      <c r="BS308" t="str">
        <f t="shared" si="88"/>
        <v/>
      </c>
      <c r="BT308" t="str">
        <f t="shared" si="89"/>
        <v/>
      </c>
    </row>
    <row r="309" spans="71:72" x14ac:dyDescent="0.25">
      <c r="BS309" t="str">
        <f t="shared" si="88"/>
        <v/>
      </c>
      <c r="BT309" t="str">
        <f t="shared" si="89"/>
        <v/>
      </c>
    </row>
    <row r="310" spans="71:72" x14ac:dyDescent="0.25">
      <c r="BS310" t="str">
        <f t="shared" si="88"/>
        <v/>
      </c>
      <c r="BT310" t="str">
        <f t="shared" si="89"/>
        <v/>
      </c>
    </row>
    <row r="311" spans="71:72" x14ac:dyDescent="0.25">
      <c r="BS311" t="str">
        <f t="shared" si="88"/>
        <v/>
      </c>
      <c r="BT311" t="str">
        <f t="shared" si="89"/>
        <v/>
      </c>
    </row>
    <row r="312" spans="71:72" x14ac:dyDescent="0.25">
      <c r="BS312" t="str">
        <f t="shared" si="88"/>
        <v/>
      </c>
      <c r="BT312" t="str">
        <f t="shared" si="89"/>
        <v/>
      </c>
    </row>
    <row r="313" spans="71:72" x14ac:dyDescent="0.25">
      <c r="BS313" t="str">
        <f t="shared" si="88"/>
        <v/>
      </c>
      <c r="BT313" t="str">
        <f t="shared" si="89"/>
        <v/>
      </c>
    </row>
    <row r="314" spans="71:72" x14ac:dyDescent="0.25">
      <c r="BS314" t="str">
        <f t="shared" si="88"/>
        <v/>
      </c>
      <c r="BT314" t="str">
        <f t="shared" si="89"/>
        <v/>
      </c>
    </row>
    <row r="315" spans="71:72" x14ac:dyDescent="0.25">
      <c r="BS315" t="str">
        <f t="shared" si="88"/>
        <v/>
      </c>
      <c r="BT315" t="str">
        <f t="shared" si="89"/>
        <v/>
      </c>
    </row>
    <row r="316" spans="71:72" x14ac:dyDescent="0.25">
      <c r="BS316" t="str">
        <f t="shared" si="88"/>
        <v/>
      </c>
      <c r="BT316" t="str">
        <f t="shared" si="89"/>
        <v/>
      </c>
    </row>
    <row r="317" spans="71:72" x14ac:dyDescent="0.25">
      <c r="BS317" t="str">
        <f t="shared" si="88"/>
        <v/>
      </c>
      <c r="BT317" t="str">
        <f t="shared" si="89"/>
        <v/>
      </c>
    </row>
    <row r="318" spans="71:72" x14ac:dyDescent="0.25">
      <c r="BS318" t="str">
        <f t="shared" si="88"/>
        <v/>
      </c>
      <c r="BT318" t="str">
        <f t="shared" si="89"/>
        <v/>
      </c>
    </row>
    <row r="319" spans="71:72" x14ac:dyDescent="0.25">
      <c r="BS319" t="str">
        <f t="shared" si="88"/>
        <v/>
      </c>
      <c r="BT319" t="str">
        <f t="shared" si="89"/>
        <v/>
      </c>
    </row>
    <row r="320" spans="71:72" x14ac:dyDescent="0.25">
      <c r="BS320" t="str">
        <f t="shared" si="88"/>
        <v/>
      </c>
      <c r="BT320" t="str">
        <f t="shared" si="89"/>
        <v/>
      </c>
    </row>
    <row r="321" spans="71:72" x14ac:dyDescent="0.25">
      <c r="BS321" t="str">
        <f t="shared" si="88"/>
        <v/>
      </c>
      <c r="BT321" t="str">
        <f t="shared" si="89"/>
        <v/>
      </c>
    </row>
    <row r="322" spans="71:72" x14ac:dyDescent="0.25">
      <c r="BS322" t="str">
        <f t="shared" si="88"/>
        <v/>
      </c>
      <c r="BT322" t="str">
        <f t="shared" si="89"/>
        <v/>
      </c>
    </row>
    <row r="323" spans="71:72" x14ac:dyDescent="0.25">
      <c r="BS323" t="str">
        <f t="shared" si="88"/>
        <v/>
      </c>
      <c r="BT323" t="str">
        <f t="shared" si="89"/>
        <v/>
      </c>
    </row>
    <row r="324" spans="71:72" x14ac:dyDescent="0.25">
      <c r="BS324" t="str">
        <f t="shared" si="88"/>
        <v/>
      </c>
      <c r="BT324" t="str">
        <f t="shared" si="89"/>
        <v/>
      </c>
    </row>
    <row r="325" spans="71:72" x14ac:dyDescent="0.25">
      <c r="BS325" t="str">
        <f t="shared" si="88"/>
        <v/>
      </c>
      <c r="BT325" t="str">
        <f t="shared" si="89"/>
        <v/>
      </c>
    </row>
    <row r="326" spans="71:72" x14ac:dyDescent="0.25">
      <c r="BS326" t="str">
        <f t="shared" si="88"/>
        <v/>
      </c>
      <c r="BT326" t="str">
        <f t="shared" si="89"/>
        <v/>
      </c>
    </row>
    <row r="327" spans="71:72" x14ac:dyDescent="0.25">
      <c r="BS327" t="str">
        <f t="shared" si="88"/>
        <v/>
      </c>
      <c r="BT327" t="str">
        <f t="shared" si="89"/>
        <v/>
      </c>
    </row>
    <row r="328" spans="71:72" x14ac:dyDescent="0.25">
      <c r="BS328" t="str">
        <f t="shared" si="88"/>
        <v/>
      </c>
      <c r="BT328" t="str">
        <f t="shared" si="89"/>
        <v/>
      </c>
    </row>
    <row r="329" spans="71:72" x14ac:dyDescent="0.25">
      <c r="BS329" t="str">
        <f t="shared" si="88"/>
        <v/>
      </c>
      <c r="BT329" t="str">
        <f t="shared" si="89"/>
        <v/>
      </c>
    </row>
    <row r="330" spans="71:72" x14ac:dyDescent="0.25">
      <c r="BS330" t="str">
        <f t="shared" si="88"/>
        <v/>
      </c>
      <c r="BT330" t="str">
        <f t="shared" si="89"/>
        <v/>
      </c>
    </row>
    <row r="331" spans="71:72" x14ac:dyDescent="0.25">
      <c r="BS331" t="str">
        <f t="shared" si="88"/>
        <v/>
      </c>
      <c r="BT331" t="str">
        <f t="shared" si="89"/>
        <v/>
      </c>
    </row>
    <row r="332" spans="71:72" x14ac:dyDescent="0.25">
      <c r="BS332" t="str">
        <f t="shared" si="88"/>
        <v/>
      </c>
      <c r="BT332" t="str">
        <f t="shared" si="89"/>
        <v/>
      </c>
    </row>
    <row r="333" spans="71:72" x14ac:dyDescent="0.25">
      <c r="BS333" t="str">
        <f t="shared" si="88"/>
        <v/>
      </c>
      <c r="BT333" t="str">
        <f t="shared" si="89"/>
        <v/>
      </c>
    </row>
    <row r="334" spans="71:72" x14ac:dyDescent="0.25">
      <c r="BS334" t="str">
        <f t="shared" si="88"/>
        <v/>
      </c>
      <c r="BT334" t="str">
        <f t="shared" si="89"/>
        <v/>
      </c>
    </row>
    <row r="335" spans="71:72" x14ac:dyDescent="0.25">
      <c r="BS335" t="str">
        <f t="shared" si="88"/>
        <v/>
      </c>
      <c r="BT335" t="str">
        <f t="shared" si="89"/>
        <v/>
      </c>
    </row>
    <row r="336" spans="71:72" x14ac:dyDescent="0.25">
      <c r="BS336" t="str">
        <f t="shared" si="88"/>
        <v/>
      </c>
      <c r="BT336" t="str">
        <f t="shared" si="89"/>
        <v/>
      </c>
    </row>
    <row r="337" spans="71:72" x14ac:dyDescent="0.25">
      <c r="BS337" t="str">
        <f t="shared" si="88"/>
        <v/>
      </c>
      <c r="BT337" t="str">
        <f t="shared" si="89"/>
        <v/>
      </c>
    </row>
    <row r="338" spans="71:72" x14ac:dyDescent="0.25">
      <c r="BS338" t="str">
        <f t="shared" si="88"/>
        <v/>
      </c>
      <c r="BT338" t="str">
        <f t="shared" si="89"/>
        <v/>
      </c>
    </row>
    <row r="339" spans="71:72" x14ac:dyDescent="0.25">
      <c r="BS339" t="str">
        <f t="shared" si="88"/>
        <v/>
      </c>
      <c r="BT339" t="str">
        <f t="shared" si="89"/>
        <v/>
      </c>
    </row>
    <row r="340" spans="71:72" x14ac:dyDescent="0.25">
      <c r="BS340" t="str">
        <f t="shared" si="88"/>
        <v/>
      </c>
      <c r="BT340" t="str">
        <f t="shared" si="89"/>
        <v/>
      </c>
    </row>
    <row r="341" spans="71:72" x14ac:dyDescent="0.25">
      <c r="BS341" t="str">
        <f t="shared" si="88"/>
        <v/>
      </c>
      <c r="BT341" t="str">
        <f t="shared" si="89"/>
        <v/>
      </c>
    </row>
    <row r="342" spans="71:72" x14ac:dyDescent="0.25">
      <c r="BS342" t="str">
        <f t="shared" si="88"/>
        <v/>
      </c>
      <c r="BT342" t="str">
        <f t="shared" si="89"/>
        <v/>
      </c>
    </row>
    <row r="343" spans="71:72" x14ac:dyDescent="0.25">
      <c r="BS343" t="str">
        <f t="shared" si="88"/>
        <v/>
      </c>
      <c r="BT343" t="str">
        <f t="shared" si="89"/>
        <v/>
      </c>
    </row>
    <row r="344" spans="71:72" x14ac:dyDescent="0.25">
      <c r="BS344" t="str">
        <f t="shared" si="88"/>
        <v/>
      </c>
      <c r="BT344" t="str">
        <f t="shared" si="89"/>
        <v/>
      </c>
    </row>
    <row r="345" spans="71:72" x14ac:dyDescent="0.25">
      <c r="BS345" t="str">
        <f t="shared" si="88"/>
        <v/>
      </c>
      <c r="BT345" t="str">
        <f t="shared" si="89"/>
        <v/>
      </c>
    </row>
    <row r="346" spans="71:72" x14ac:dyDescent="0.25">
      <c r="BS346" t="str">
        <f t="shared" si="88"/>
        <v/>
      </c>
      <c r="BT346" t="str">
        <f t="shared" si="89"/>
        <v/>
      </c>
    </row>
    <row r="347" spans="71:72" x14ac:dyDescent="0.25">
      <c r="BS347" t="str">
        <f t="shared" si="88"/>
        <v/>
      </c>
      <c r="BT347" t="str">
        <f t="shared" si="89"/>
        <v/>
      </c>
    </row>
    <row r="348" spans="71:72" x14ac:dyDescent="0.25">
      <c r="BS348" t="str">
        <f t="shared" si="88"/>
        <v/>
      </c>
      <c r="BT348" t="str">
        <f t="shared" si="89"/>
        <v/>
      </c>
    </row>
    <row r="349" spans="71:72" x14ac:dyDescent="0.25">
      <c r="BS349" t="str">
        <f t="shared" si="88"/>
        <v/>
      </c>
      <c r="BT349" t="str">
        <f t="shared" si="89"/>
        <v/>
      </c>
    </row>
    <row r="350" spans="71:72" x14ac:dyDescent="0.25">
      <c r="BS350" t="str">
        <f t="shared" si="88"/>
        <v/>
      </c>
      <c r="BT350" t="str">
        <f t="shared" si="89"/>
        <v/>
      </c>
    </row>
    <row r="351" spans="71:72" x14ac:dyDescent="0.25">
      <c r="BS351" t="str">
        <f t="shared" si="88"/>
        <v/>
      </c>
      <c r="BT351" t="str">
        <f t="shared" si="89"/>
        <v/>
      </c>
    </row>
    <row r="352" spans="71:72" x14ac:dyDescent="0.25">
      <c r="BS352" t="str">
        <f t="shared" si="88"/>
        <v/>
      </c>
      <c r="BT352" t="str">
        <f t="shared" si="89"/>
        <v/>
      </c>
    </row>
    <row r="353" spans="71:72" x14ac:dyDescent="0.25">
      <c r="BS353" t="str">
        <f t="shared" si="88"/>
        <v/>
      </c>
      <c r="BT353" t="str">
        <f t="shared" si="89"/>
        <v/>
      </c>
    </row>
    <row r="354" spans="71:72" x14ac:dyDescent="0.25">
      <c r="BS354" t="str">
        <f t="shared" si="88"/>
        <v/>
      </c>
      <c r="BT354" t="str">
        <f t="shared" si="89"/>
        <v/>
      </c>
    </row>
    <row r="355" spans="71:72" x14ac:dyDescent="0.25">
      <c r="BS355" t="str">
        <f t="shared" si="88"/>
        <v/>
      </c>
      <c r="BT355" t="str">
        <f t="shared" si="89"/>
        <v/>
      </c>
    </row>
    <row r="356" spans="71:72" x14ac:dyDescent="0.25">
      <c r="BS356" t="str">
        <f t="shared" si="88"/>
        <v/>
      </c>
      <c r="BT356" t="str">
        <f t="shared" si="89"/>
        <v/>
      </c>
    </row>
    <row r="357" spans="71:72" x14ac:dyDescent="0.25">
      <c r="BS357" t="str">
        <f t="shared" si="88"/>
        <v/>
      </c>
      <c r="BT357" t="str">
        <f t="shared" si="89"/>
        <v/>
      </c>
    </row>
    <row r="358" spans="71:72" x14ac:dyDescent="0.25">
      <c r="BS358" t="str">
        <f t="shared" si="88"/>
        <v/>
      </c>
      <c r="BT358" t="str">
        <f t="shared" si="89"/>
        <v/>
      </c>
    </row>
    <row r="359" spans="71:72" x14ac:dyDescent="0.25">
      <c r="BS359" t="str">
        <f t="shared" ref="BS359:BS422" si="90">IF(A359&gt;0,A359,"")</f>
        <v/>
      </c>
      <c r="BT359" t="str">
        <f t="shared" ref="BT359:BT422" si="91">IF(B359&gt;0,B359,"")</f>
        <v/>
      </c>
    </row>
    <row r="360" spans="71:72" x14ac:dyDescent="0.25">
      <c r="BS360" t="str">
        <f t="shared" si="90"/>
        <v/>
      </c>
      <c r="BT360" t="str">
        <f t="shared" si="91"/>
        <v/>
      </c>
    </row>
    <row r="361" spans="71:72" x14ac:dyDescent="0.25">
      <c r="BS361" t="str">
        <f t="shared" si="90"/>
        <v/>
      </c>
      <c r="BT361" t="str">
        <f t="shared" si="91"/>
        <v/>
      </c>
    </row>
    <row r="362" spans="71:72" x14ac:dyDescent="0.25">
      <c r="BS362" t="str">
        <f t="shared" si="90"/>
        <v/>
      </c>
      <c r="BT362" t="str">
        <f t="shared" si="91"/>
        <v/>
      </c>
    </row>
    <row r="363" spans="71:72" x14ac:dyDescent="0.25">
      <c r="BS363" t="str">
        <f t="shared" si="90"/>
        <v/>
      </c>
      <c r="BT363" t="str">
        <f t="shared" si="91"/>
        <v/>
      </c>
    </row>
    <row r="364" spans="71:72" x14ac:dyDescent="0.25">
      <c r="BS364" t="str">
        <f t="shared" si="90"/>
        <v/>
      </c>
      <c r="BT364" t="str">
        <f t="shared" si="91"/>
        <v/>
      </c>
    </row>
    <row r="365" spans="71:72" x14ac:dyDescent="0.25">
      <c r="BS365" t="str">
        <f t="shared" si="90"/>
        <v/>
      </c>
      <c r="BT365" t="str">
        <f t="shared" si="91"/>
        <v/>
      </c>
    </row>
    <row r="366" spans="71:72" x14ac:dyDescent="0.25">
      <c r="BS366" t="str">
        <f t="shared" si="90"/>
        <v/>
      </c>
      <c r="BT366" t="str">
        <f t="shared" si="91"/>
        <v/>
      </c>
    </row>
    <row r="367" spans="71:72" x14ac:dyDescent="0.25">
      <c r="BS367" t="str">
        <f t="shared" si="90"/>
        <v/>
      </c>
      <c r="BT367" t="str">
        <f t="shared" si="91"/>
        <v/>
      </c>
    </row>
    <row r="368" spans="71:72" x14ac:dyDescent="0.25">
      <c r="BS368" t="str">
        <f t="shared" si="90"/>
        <v/>
      </c>
      <c r="BT368" t="str">
        <f t="shared" si="91"/>
        <v/>
      </c>
    </row>
    <row r="369" spans="71:72" x14ac:dyDescent="0.25">
      <c r="BS369" t="str">
        <f t="shared" si="90"/>
        <v/>
      </c>
      <c r="BT369" t="str">
        <f t="shared" si="91"/>
        <v/>
      </c>
    </row>
    <row r="370" spans="71:72" x14ac:dyDescent="0.25">
      <c r="BS370" t="str">
        <f t="shared" si="90"/>
        <v/>
      </c>
      <c r="BT370" t="str">
        <f t="shared" si="91"/>
        <v/>
      </c>
    </row>
    <row r="371" spans="71:72" x14ac:dyDescent="0.25">
      <c r="BS371" t="str">
        <f t="shared" si="90"/>
        <v/>
      </c>
      <c r="BT371" t="str">
        <f t="shared" si="91"/>
        <v/>
      </c>
    </row>
    <row r="372" spans="71:72" x14ac:dyDescent="0.25">
      <c r="BS372" t="str">
        <f t="shared" si="90"/>
        <v/>
      </c>
      <c r="BT372" t="str">
        <f t="shared" si="91"/>
        <v/>
      </c>
    </row>
    <row r="373" spans="71:72" x14ac:dyDescent="0.25">
      <c r="BS373" t="str">
        <f t="shared" si="90"/>
        <v/>
      </c>
      <c r="BT373" t="str">
        <f t="shared" si="91"/>
        <v/>
      </c>
    </row>
    <row r="374" spans="71:72" x14ac:dyDescent="0.25">
      <c r="BS374" t="str">
        <f t="shared" si="90"/>
        <v/>
      </c>
      <c r="BT374" t="str">
        <f t="shared" si="91"/>
        <v/>
      </c>
    </row>
    <row r="375" spans="71:72" x14ac:dyDescent="0.25">
      <c r="BS375" t="str">
        <f t="shared" si="90"/>
        <v/>
      </c>
      <c r="BT375" t="str">
        <f t="shared" si="91"/>
        <v/>
      </c>
    </row>
    <row r="376" spans="71:72" x14ac:dyDescent="0.25">
      <c r="BS376" t="str">
        <f t="shared" si="90"/>
        <v/>
      </c>
      <c r="BT376" t="str">
        <f t="shared" si="91"/>
        <v/>
      </c>
    </row>
    <row r="377" spans="71:72" x14ac:dyDescent="0.25">
      <c r="BS377" t="str">
        <f t="shared" si="90"/>
        <v/>
      </c>
      <c r="BT377" t="str">
        <f t="shared" si="91"/>
        <v/>
      </c>
    </row>
    <row r="378" spans="71:72" x14ac:dyDescent="0.25">
      <c r="BS378" t="str">
        <f t="shared" si="90"/>
        <v/>
      </c>
      <c r="BT378" t="str">
        <f t="shared" si="91"/>
        <v/>
      </c>
    </row>
    <row r="379" spans="71:72" x14ac:dyDescent="0.25">
      <c r="BS379" t="str">
        <f t="shared" si="90"/>
        <v/>
      </c>
      <c r="BT379" t="str">
        <f t="shared" si="91"/>
        <v/>
      </c>
    </row>
    <row r="380" spans="71:72" x14ac:dyDescent="0.25">
      <c r="BS380" t="str">
        <f t="shared" si="90"/>
        <v/>
      </c>
      <c r="BT380" t="str">
        <f t="shared" si="91"/>
        <v/>
      </c>
    </row>
    <row r="381" spans="71:72" x14ac:dyDescent="0.25">
      <c r="BS381" t="str">
        <f t="shared" si="90"/>
        <v/>
      </c>
      <c r="BT381" t="str">
        <f t="shared" si="91"/>
        <v/>
      </c>
    </row>
    <row r="382" spans="71:72" x14ac:dyDescent="0.25">
      <c r="BS382" t="str">
        <f t="shared" si="90"/>
        <v/>
      </c>
      <c r="BT382" t="str">
        <f t="shared" si="91"/>
        <v/>
      </c>
    </row>
    <row r="383" spans="71:72" x14ac:dyDescent="0.25">
      <c r="BS383" t="str">
        <f t="shared" si="90"/>
        <v/>
      </c>
      <c r="BT383" t="str">
        <f t="shared" si="91"/>
        <v/>
      </c>
    </row>
    <row r="384" spans="71:72" x14ac:dyDescent="0.25">
      <c r="BS384" t="str">
        <f t="shared" si="90"/>
        <v/>
      </c>
      <c r="BT384" t="str">
        <f t="shared" si="91"/>
        <v/>
      </c>
    </row>
    <row r="385" spans="71:72" x14ac:dyDescent="0.25">
      <c r="BS385" t="str">
        <f t="shared" si="90"/>
        <v/>
      </c>
      <c r="BT385" t="str">
        <f t="shared" si="91"/>
        <v/>
      </c>
    </row>
    <row r="386" spans="71:72" x14ac:dyDescent="0.25">
      <c r="BS386" t="str">
        <f t="shared" si="90"/>
        <v/>
      </c>
      <c r="BT386" t="str">
        <f t="shared" si="91"/>
        <v/>
      </c>
    </row>
    <row r="387" spans="71:72" x14ac:dyDescent="0.25">
      <c r="BS387" t="str">
        <f t="shared" si="90"/>
        <v/>
      </c>
      <c r="BT387" t="str">
        <f t="shared" si="91"/>
        <v/>
      </c>
    </row>
    <row r="388" spans="71:72" x14ac:dyDescent="0.25">
      <c r="BS388" t="str">
        <f t="shared" si="90"/>
        <v/>
      </c>
      <c r="BT388" t="str">
        <f t="shared" si="91"/>
        <v/>
      </c>
    </row>
    <row r="389" spans="71:72" x14ac:dyDescent="0.25">
      <c r="BS389" t="str">
        <f t="shared" si="90"/>
        <v/>
      </c>
      <c r="BT389" t="str">
        <f t="shared" si="91"/>
        <v/>
      </c>
    </row>
    <row r="390" spans="71:72" x14ac:dyDescent="0.25">
      <c r="BS390" t="str">
        <f t="shared" si="90"/>
        <v/>
      </c>
      <c r="BT390" t="str">
        <f t="shared" si="91"/>
        <v/>
      </c>
    </row>
    <row r="391" spans="71:72" x14ac:dyDescent="0.25">
      <c r="BS391" t="str">
        <f t="shared" si="90"/>
        <v/>
      </c>
      <c r="BT391" t="str">
        <f t="shared" si="91"/>
        <v/>
      </c>
    </row>
    <row r="392" spans="71:72" x14ac:dyDescent="0.25">
      <c r="BS392" t="str">
        <f t="shared" si="90"/>
        <v/>
      </c>
      <c r="BT392" t="str">
        <f t="shared" si="91"/>
        <v/>
      </c>
    </row>
    <row r="393" spans="71:72" x14ac:dyDescent="0.25">
      <c r="BS393" t="str">
        <f t="shared" si="90"/>
        <v/>
      </c>
      <c r="BT393" t="str">
        <f t="shared" si="91"/>
        <v/>
      </c>
    </row>
    <row r="394" spans="71:72" x14ac:dyDescent="0.25">
      <c r="BS394" t="str">
        <f t="shared" si="90"/>
        <v/>
      </c>
      <c r="BT394" t="str">
        <f t="shared" si="91"/>
        <v/>
      </c>
    </row>
    <row r="395" spans="71:72" x14ac:dyDescent="0.25">
      <c r="BS395" t="str">
        <f t="shared" si="90"/>
        <v/>
      </c>
      <c r="BT395" t="str">
        <f t="shared" si="91"/>
        <v/>
      </c>
    </row>
    <row r="396" spans="71:72" x14ac:dyDescent="0.25">
      <c r="BS396" t="str">
        <f t="shared" si="90"/>
        <v/>
      </c>
      <c r="BT396" t="str">
        <f t="shared" si="91"/>
        <v/>
      </c>
    </row>
    <row r="397" spans="71:72" x14ac:dyDescent="0.25">
      <c r="BS397" t="str">
        <f t="shared" si="90"/>
        <v/>
      </c>
      <c r="BT397" t="str">
        <f t="shared" si="91"/>
        <v/>
      </c>
    </row>
    <row r="398" spans="71:72" x14ac:dyDescent="0.25">
      <c r="BS398" t="str">
        <f t="shared" si="90"/>
        <v/>
      </c>
      <c r="BT398" t="str">
        <f t="shared" si="91"/>
        <v/>
      </c>
    </row>
    <row r="399" spans="71:72" x14ac:dyDescent="0.25">
      <c r="BS399" t="str">
        <f t="shared" si="90"/>
        <v/>
      </c>
      <c r="BT399" t="str">
        <f t="shared" si="91"/>
        <v/>
      </c>
    </row>
    <row r="400" spans="71:72" x14ac:dyDescent="0.25">
      <c r="BS400" t="str">
        <f t="shared" si="90"/>
        <v/>
      </c>
      <c r="BT400" t="str">
        <f t="shared" si="91"/>
        <v/>
      </c>
    </row>
    <row r="401" spans="71:72" x14ac:dyDescent="0.25">
      <c r="BS401" t="str">
        <f t="shared" si="90"/>
        <v/>
      </c>
      <c r="BT401" t="str">
        <f t="shared" si="91"/>
        <v/>
      </c>
    </row>
    <row r="402" spans="71:72" x14ac:dyDescent="0.25">
      <c r="BS402" t="str">
        <f t="shared" si="90"/>
        <v/>
      </c>
      <c r="BT402" t="str">
        <f t="shared" si="91"/>
        <v/>
      </c>
    </row>
    <row r="403" spans="71:72" x14ac:dyDescent="0.25">
      <c r="BS403" t="str">
        <f t="shared" si="90"/>
        <v/>
      </c>
      <c r="BT403" t="str">
        <f t="shared" si="91"/>
        <v/>
      </c>
    </row>
    <row r="404" spans="71:72" x14ac:dyDescent="0.25">
      <c r="BS404" t="str">
        <f t="shared" si="90"/>
        <v/>
      </c>
      <c r="BT404" t="str">
        <f t="shared" si="91"/>
        <v/>
      </c>
    </row>
    <row r="405" spans="71:72" x14ac:dyDescent="0.25">
      <c r="BS405" t="str">
        <f t="shared" si="90"/>
        <v/>
      </c>
      <c r="BT405" t="str">
        <f t="shared" si="91"/>
        <v/>
      </c>
    </row>
    <row r="406" spans="71:72" x14ac:dyDescent="0.25">
      <c r="BS406" t="str">
        <f t="shared" si="90"/>
        <v/>
      </c>
      <c r="BT406" t="str">
        <f t="shared" si="91"/>
        <v/>
      </c>
    </row>
    <row r="407" spans="71:72" x14ac:dyDescent="0.25">
      <c r="BS407" t="str">
        <f t="shared" si="90"/>
        <v/>
      </c>
      <c r="BT407" t="str">
        <f t="shared" si="91"/>
        <v/>
      </c>
    </row>
    <row r="408" spans="71:72" x14ac:dyDescent="0.25">
      <c r="BS408" t="str">
        <f t="shared" si="90"/>
        <v/>
      </c>
      <c r="BT408" t="str">
        <f t="shared" si="91"/>
        <v/>
      </c>
    </row>
    <row r="409" spans="71:72" x14ac:dyDescent="0.25">
      <c r="BS409" t="str">
        <f t="shared" si="90"/>
        <v/>
      </c>
      <c r="BT409" t="str">
        <f t="shared" si="91"/>
        <v/>
      </c>
    </row>
    <row r="410" spans="71:72" x14ac:dyDescent="0.25">
      <c r="BS410" t="str">
        <f t="shared" si="90"/>
        <v/>
      </c>
      <c r="BT410" t="str">
        <f t="shared" si="91"/>
        <v/>
      </c>
    </row>
    <row r="411" spans="71:72" x14ac:dyDescent="0.25">
      <c r="BS411" t="str">
        <f t="shared" si="90"/>
        <v/>
      </c>
      <c r="BT411" t="str">
        <f t="shared" si="91"/>
        <v/>
      </c>
    </row>
    <row r="412" spans="71:72" x14ac:dyDescent="0.25">
      <c r="BS412" t="str">
        <f t="shared" si="90"/>
        <v/>
      </c>
      <c r="BT412" t="str">
        <f t="shared" si="91"/>
        <v/>
      </c>
    </row>
    <row r="413" spans="71:72" x14ac:dyDescent="0.25">
      <c r="BS413" t="str">
        <f t="shared" si="90"/>
        <v/>
      </c>
      <c r="BT413" t="str">
        <f t="shared" si="91"/>
        <v/>
      </c>
    </row>
    <row r="414" spans="71:72" x14ac:dyDescent="0.25">
      <c r="BS414" t="str">
        <f t="shared" si="90"/>
        <v/>
      </c>
      <c r="BT414" t="str">
        <f t="shared" si="91"/>
        <v/>
      </c>
    </row>
    <row r="415" spans="71:72" x14ac:dyDescent="0.25">
      <c r="BS415" t="str">
        <f t="shared" si="90"/>
        <v/>
      </c>
      <c r="BT415" t="str">
        <f t="shared" si="91"/>
        <v/>
      </c>
    </row>
    <row r="416" spans="71:72" x14ac:dyDescent="0.25">
      <c r="BS416" t="str">
        <f t="shared" si="90"/>
        <v/>
      </c>
      <c r="BT416" t="str">
        <f t="shared" si="91"/>
        <v/>
      </c>
    </row>
    <row r="417" spans="71:72" x14ac:dyDescent="0.25">
      <c r="BS417" t="str">
        <f t="shared" si="90"/>
        <v/>
      </c>
      <c r="BT417" t="str">
        <f t="shared" si="91"/>
        <v/>
      </c>
    </row>
    <row r="418" spans="71:72" x14ac:dyDescent="0.25">
      <c r="BS418" t="str">
        <f t="shared" si="90"/>
        <v/>
      </c>
      <c r="BT418" t="str">
        <f t="shared" si="91"/>
        <v/>
      </c>
    </row>
    <row r="419" spans="71:72" x14ac:dyDescent="0.25">
      <c r="BS419" t="str">
        <f t="shared" si="90"/>
        <v/>
      </c>
      <c r="BT419" t="str">
        <f t="shared" si="91"/>
        <v/>
      </c>
    </row>
    <row r="420" spans="71:72" x14ac:dyDescent="0.25">
      <c r="BS420" t="str">
        <f t="shared" si="90"/>
        <v/>
      </c>
      <c r="BT420" t="str">
        <f t="shared" si="91"/>
        <v/>
      </c>
    </row>
    <row r="421" spans="71:72" x14ac:dyDescent="0.25">
      <c r="BS421" t="str">
        <f t="shared" si="90"/>
        <v/>
      </c>
      <c r="BT421" t="str">
        <f t="shared" si="91"/>
        <v/>
      </c>
    </row>
    <row r="422" spans="71:72" x14ac:dyDescent="0.25">
      <c r="BS422" t="str">
        <f t="shared" si="90"/>
        <v/>
      </c>
      <c r="BT422" t="str">
        <f t="shared" si="91"/>
        <v/>
      </c>
    </row>
    <row r="423" spans="71:72" x14ac:dyDescent="0.25">
      <c r="BS423" t="str">
        <f t="shared" ref="BS423:BS477" si="92">IF(A423&gt;0,A423,"")</f>
        <v/>
      </c>
      <c r="BT423" t="str">
        <f t="shared" ref="BT423:BT477" si="93">IF(B423&gt;0,B423,"")</f>
        <v/>
      </c>
    </row>
    <row r="424" spans="71:72" x14ac:dyDescent="0.25">
      <c r="BS424" t="str">
        <f t="shared" si="92"/>
        <v/>
      </c>
      <c r="BT424" t="str">
        <f t="shared" si="93"/>
        <v/>
      </c>
    </row>
    <row r="425" spans="71:72" x14ac:dyDescent="0.25">
      <c r="BS425" t="str">
        <f t="shared" si="92"/>
        <v/>
      </c>
      <c r="BT425" t="str">
        <f t="shared" si="93"/>
        <v/>
      </c>
    </row>
    <row r="426" spans="71:72" x14ac:dyDescent="0.25">
      <c r="BS426" t="str">
        <f t="shared" si="92"/>
        <v/>
      </c>
      <c r="BT426" t="str">
        <f t="shared" si="93"/>
        <v/>
      </c>
    </row>
    <row r="427" spans="71:72" x14ac:dyDescent="0.25">
      <c r="BS427" t="str">
        <f t="shared" si="92"/>
        <v/>
      </c>
      <c r="BT427" t="str">
        <f t="shared" si="93"/>
        <v/>
      </c>
    </row>
    <row r="428" spans="71:72" x14ac:dyDescent="0.25">
      <c r="BS428" t="str">
        <f t="shared" si="92"/>
        <v/>
      </c>
      <c r="BT428" t="str">
        <f t="shared" si="93"/>
        <v/>
      </c>
    </row>
    <row r="429" spans="71:72" x14ac:dyDescent="0.25">
      <c r="BS429" t="str">
        <f t="shared" si="92"/>
        <v/>
      </c>
      <c r="BT429" t="str">
        <f t="shared" si="93"/>
        <v/>
      </c>
    </row>
    <row r="430" spans="71:72" x14ac:dyDescent="0.25">
      <c r="BS430" t="str">
        <f t="shared" si="92"/>
        <v/>
      </c>
      <c r="BT430" t="str">
        <f t="shared" si="93"/>
        <v/>
      </c>
    </row>
    <row r="431" spans="71:72" x14ac:dyDescent="0.25">
      <c r="BS431" t="str">
        <f t="shared" si="92"/>
        <v/>
      </c>
      <c r="BT431" t="str">
        <f t="shared" si="93"/>
        <v/>
      </c>
    </row>
    <row r="432" spans="71:72" x14ac:dyDescent="0.25">
      <c r="BS432" t="str">
        <f t="shared" si="92"/>
        <v/>
      </c>
      <c r="BT432" t="str">
        <f t="shared" si="93"/>
        <v/>
      </c>
    </row>
    <row r="433" spans="71:72" x14ac:dyDescent="0.25">
      <c r="BS433" t="str">
        <f t="shared" si="92"/>
        <v/>
      </c>
      <c r="BT433" t="str">
        <f t="shared" si="93"/>
        <v/>
      </c>
    </row>
    <row r="434" spans="71:72" x14ac:dyDescent="0.25">
      <c r="BS434" t="str">
        <f t="shared" si="92"/>
        <v/>
      </c>
      <c r="BT434" t="str">
        <f t="shared" si="93"/>
        <v/>
      </c>
    </row>
    <row r="435" spans="71:72" x14ac:dyDescent="0.25">
      <c r="BS435" t="str">
        <f t="shared" si="92"/>
        <v/>
      </c>
      <c r="BT435" t="str">
        <f t="shared" si="93"/>
        <v/>
      </c>
    </row>
    <row r="436" spans="71:72" x14ac:dyDescent="0.25">
      <c r="BS436" t="str">
        <f t="shared" si="92"/>
        <v/>
      </c>
      <c r="BT436" t="str">
        <f t="shared" si="93"/>
        <v/>
      </c>
    </row>
    <row r="437" spans="71:72" x14ac:dyDescent="0.25">
      <c r="BS437" t="str">
        <f t="shared" si="92"/>
        <v/>
      </c>
      <c r="BT437" t="str">
        <f t="shared" si="93"/>
        <v/>
      </c>
    </row>
    <row r="438" spans="71:72" x14ac:dyDescent="0.25">
      <c r="BS438" t="str">
        <f t="shared" si="92"/>
        <v/>
      </c>
      <c r="BT438" t="str">
        <f t="shared" si="93"/>
        <v/>
      </c>
    </row>
    <row r="439" spans="71:72" x14ac:dyDescent="0.25">
      <c r="BS439" t="str">
        <f t="shared" si="92"/>
        <v/>
      </c>
      <c r="BT439" t="str">
        <f t="shared" si="93"/>
        <v/>
      </c>
    </row>
    <row r="440" spans="71:72" x14ac:dyDescent="0.25">
      <c r="BS440" t="str">
        <f t="shared" si="92"/>
        <v/>
      </c>
      <c r="BT440" t="str">
        <f t="shared" si="93"/>
        <v/>
      </c>
    </row>
    <row r="441" spans="71:72" x14ac:dyDescent="0.25">
      <c r="BS441" t="str">
        <f t="shared" si="92"/>
        <v/>
      </c>
      <c r="BT441" t="str">
        <f t="shared" si="93"/>
        <v/>
      </c>
    </row>
    <row r="442" spans="71:72" x14ac:dyDescent="0.25">
      <c r="BS442" t="str">
        <f t="shared" si="92"/>
        <v/>
      </c>
      <c r="BT442" t="str">
        <f t="shared" si="93"/>
        <v/>
      </c>
    </row>
    <row r="443" spans="71:72" x14ac:dyDescent="0.25">
      <c r="BS443" t="str">
        <f t="shared" si="92"/>
        <v/>
      </c>
      <c r="BT443" t="str">
        <f t="shared" si="93"/>
        <v/>
      </c>
    </row>
    <row r="444" spans="71:72" x14ac:dyDescent="0.25">
      <c r="BS444" t="str">
        <f t="shared" si="92"/>
        <v/>
      </c>
      <c r="BT444" t="str">
        <f t="shared" si="93"/>
        <v/>
      </c>
    </row>
    <row r="445" spans="71:72" x14ac:dyDescent="0.25">
      <c r="BS445" t="str">
        <f t="shared" si="92"/>
        <v/>
      </c>
      <c r="BT445" t="str">
        <f t="shared" si="93"/>
        <v/>
      </c>
    </row>
    <row r="446" spans="71:72" x14ac:dyDescent="0.25">
      <c r="BS446" t="str">
        <f t="shared" si="92"/>
        <v/>
      </c>
      <c r="BT446" t="str">
        <f t="shared" si="93"/>
        <v/>
      </c>
    </row>
    <row r="447" spans="71:72" x14ac:dyDescent="0.25">
      <c r="BS447" t="str">
        <f t="shared" si="92"/>
        <v/>
      </c>
      <c r="BT447" t="str">
        <f t="shared" si="93"/>
        <v/>
      </c>
    </row>
    <row r="448" spans="71:72" x14ac:dyDescent="0.25">
      <c r="BS448" t="str">
        <f t="shared" si="92"/>
        <v/>
      </c>
      <c r="BT448" t="str">
        <f t="shared" si="93"/>
        <v/>
      </c>
    </row>
    <row r="449" spans="71:72" x14ac:dyDescent="0.25">
      <c r="BS449" t="str">
        <f t="shared" si="92"/>
        <v/>
      </c>
      <c r="BT449" t="str">
        <f t="shared" si="93"/>
        <v/>
      </c>
    </row>
    <row r="450" spans="71:72" x14ac:dyDescent="0.25">
      <c r="BS450" t="str">
        <f t="shared" si="92"/>
        <v/>
      </c>
      <c r="BT450" t="str">
        <f t="shared" si="93"/>
        <v/>
      </c>
    </row>
    <row r="451" spans="71:72" x14ac:dyDescent="0.25">
      <c r="BS451" t="str">
        <f t="shared" si="92"/>
        <v/>
      </c>
      <c r="BT451" t="str">
        <f t="shared" si="93"/>
        <v/>
      </c>
    </row>
    <row r="452" spans="71:72" x14ac:dyDescent="0.25">
      <c r="BS452" t="str">
        <f t="shared" si="92"/>
        <v/>
      </c>
      <c r="BT452" t="str">
        <f t="shared" si="93"/>
        <v/>
      </c>
    </row>
    <row r="453" spans="71:72" x14ac:dyDescent="0.25">
      <c r="BS453" t="str">
        <f t="shared" si="92"/>
        <v/>
      </c>
      <c r="BT453" t="str">
        <f t="shared" si="93"/>
        <v/>
      </c>
    </row>
    <row r="454" spans="71:72" x14ac:dyDescent="0.25">
      <c r="BS454" t="str">
        <f t="shared" si="92"/>
        <v/>
      </c>
      <c r="BT454" t="str">
        <f t="shared" si="93"/>
        <v/>
      </c>
    </row>
    <row r="455" spans="71:72" x14ac:dyDescent="0.25">
      <c r="BS455" t="str">
        <f t="shared" si="92"/>
        <v/>
      </c>
      <c r="BT455" t="str">
        <f t="shared" si="93"/>
        <v/>
      </c>
    </row>
    <row r="456" spans="71:72" x14ac:dyDescent="0.25">
      <c r="BS456" t="str">
        <f t="shared" si="92"/>
        <v/>
      </c>
      <c r="BT456" t="str">
        <f t="shared" si="93"/>
        <v/>
      </c>
    </row>
    <row r="457" spans="71:72" x14ac:dyDescent="0.25">
      <c r="BS457" t="str">
        <f t="shared" si="92"/>
        <v/>
      </c>
      <c r="BT457" t="str">
        <f t="shared" si="93"/>
        <v/>
      </c>
    </row>
    <row r="458" spans="71:72" x14ac:dyDescent="0.25">
      <c r="BS458" t="str">
        <f t="shared" si="92"/>
        <v/>
      </c>
      <c r="BT458" t="str">
        <f t="shared" si="93"/>
        <v/>
      </c>
    </row>
    <row r="459" spans="71:72" x14ac:dyDescent="0.25">
      <c r="BS459" t="str">
        <f t="shared" si="92"/>
        <v/>
      </c>
      <c r="BT459" t="str">
        <f t="shared" si="93"/>
        <v/>
      </c>
    </row>
    <row r="460" spans="71:72" x14ac:dyDescent="0.25">
      <c r="BS460" t="str">
        <f t="shared" si="92"/>
        <v/>
      </c>
      <c r="BT460" t="str">
        <f t="shared" si="93"/>
        <v/>
      </c>
    </row>
    <row r="461" spans="71:72" x14ac:dyDescent="0.25">
      <c r="BS461" t="str">
        <f t="shared" si="92"/>
        <v/>
      </c>
      <c r="BT461" t="str">
        <f t="shared" si="93"/>
        <v/>
      </c>
    </row>
    <row r="462" spans="71:72" x14ac:dyDescent="0.25">
      <c r="BS462" t="str">
        <f t="shared" si="92"/>
        <v/>
      </c>
      <c r="BT462" t="str">
        <f t="shared" si="93"/>
        <v/>
      </c>
    </row>
    <row r="463" spans="71:72" x14ac:dyDescent="0.25">
      <c r="BS463" t="str">
        <f t="shared" si="92"/>
        <v/>
      </c>
      <c r="BT463" t="str">
        <f t="shared" si="93"/>
        <v/>
      </c>
    </row>
    <row r="464" spans="71:72" x14ac:dyDescent="0.25">
      <c r="BS464" t="str">
        <f t="shared" si="92"/>
        <v/>
      </c>
      <c r="BT464" t="str">
        <f t="shared" si="93"/>
        <v/>
      </c>
    </row>
    <row r="465" spans="71:72" x14ac:dyDescent="0.25">
      <c r="BS465" t="str">
        <f t="shared" si="92"/>
        <v/>
      </c>
      <c r="BT465" t="str">
        <f t="shared" si="93"/>
        <v/>
      </c>
    </row>
    <row r="466" spans="71:72" x14ac:dyDescent="0.25">
      <c r="BS466" t="str">
        <f t="shared" si="92"/>
        <v/>
      </c>
      <c r="BT466" t="str">
        <f t="shared" si="93"/>
        <v/>
      </c>
    </row>
    <row r="467" spans="71:72" x14ac:dyDescent="0.25">
      <c r="BS467" t="str">
        <f t="shared" si="92"/>
        <v/>
      </c>
      <c r="BT467" t="str">
        <f t="shared" si="93"/>
        <v/>
      </c>
    </row>
    <row r="468" spans="71:72" x14ac:dyDescent="0.25">
      <c r="BS468" t="str">
        <f t="shared" si="92"/>
        <v/>
      </c>
      <c r="BT468" t="str">
        <f t="shared" si="93"/>
        <v/>
      </c>
    </row>
    <row r="469" spans="71:72" x14ac:dyDescent="0.25">
      <c r="BS469" t="str">
        <f t="shared" si="92"/>
        <v/>
      </c>
      <c r="BT469" t="str">
        <f t="shared" si="93"/>
        <v/>
      </c>
    </row>
    <row r="470" spans="71:72" x14ac:dyDescent="0.25">
      <c r="BS470" t="str">
        <f t="shared" si="92"/>
        <v/>
      </c>
      <c r="BT470" t="str">
        <f t="shared" si="93"/>
        <v/>
      </c>
    </row>
    <row r="471" spans="71:72" x14ac:dyDescent="0.25">
      <c r="BS471" t="str">
        <f t="shared" si="92"/>
        <v/>
      </c>
      <c r="BT471" t="str">
        <f t="shared" si="93"/>
        <v/>
      </c>
    </row>
    <row r="472" spans="71:72" x14ac:dyDescent="0.25">
      <c r="BS472" t="str">
        <f t="shared" si="92"/>
        <v/>
      </c>
      <c r="BT472" t="str">
        <f t="shared" si="93"/>
        <v/>
      </c>
    </row>
    <row r="473" spans="71:72" x14ac:dyDescent="0.25">
      <c r="BS473" t="str">
        <f t="shared" si="92"/>
        <v/>
      </c>
      <c r="BT473" t="str">
        <f t="shared" si="93"/>
        <v/>
      </c>
    </row>
    <row r="474" spans="71:72" x14ac:dyDescent="0.25">
      <c r="BS474" t="str">
        <f t="shared" si="92"/>
        <v/>
      </c>
      <c r="BT474" t="str">
        <f t="shared" si="93"/>
        <v/>
      </c>
    </row>
    <row r="475" spans="71:72" x14ac:dyDescent="0.25">
      <c r="BS475" t="str">
        <f t="shared" si="92"/>
        <v/>
      </c>
      <c r="BT475" t="str">
        <f t="shared" si="93"/>
        <v/>
      </c>
    </row>
    <row r="476" spans="71:72" x14ac:dyDescent="0.25">
      <c r="BS476" t="str">
        <f t="shared" si="92"/>
        <v/>
      </c>
      <c r="BT476" t="str">
        <f t="shared" si="93"/>
        <v/>
      </c>
    </row>
    <row r="477" spans="71:72" x14ac:dyDescent="0.25">
      <c r="BS477" t="str">
        <f t="shared" si="92"/>
        <v/>
      </c>
      <c r="BT477" t="str">
        <f t="shared" si="93"/>
        <v/>
      </c>
    </row>
    <row r="478" spans="71:72" x14ac:dyDescent="0.25">
      <c r="BS478" t="str">
        <f t="shared" ref="BS478:BT541" si="94">IF(A478&gt;0,A478,"")</f>
        <v/>
      </c>
      <c r="BT478" t="str">
        <f t="shared" si="94"/>
        <v/>
      </c>
    </row>
    <row r="479" spans="71:72" x14ac:dyDescent="0.25">
      <c r="BS479" t="str">
        <f t="shared" si="94"/>
        <v/>
      </c>
      <c r="BT479" t="str">
        <f t="shared" si="94"/>
        <v/>
      </c>
    </row>
    <row r="480" spans="71:72" x14ac:dyDescent="0.25">
      <c r="BS480" t="str">
        <f t="shared" si="94"/>
        <v/>
      </c>
      <c r="BT480" t="str">
        <f t="shared" si="94"/>
        <v/>
      </c>
    </row>
    <row r="481" spans="71:72" x14ac:dyDescent="0.25">
      <c r="BS481" t="str">
        <f t="shared" si="94"/>
        <v/>
      </c>
      <c r="BT481" t="str">
        <f t="shared" si="94"/>
        <v/>
      </c>
    </row>
    <row r="482" spans="71:72" x14ac:dyDescent="0.25">
      <c r="BS482" t="str">
        <f t="shared" si="94"/>
        <v/>
      </c>
      <c r="BT482" t="str">
        <f t="shared" si="94"/>
        <v/>
      </c>
    </row>
    <row r="483" spans="71:72" x14ac:dyDescent="0.25">
      <c r="BS483" t="str">
        <f t="shared" si="94"/>
        <v/>
      </c>
      <c r="BT483" t="str">
        <f t="shared" si="94"/>
        <v/>
      </c>
    </row>
    <row r="484" spans="71:72" x14ac:dyDescent="0.25">
      <c r="BS484" t="str">
        <f t="shared" si="94"/>
        <v/>
      </c>
      <c r="BT484" t="str">
        <f t="shared" si="94"/>
        <v/>
      </c>
    </row>
    <row r="485" spans="71:72" x14ac:dyDescent="0.25">
      <c r="BS485" t="str">
        <f t="shared" si="94"/>
        <v/>
      </c>
      <c r="BT485" t="str">
        <f t="shared" si="94"/>
        <v/>
      </c>
    </row>
    <row r="486" spans="71:72" x14ac:dyDescent="0.25">
      <c r="BS486" t="str">
        <f t="shared" si="94"/>
        <v/>
      </c>
      <c r="BT486" t="str">
        <f t="shared" si="94"/>
        <v/>
      </c>
    </row>
    <row r="487" spans="71:72" x14ac:dyDescent="0.25">
      <c r="BS487" t="str">
        <f t="shared" si="94"/>
        <v/>
      </c>
      <c r="BT487" t="str">
        <f t="shared" si="94"/>
        <v/>
      </c>
    </row>
    <row r="488" spans="71:72" x14ac:dyDescent="0.25">
      <c r="BS488" t="str">
        <f t="shared" si="94"/>
        <v/>
      </c>
      <c r="BT488" t="str">
        <f t="shared" si="94"/>
        <v/>
      </c>
    </row>
    <row r="489" spans="71:72" x14ac:dyDescent="0.25">
      <c r="BS489" t="str">
        <f t="shared" si="94"/>
        <v/>
      </c>
      <c r="BT489" t="str">
        <f t="shared" si="94"/>
        <v/>
      </c>
    </row>
    <row r="490" spans="71:72" x14ac:dyDescent="0.25">
      <c r="BS490" t="str">
        <f t="shared" si="94"/>
        <v/>
      </c>
      <c r="BT490" t="str">
        <f t="shared" si="94"/>
        <v/>
      </c>
    </row>
    <row r="491" spans="71:72" x14ac:dyDescent="0.25">
      <c r="BS491" t="str">
        <f t="shared" si="94"/>
        <v/>
      </c>
      <c r="BT491" t="str">
        <f t="shared" si="94"/>
        <v/>
      </c>
    </row>
    <row r="492" spans="71:72" x14ac:dyDescent="0.25">
      <c r="BS492" t="str">
        <f t="shared" si="94"/>
        <v/>
      </c>
      <c r="BT492" t="str">
        <f t="shared" si="94"/>
        <v/>
      </c>
    </row>
    <row r="493" spans="71:72" x14ac:dyDescent="0.25">
      <c r="BS493" t="str">
        <f t="shared" si="94"/>
        <v/>
      </c>
      <c r="BT493" t="str">
        <f t="shared" si="94"/>
        <v/>
      </c>
    </row>
    <row r="494" spans="71:72" x14ac:dyDescent="0.25">
      <c r="BS494" t="str">
        <f t="shared" si="94"/>
        <v/>
      </c>
      <c r="BT494" t="str">
        <f t="shared" si="94"/>
        <v/>
      </c>
    </row>
    <row r="495" spans="71:72" x14ac:dyDescent="0.25">
      <c r="BS495" t="str">
        <f t="shared" si="94"/>
        <v/>
      </c>
      <c r="BT495" t="str">
        <f t="shared" si="94"/>
        <v/>
      </c>
    </row>
    <row r="496" spans="71:72" x14ac:dyDescent="0.25">
      <c r="BS496" t="str">
        <f t="shared" si="94"/>
        <v/>
      </c>
      <c r="BT496" t="str">
        <f t="shared" si="94"/>
        <v/>
      </c>
    </row>
    <row r="497" spans="71:72" x14ac:dyDescent="0.25">
      <c r="BS497" t="str">
        <f t="shared" si="94"/>
        <v/>
      </c>
      <c r="BT497" t="str">
        <f t="shared" si="94"/>
        <v/>
      </c>
    </row>
    <row r="498" spans="71:72" x14ac:dyDescent="0.25">
      <c r="BS498" t="str">
        <f t="shared" si="94"/>
        <v/>
      </c>
      <c r="BT498" t="str">
        <f t="shared" si="94"/>
        <v/>
      </c>
    </row>
    <row r="499" spans="71:72" x14ac:dyDescent="0.25">
      <c r="BS499" t="str">
        <f t="shared" si="94"/>
        <v/>
      </c>
      <c r="BT499" t="str">
        <f t="shared" si="94"/>
        <v/>
      </c>
    </row>
    <row r="500" spans="71:72" x14ac:dyDescent="0.25">
      <c r="BS500" t="str">
        <f t="shared" si="94"/>
        <v/>
      </c>
      <c r="BT500" t="str">
        <f t="shared" si="94"/>
        <v/>
      </c>
    </row>
    <row r="501" spans="71:72" x14ac:dyDescent="0.25">
      <c r="BS501" t="str">
        <f t="shared" si="94"/>
        <v/>
      </c>
      <c r="BT501" t="str">
        <f t="shared" si="94"/>
        <v/>
      </c>
    </row>
    <row r="502" spans="71:72" x14ac:dyDescent="0.25">
      <c r="BS502" t="str">
        <f t="shared" si="94"/>
        <v/>
      </c>
      <c r="BT502" t="str">
        <f t="shared" si="94"/>
        <v/>
      </c>
    </row>
    <row r="503" spans="71:72" x14ac:dyDescent="0.25">
      <c r="BS503" t="str">
        <f t="shared" si="94"/>
        <v/>
      </c>
      <c r="BT503" t="str">
        <f t="shared" si="94"/>
        <v/>
      </c>
    </row>
    <row r="504" spans="71:72" x14ac:dyDescent="0.25">
      <c r="BS504" t="str">
        <f t="shared" si="94"/>
        <v/>
      </c>
      <c r="BT504" t="str">
        <f t="shared" si="94"/>
        <v/>
      </c>
    </row>
    <row r="505" spans="71:72" x14ac:dyDescent="0.25">
      <c r="BS505" t="str">
        <f t="shared" si="94"/>
        <v/>
      </c>
      <c r="BT505" t="str">
        <f t="shared" si="94"/>
        <v/>
      </c>
    </row>
    <row r="506" spans="71:72" x14ac:dyDescent="0.25">
      <c r="BS506" t="str">
        <f t="shared" si="94"/>
        <v/>
      </c>
      <c r="BT506" t="str">
        <f t="shared" si="94"/>
        <v/>
      </c>
    </row>
    <row r="507" spans="71:72" x14ac:dyDescent="0.25">
      <c r="BS507" t="str">
        <f t="shared" si="94"/>
        <v/>
      </c>
      <c r="BT507" t="str">
        <f t="shared" si="94"/>
        <v/>
      </c>
    </row>
    <row r="508" spans="71:72" x14ac:dyDescent="0.25">
      <c r="BS508" t="str">
        <f t="shared" si="94"/>
        <v/>
      </c>
      <c r="BT508" t="str">
        <f t="shared" si="94"/>
        <v/>
      </c>
    </row>
    <row r="509" spans="71:72" x14ac:dyDescent="0.25">
      <c r="BS509" t="str">
        <f t="shared" si="94"/>
        <v/>
      </c>
      <c r="BT509" t="str">
        <f t="shared" si="94"/>
        <v/>
      </c>
    </row>
    <row r="510" spans="71:72" x14ac:dyDescent="0.25">
      <c r="BS510" t="str">
        <f t="shared" si="94"/>
        <v/>
      </c>
      <c r="BT510" t="str">
        <f t="shared" si="94"/>
        <v/>
      </c>
    </row>
    <row r="511" spans="71:72" x14ac:dyDescent="0.25">
      <c r="BS511" t="str">
        <f t="shared" si="94"/>
        <v/>
      </c>
      <c r="BT511" t="str">
        <f t="shared" si="94"/>
        <v/>
      </c>
    </row>
    <row r="512" spans="71:72" x14ac:dyDescent="0.25">
      <c r="BS512" t="str">
        <f t="shared" si="94"/>
        <v/>
      </c>
      <c r="BT512" t="str">
        <f t="shared" si="94"/>
        <v/>
      </c>
    </row>
    <row r="513" spans="71:72" x14ac:dyDescent="0.25">
      <c r="BS513" t="str">
        <f t="shared" si="94"/>
        <v/>
      </c>
      <c r="BT513" t="str">
        <f t="shared" si="94"/>
        <v/>
      </c>
    </row>
    <row r="514" spans="71:72" x14ac:dyDescent="0.25">
      <c r="BS514" t="str">
        <f t="shared" si="94"/>
        <v/>
      </c>
      <c r="BT514" t="str">
        <f t="shared" si="94"/>
        <v/>
      </c>
    </row>
    <row r="515" spans="71:72" x14ac:dyDescent="0.25">
      <c r="BS515" t="str">
        <f t="shared" si="94"/>
        <v/>
      </c>
      <c r="BT515" t="str">
        <f t="shared" si="94"/>
        <v/>
      </c>
    </row>
    <row r="516" spans="71:72" x14ac:dyDescent="0.25">
      <c r="BS516" t="str">
        <f t="shared" si="94"/>
        <v/>
      </c>
      <c r="BT516" t="str">
        <f t="shared" si="94"/>
        <v/>
      </c>
    </row>
    <row r="517" spans="71:72" x14ac:dyDescent="0.25">
      <c r="BS517" t="str">
        <f t="shared" si="94"/>
        <v/>
      </c>
      <c r="BT517" t="str">
        <f t="shared" si="94"/>
        <v/>
      </c>
    </row>
    <row r="518" spans="71:72" x14ac:dyDescent="0.25">
      <c r="BS518" t="str">
        <f t="shared" si="94"/>
        <v/>
      </c>
      <c r="BT518" t="str">
        <f t="shared" si="94"/>
        <v/>
      </c>
    </row>
    <row r="519" spans="71:72" x14ac:dyDescent="0.25">
      <c r="BS519" t="str">
        <f t="shared" si="94"/>
        <v/>
      </c>
      <c r="BT519" t="str">
        <f t="shared" si="94"/>
        <v/>
      </c>
    </row>
    <row r="520" spans="71:72" x14ac:dyDescent="0.25">
      <c r="BS520" t="str">
        <f t="shared" si="94"/>
        <v/>
      </c>
      <c r="BT520" t="str">
        <f t="shared" si="94"/>
        <v/>
      </c>
    </row>
    <row r="521" spans="71:72" x14ac:dyDescent="0.25">
      <c r="BS521" t="str">
        <f t="shared" si="94"/>
        <v/>
      </c>
      <c r="BT521" t="str">
        <f t="shared" si="94"/>
        <v/>
      </c>
    </row>
    <row r="522" spans="71:72" x14ac:dyDescent="0.25">
      <c r="BS522" t="str">
        <f t="shared" si="94"/>
        <v/>
      </c>
      <c r="BT522" t="str">
        <f t="shared" si="94"/>
        <v/>
      </c>
    </row>
    <row r="523" spans="71:72" x14ac:dyDescent="0.25">
      <c r="BS523" t="str">
        <f t="shared" si="94"/>
        <v/>
      </c>
      <c r="BT523" t="str">
        <f t="shared" si="94"/>
        <v/>
      </c>
    </row>
    <row r="524" spans="71:72" x14ac:dyDescent="0.25">
      <c r="BS524" t="str">
        <f t="shared" si="94"/>
        <v/>
      </c>
      <c r="BT524" t="str">
        <f t="shared" si="94"/>
        <v/>
      </c>
    </row>
    <row r="525" spans="71:72" x14ac:dyDescent="0.25">
      <c r="BS525" t="str">
        <f t="shared" si="94"/>
        <v/>
      </c>
      <c r="BT525" t="str">
        <f t="shared" si="94"/>
        <v/>
      </c>
    </row>
    <row r="526" spans="71:72" x14ac:dyDescent="0.25">
      <c r="BS526" t="str">
        <f t="shared" si="94"/>
        <v/>
      </c>
      <c r="BT526" t="str">
        <f t="shared" si="94"/>
        <v/>
      </c>
    </row>
    <row r="527" spans="71:72" x14ac:dyDescent="0.25">
      <c r="BS527" t="str">
        <f t="shared" si="94"/>
        <v/>
      </c>
      <c r="BT527" t="str">
        <f t="shared" si="94"/>
        <v/>
      </c>
    </row>
    <row r="528" spans="71:72" x14ac:dyDescent="0.25">
      <c r="BS528" t="str">
        <f t="shared" si="94"/>
        <v/>
      </c>
      <c r="BT528" t="str">
        <f t="shared" si="94"/>
        <v/>
      </c>
    </row>
    <row r="529" spans="71:72" x14ac:dyDescent="0.25">
      <c r="BS529" t="str">
        <f t="shared" si="94"/>
        <v/>
      </c>
      <c r="BT529" t="str">
        <f t="shared" si="94"/>
        <v/>
      </c>
    </row>
    <row r="530" spans="71:72" x14ac:dyDescent="0.25">
      <c r="BS530" t="str">
        <f t="shared" si="94"/>
        <v/>
      </c>
      <c r="BT530" t="str">
        <f t="shared" si="94"/>
        <v/>
      </c>
    </row>
    <row r="531" spans="71:72" x14ac:dyDescent="0.25">
      <c r="BS531" t="str">
        <f t="shared" si="94"/>
        <v/>
      </c>
      <c r="BT531" t="str">
        <f t="shared" si="94"/>
        <v/>
      </c>
    </row>
    <row r="532" spans="71:72" x14ac:dyDescent="0.25">
      <c r="BS532" t="str">
        <f t="shared" si="94"/>
        <v/>
      </c>
      <c r="BT532" t="str">
        <f t="shared" si="94"/>
        <v/>
      </c>
    </row>
    <row r="533" spans="71:72" x14ac:dyDescent="0.25">
      <c r="BS533" t="str">
        <f t="shared" si="94"/>
        <v/>
      </c>
      <c r="BT533" t="str">
        <f t="shared" si="94"/>
        <v/>
      </c>
    </row>
    <row r="534" spans="71:72" x14ac:dyDescent="0.25">
      <c r="BS534" t="str">
        <f t="shared" si="94"/>
        <v/>
      </c>
      <c r="BT534" t="str">
        <f t="shared" si="94"/>
        <v/>
      </c>
    </row>
    <row r="535" spans="71:72" x14ac:dyDescent="0.25">
      <c r="BS535" t="str">
        <f t="shared" si="94"/>
        <v/>
      </c>
      <c r="BT535" t="str">
        <f t="shared" si="94"/>
        <v/>
      </c>
    </row>
    <row r="536" spans="71:72" x14ac:dyDescent="0.25">
      <c r="BS536" t="str">
        <f t="shared" si="94"/>
        <v/>
      </c>
      <c r="BT536" t="str">
        <f t="shared" si="94"/>
        <v/>
      </c>
    </row>
    <row r="537" spans="71:72" x14ac:dyDescent="0.25">
      <c r="BS537" t="str">
        <f t="shared" si="94"/>
        <v/>
      </c>
      <c r="BT537" t="str">
        <f t="shared" si="94"/>
        <v/>
      </c>
    </row>
    <row r="538" spans="71:72" x14ac:dyDescent="0.25">
      <c r="BS538" t="str">
        <f t="shared" si="94"/>
        <v/>
      </c>
      <c r="BT538" t="str">
        <f t="shared" si="94"/>
        <v/>
      </c>
    </row>
    <row r="539" spans="71:72" x14ac:dyDescent="0.25">
      <c r="BS539" t="str">
        <f t="shared" si="94"/>
        <v/>
      </c>
      <c r="BT539" t="str">
        <f t="shared" si="94"/>
        <v/>
      </c>
    </row>
    <row r="540" spans="71:72" x14ac:dyDescent="0.25">
      <c r="BS540" t="str">
        <f t="shared" si="94"/>
        <v/>
      </c>
      <c r="BT540" t="str">
        <f t="shared" si="94"/>
        <v/>
      </c>
    </row>
    <row r="541" spans="71:72" x14ac:dyDescent="0.25">
      <c r="BS541" t="str">
        <f t="shared" si="94"/>
        <v/>
      </c>
      <c r="BT541" t="str">
        <f t="shared" si="94"/>
        <v/>
      </c>
    </row>
    <row r="542" spans="71:72" x14ac:dyDescent="0.25">
      <c r="BS542" t="str">
        <f t="shared" ref="BS542:BT562" si="95">IF(A542&gt;0,A542,"")</f>
        <v/>
      </c>
      <c r="BT542" t="str">
        <f t="shared" si="95"/>
        <v/>
      </c>
    </row>
    <row r="543" spans="71:72" x14ac:dyDescent="0.25">
      <c r="BS543" t="str">
        <f t="shared" si="95"/>
        <v/>
      </c>
      <c r="BT543" t="str">
        <f t="shared" si="95"/>
        <v/>
      </c>
    </row>
    <row r="544" spans="71:72" x14ac:dyDescent="0.25">
      <c r="BS544" t="str">
        <f t="shared" si="95"/>
        <v/>
      </c>
      <c r="BT544" t="str">
        <f t="shared" si="95"/>
        <v/>
      </c>
    </row>
    <row r="545" spans="71:72" x14ac:dyDescent="0.25">
      <c r="BS545" t="str">
        <f t="shared" si="95"/>
        <v/>
      </c>
      <c r="BT545" t="str">
        <f t="shared" si="95"/>
        <v/>
      </c>
    </row>
    <row r="546" spans="71:72" x14ac:dyDescent="0.25">
      <c r="BS546" t="str">
        <f t="shared" si="95"/>
        <v/>
      </c>
      <c r="BT546" t="str">
        <f t="shared" si="95"/>
        <v/>
      </c>
    </row>
    <row r="547" spans="71:72" x14ac:dyDescent="0.25">
      <c r="BS547" t="str">
        <f t="shared" si="95"/>
        <v/>
      </c>
      <c r="BT547" t="str">
        <f t="shared" si="95"/>
        <v/>
      </c>
    </row>
    <row r="548" spans="71:72" x14ac:dyDescent="0.25">
      <c r="BS548" t="str">
        <f t="shared" si="95"/>
        <v/>
      </c>
      <c r="BT548" t="str">
        <f t="shared" si="95"/>
        <v/>
      </c>
    </row>
    <row r="549" spans="71:72" x14ac:dyDescent="0.25">
      <c r="BS549" t="str">
        <f t="shared" si="95"/>
        <v/>
      </c>
      <c r="BT549" t="str">
        <f t="shared" si="95"/>
        <v/>
      </c>
    </row>
    <row r="550" spans="71:72" x14ac:dyDescent="0.25">
      <c r="BS550" t="str">
        <f t="shared" si="95"/>
        <v/>
      </c>
      <c r="BT550" t="str">
        <f t="shared" si="95"/>
        <v/>
      </c>
    </row>
    <row r="551" spans="71:72" x14ac:dyDescent="0.25">
      <c r="BS551" t="str">
        <f t="shared" si="95"/>
        <v/>
      </c>
      <c r="BT551" t="str">
        <f t="shared" si="95"/>
        <v/>
      </c>
    </row>
    <row r="552" spans="71:72" x14ac:dyDescent="0.25">
      <c r="BS552" t="str">
        <f t="shared" si="95"/>
        <v/>
      </c>
      <c r="BT552" t="str">
        <f t="shared" si="95"/>
        <v/>
      </c>
    </row>
    <row r="553" spans="71:72" x14ac:dyDescent="0.25">
      <c r="BS553" t="str">
        <f t="shared" si="95"/>
        <v/>
      </c>
      <c r="BT553" t="str">
        <f t="shared" si="95"/>
        <v/>
      </c>
    </row>
    <row r="554" spans="71:72" x14ac:dyDescent="0.25">
      <c r="BS554" t="str">
        <f t="shared" si="95"/>
        <v/>
      </c>
      <c r="BT554" t="str">
        <f t="shared" si="95"/>
        <v/>
      </c>
    </row>
    <row r="555" spans="71:72" x14ac:dyDescent="0.25">
      <c r="BS555" t="str">
        <f t="shared" si="95"/>
        <v/>
      </c>
      <c r="BT555" t="str">
        <f t="shared" si="95"/>
        <v/>
      </c>
    </row>
    <row r="556" spans="71:72" x14ac:dyDescent="0.25">
      <c r="BS556" t="str">
        <f t="shared" si="95"/>
        <v/>
      </c>
      <c r="BT556" t="str">
        <f t="shared" si="95"/>
        <v/>
      </c>
    </row>
    <row r="557" spans="71:72" x14ac:dyDescent="0.25">
      <c r="BS557" t="str">
        <f t="shared" si="95"/>
        <v/>
      </c>
      <c r="BT557" t="str">
        <f t="shared" si="95"/>
        <v/>
      </c>
    </row>
    <row r="558" spans="71:72" x14ac:dyDescent="0.25">
      <c r="BS558" t="str">
        <f t="shared" si="95"/>
        <v/>
      </c>
      <c r="BT558" t="str">
        <f t="shared" si="95"/>
        <v/>
      </c>
    </row>
    <row r="559" spans="71:72" x14ac:dyDescent="0.25">
      <c r="BS559" t="str">
        <f t="shared" si="95"/>
        <v/>
      </c>
      <c r="BT559" t="str">
        <f t="shared" si="95"/>
        <v/>
      </c>
    </row>
    <row r="560" spans="71:72" x14ac:dyDescent="0.25">
      <c r="BS560" t="str">
        <f t="shared" si="95"/>
        <v/>
      </c>
      <c r="BT560" t="str">
        <f t="shared" si="95"/>
        <v/>
      </c>
    </row>
    <row r="561" spans="71:72" x14ac:dyDescent="0.25">
      <c r="BS561" t="str">
        <f t="shared" si="95"/>
        <v/>
      </c>
      <c r="BT561" t="str">
        <f t="shared" si="95"/>
        <v/>
      </c>
    </row>
    <row r="562" spans="71:72" x14ac:dyDescent="0.25">
      <c r="BS562" t="str">
        <f t="shared" si="95"/>
        <v/>
      </c>
      <c r="BT562" t="str">
        <f t="shared" si="95"/>
        <v/>
      </c>
    </row>
  </sheetData>
  <conditionalFormatting sqref="AV22:AV120">
    <cfRule type="cellIs" dxfId="10" priority="1" operator="greaterThan">
      <formula>$AV$12</formula>
    </cfRule>
    <cfRule type="cellIs" dxfId="9" priority="2" operator="lessThan">
      <formula>$AV$13</formula>
    </cfRule>
  </conditionalFormatting>
  <pageMargins left="0.7" right="0.7" top="0.75" bottom="0.75" header="0.3" footer="0.3"/>
  <pageSetup orientation="portrait" r:id="rId1"/>
  <ignoredErrors>
    <ignoredError sqref="O6:O17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A171-9146-491C-A371-69DAFAF96A0B}">
  <dimension ref="A1:DJ562"/>
  <sheetViews>
    <sheetView topLeftCell="A19" workbookViewId="0">
      <selection activeCell="B1" sqref="B1:B1048576"/>
    </sheetView>
  </sheetViews>
  <sheetFormatPr defaultRowHeight="15" x14ac:dyDescent="0.25"/>
  <cols>
    <col min="21" max="21" width="13.85546875" customWidth="1"/>
    <col min="23" max="23" width="20.5703125" customWidth="1"/>
    <col min="26" max="26" width="10.140625" customWidth="1"/>
    <col min="27" max="27" width="11.42578125" customWidth="1"/>
    <col min="28" max="28" width="12" bestFit="1" customWidth="1"/>
    <col min="44" max="45" width="13.42578125" customWidth="1"/>
    <col min="46" max="46" width="12.42578125" customWidth="1"/>
    <col min="51" max="51" width="10.85546875" bestFit="1" customWidth="1"/>
    <col min="72" max="73" width="10.140625" bestFit="1" customWidth="1"/>
    <col min="75" max="75" width="14.85546875" customWidth="1"/>
    <col min="82" max="82" width="20.5703125" customWidth="1"/>
    <col min="85" max="85" width="10.140625" customWidth="1"/>
    <col min="86" max="86" width="11.42578125" customWidth="1"/>
    <col min="87" max="87" width="12" bestFit="1" customWidth="1"/>
    <col min="111" max="111" width="11" bestFit="1" customWidth="1"/>
  </cols>
  <sheetData>
    <row r="1" spans="1:114" ht="15.75" thickBot="1" x14ac:dyDescent="0.3">
      <c r="A1" t="s">
        <v>136</v>
      </c>
      <c r="B1" t="s">
        <v>6</v>
      </c>
      <c r="D1" s="103" t="str">
        <f>B1</f>
        <v>Porosity</v>
      </c>
      <c r="T1" t="s">
        <v>0</v>
      </c>
      <c r="U1" t="s">
        <v>6</v>
      </c>
      <c r="V1" t="s">
        <v>137</v>
      </c>
      <c r="Z1" t="s">
        <v>137</v>
      </c>
      <c r="AC1" t="s">
        <v>137</v>
      </c>
      <c r="AN1" t="b">
        <v>1</v>
      </c>
      <c r="AO1" t="b">
        <v>0</v>
      </c>
      <c r="AP1" s="1" t="s">
        <v>140</v>
      </c>
      <c r="BB1" t="s">
        <v>0</v>
      </c>
      <c r="CD1" t="s">
        <v>142</v>
      </c>
      <c r="CH1" t="s">
        <v>142</v>
      </c>
      <c r="CK1" t="s">
        <v>142</v>
      </c>
      <c r="CT1" t="s">
        <v>20</v>
      </c>
      <c r="CU1" t="s">
        <v>19</v>
      </c>
      <c r="CV1" t="s">
        <v>21</v>
      </c>
      <c r="CX1" s="82" t="s">
        <v>103</v>
      </c>
      <c r="DB1" t="s">
        <v>126</v>
      </c>
    </row>
    <row r="2" spans="1:114" x14ac:dyDescent="0.25">
      <c r="A2" t="s">
        <v>24</v>
      </c>
      <c r="B2" s="2">
        <v>3.0000000000000001E-3</v>
      </c>
      <c r="D2" s="2">
        <f t="shared" ref="D2:D32" si="0">B2</f>
        <v>3.0000000000000001E-3</v>
      </c>
      <c r="E2" s="28">
        <f>B33</f>
        <v>0.05</v>
      </c>
      <c r="F2" s="28">
        <f>B64</f>
        <v>4.3999999999999997E-2</v>
      </c>
      <c r="G2" s="28">
        <f>B95</f>
        <v>8.3000000000000004E-2</v>
      </c>
      <c r="H2" s="28">
        <f>B126</f>
        <v>0.156</v>
      </c>
      <c r="I2" s="28">
        <f>B157</f>
        <v>3.1E-2</v>
      </c>
      <c r="J2" s="28">
        <f>B188</f>
        <v>5.8999999999999997E-2</v>
      </c>
      <c r="K2" s="28">
        <f>B219</f>
        <v>5.0000000000000001E-3</v>
      </c>
      <c r="L2" s="28">
        <f>B250</f>
        <v>1.7000000000000001E-2</v>
      </c>
      <c r="M2" s="28">
        <f>B281</f>
        <v>3.4000000000000002E-2</v>
      </c>
      <c r="N2" s="28">
        <f>B312</f>
        <v>7.4999999999999997E-2</v>
      </c>
      <c r="O2" s="28">
        <f>B343</f>
        <v>4.1000000000000002E-2</v>
      </c>
      <c r="P2" s="28">
        <f>B374</f>
        <v>6.9000000000000006E-2</v>
      </c>
      <c r="Q2" s="28">
        <f>B405</f>
        <v>0.10199999999999999</v>
      </c>
      <c r="R2" s="28">
        <f>B436</f>
        <v>5.6000000000000001E-2</v>
      </c>
      <c r="T2">
        <v>1</v>
      </c>
      <c r="U2" s="2">
        <v>1E-3</v>
      </c>
      <c r="V2" t="s">
        <v>30</v>
      </c>
      <c r="W2">
        <v>0.5</v>
      </c>
      <c r="Z2" t="s">
        <v>32</v>
      </c>
      <c r="AA2" t="s">
        <v>33</v>
      </c>
      <c r="AC2" t="s">
        <v>32</v>
      </c>
      <c r="AJ2" s="4" t="s">
        <v>6</v>
      </c>
      <c r="AK2" t="s">
        <v>0</v>
      </c>
      <c r="AL2" s="2" t="s">
        <v>2</v>
      </c>
      <c r="AM2" s="2" t="s">
        <v>1</v>
      </c>
      <c r="AN2" s="2" t="s">
        <v>3</v>
      </c>
      <c r="AO2" s="2" t="s">
        <v>3</v>
      </c>
      <c r="AP2" s="5" t="s">
        <v>4</v>
      </c>
      <c r="AQ2" s="5" t="s">
        <v>5</v>
      </c>
      <c r="AR2" t="s">
        <v>65</v>
      </c>
      <c r="AS2" t="s">
        <v>66</v>
      </c>
      <c r="AT2" t="s">
        <v>67</v>
      </c>
      <c r="AU2" t="s">
        <v>7</v>
      </c>
      <c r="AW2" s="25" t="s">
        <v>120</v>
      </c>
      <c r="AX2" s="25" t="s">
        <v>9</v>
      </c>
      <c r="AY2" t="s">
        <v>121</v>
      </c>
      <c r="AZ2" t="s">
        <v>10</v>
      </c>
      <c r="BA2" t="s">
        <v>11</v>
      </c>
      <c r="BB2">
        <f>COUNT(AK3:AK453)</f>
        <v>451</v>
      </c>
      <c r="BC2" s="82" t="s">
        <v>131</v>
      </c>
      <c r="CD2" t="s">
        <v>30</v>
      </c>
      <c r="CE2">
        <v>0.5</v>
      </c>
      <c r="CH2" t="s">
        <v>32</v>
      </c>
      <c r="CI2" t="s">
        <v>33</v>
      </c>
      <c r="CK2" t="s">
        <v>32</v>
      </c>
      <c r="CT2" s="2">
        <v>1E-3</v>
      </c>
      <c r="CU2">
        <f>NORMSINV(CT2)</f>
        <v>-3.0902323061678132</v>
      </c>
      <c r="CV2" s="51">
        <f>BT16</f>
        <v>0</v>
      </c>
      <c r="DB2" t="s">
        <v>6</v>
      </c>
      <c r="DC2" t="s">
        <v>88</v>
      </c>
      <c r="DD2" t="s">
        <v>89</v>
      </c>
      <c r="DE2" t="s">
        <v>90</v>
      </c>
      <c r="DF2" t="s">
        <v>91</v>
      </c>
      <c r="DG2" t="s">
        <v>92</v>
      </c>
      <c r="DH2" t="s">
        <v>93</v>
      </c>
      <c r="DI2" t="s">
        <v>12</v>
      </c>
      <c r="DJ2" t="s">
        <v>13</v>
      </c>
    </row>
    <row r="3" spans="1:114" x14ac:dyDescent="0.25">
      <c r="A3" t="s">
        <v>24</v>
      </c>
      <c r="B3" s="2">
        <v>5.0000000000000001E-3</v>
      </c>
      <c r="D3" s="2">
        <f t="shared" si="0"/>
        <v>5.0000000000000001E-3</v>
      </c>
      <c r="E3" s="28">
        <f>B34</f>
        <v>5.3999999999999999E-2</v>
      </c>
      <c r="F3" s="28">
        <f t="shared" ref="F3:F32" si="1">B65</f>
        <v>4.3999999999999997E-2</v>
      </c>
      <c r="G3" s="28">
        <f t="shared" ref="G3:G32" si="2">B96</f>
        <v>8.3000000000000004E-2</v>
      </c>
      <c r="H3" s="28">
        <f t="shared" ref="H3:H32" si="3">B127</f>
        <v>0.159</v>
      </c>
      <c r="I3" s="28">
        <f t="shared" ref="I3:I32" si="4">B158</f>
        <v>3.2000000000000001E-2</v>
      </c>
      <c r="J3" s="28">
        <f t="shared" ref="J3:J32" si="5">B189</f>
        <v>0.06</v>
      </c>
      <c r="K3" s="28">
        <f t="shared" ref="K3:K32" si="6">B220</f>
        <v>5.0000000000000001E-3</v>
      </c>
      <c r="L3" s="28">
        <f t="shared" ref="L3:L32" si="7">B251</f>
        <v>1.7999999999999999E-2</v>
      </c>
      <c r="M3" s="28">
        <f t="shared" ref="M3:M32" si="8">B282</f>
        <v>3.5000000000000003E-2</v>
      </c>
      <c r="N3" s="28">
        <f t="shared" ref="N3:N32" si="9">B313</f>
        <v>7.4999999999999997E-2</v>
      </c>
      <c r="O3" s="28">
        <f t="shared" ref="O3:O32" si="10">B344</f>
        <v>4.2000000000000003E-2</v>
      </c>
      <c r="P3" s="28">
        <f t="shared" ref="P3:P32" si="11">B375</f>
        <v>7.0000000000000007E-2</v>
      </c>
      <c r="Q3" s="28">
        <f t="shared" ref="Q3:Q32" si="12">B406</f>
        <v>0.104</v>
      </c>
      <c r="R3" s="28">
        <f t="shared" ref="R3:R18" si="13">B437</f>
        <v>5.8000000000000003E-2</v>
      </c>
      <c r="T3">
        <v>2</v>
      </c>
      <c r="U3" s="2">
        <v>1E-3</v>
      </c>
      <c r="V3" t="s">
        <v>31</v>
      </c>
      <c r="W3" s="55">
        <v>0.5</v>
      </c>
      <c r="Z3">
        <f>W3</f>
        <v>0.5</v>
      </c>
      <c r="AA3">
        <f>W8</f>
        <v>7.5999999999999998E-2</v>
      </c>
      <c r="AB3" t="s">
        <v>35</v>
      </c>
      <c r="AC3">
        <v>0.5</v>
      </c>
      <c r="AJ3" s="79">
        <f>U2</f>
        <v>1E-3</v>
      </c>
      <c r="AK3">
        <v>1</v>
      </c>
      <c r="AL3" s="6">
        <f>(AK3-0.5)/$BB$2</f>
        <v>1.1086474501108647E-3</v>
      </c>
      <c r="AM3" s="6">
        <f>(_xlfn.NORM.S.INV(AL3))</f>
        <v>-3.0594693291315673</v>
      </c>
      <c r="AN3" s="7">
        <f>_xlfn.NORM.DIST(AM3,0,1,TRUE)</f>
        <v>1.1086474501108639E-3</v>
      </c>
      <c r="AO3" s="7">
        <f>_xlfn.NORM.DIST(AM3,0,1,FALSE)</f>
        <v>3.7011384363662136E-3</v>
      </c>
      <c r="AP3" s="79">
        <f>AVERAGE(AJ3:AJ453)</f>
        <v>5.5731707317073137E-2</v>
      </c>
      <c r="AQ3" s="79">
        <f>STDEV(AJ3:AJ453)</f>
        <v>3.9256663598125234E-2</v>
      </c>
      <c r="AR3">
        <f>_xlfn.NORM.DIST(AU3,$AP$3,$AQ$3,TRUE)</f>
        <v>7.7851147086175299E-2</v>
      </c>
      <c r="AS3">
        <f>_xlfn.NORM.DIST(AU3,$AP$3,$AQ$3,FALSE)</f>
        <v>3.7097217215660536</v>
      </c>
      <c r="AT3">
        <f>AS3*$AQ$3</f>
        <v>0.14563129766617658</v>
      </c>
      <c r="AU3">
        <v>0</v>
      </c>
      <c r="AW3" s="102">
        <f>BT16</f>
        <v>0</v>
      </c>
      <c r="AX3" s="97">
        <f>COUNT(AJ3:AJ42)</f>
        <v>40</v>
      </c>
      <c r="AY3" s="78" t="str">
        <f>(AW3&amp;" to "&amp;AW4)</f>
        <v>0 to 0.01</v>
      </c>
      <c r="AZ3">
        <f>AX3/$BB$2</f>
        <v>8.8691796008869186E-2</v>
      </c>
      <c r="BA3">
        <f>AX3/BB2</f>
        <v>8.8691796008869186E-2</v>
      </c>
      <c r="BB3">
        <f>SUM(AX3:AX28)</f>
        <v>451</v>
      </c>
      <c r="BC3" s="82" t="s">
        <v>132</v>
      </c>
      <c r="CD3" t="s">
        <v>31</v>
      </c>
      <c r="CE3" s="55">
        <v>0.5</v>
      </c>
      <c r="CH3">
        <f>CE3</f>
        <v>0.5</v>
      </c>
      <c r="CI3">
        <f>CE8</f>
        <v>7.5999999999999998E-2</v>
      </c>
      <c r="CJ3" t="s">
        <v>35</v>
      </c>
      <c r="CK3">
        <v>0.5</v>
      </c>
      <c r="CT3" s="50">
        <v>0.01</v>
      </c>
      <c r="CU3">
        <f>NORMSINV(CT3)</f>
        <v>-2.3263478740408408</v>
      </c>
      <c r="CV3" s="51">
        <f>CV2</f>
        <v>0</v>
      </c>
      <c r="CX3" t="s">
        <v>94</v>
      </c>
      <c r="CY3">
        <f>AVERAGE(DB3:DB600)</f>
        <v>5.5731707317073137E-2</v>
      </c>
      <c r="DB3">
        <f>IF(AJ3&gt;0,AJ3,"")</f>
        <v>1E-3</v>
      </c>
      <c r="DC3">
        <f>IF(AK3&gt;0,AK3,"")</f>
        <v>1</v>
      </c>
      <c r="DD3">
        <f>DB3</f>
        <v>1E-3</v>
      </c>
      <c r="DE3">
        <f>_xlfn.NORM.DIST(DD3,$CY$3,$CY$4,TRUE)</f>
        <v>8.1628351634181168E-2</v>
      </c>
      <c r="DF3">
        <f>1-DE3</f>
        <v>0.91837164836581886</v>
      </c>
      <c r="DG3">
        <f>SMALL($DF$3:$DF$453,DC3)</f>
        <v>5.2489002115962968E-5</v>
      </c>
      <c r="DH3">
        <f>(2*DC3-1)*(LN(DE3)+LN(DG3))</f>
        <v>-12.360485524677213</v>
      </c>
      <c r="DI3">
        <f>(DC3-0.5)/$CY$5</f>
        <v>1.1086474501108647E-3</v>
      </c>
      <c r="DJ3">
        <f>_xlfn.NORM.S.INV(DI3)</f>
        <v>-3.0594693291315673</v>
      </c>
    </row>
    <row r="4" spans="1:114" x14ac:dyDescent="0.25">
      <c r="A4" t="s">
        <v>24</v>
      </c>
      <c r="B4" s="2">
        <v>5.0000000000000001E-3</v>
      </c>
      <c r="D4" s="2">
        <f t="shared" si="0"/>
        <v>5.0000000000000001E-3</v>
      </c>
      <c r="E4" s="28">
        <f t="shared" ref="E4:E32" si="14">B35</f>
        <v>5.6000000000000001E-2</v>
      </c>
      <c r="F4" s="28">
        <f t="shared" si="1"/>
        <v>4.7E-2</v>
      </c>
      <c r="G4" s="28">
        <f t="shared" si="2"/>
        <v>8.4000000000000005E-2</v>
      </c>
      <c r="H4" s="28">
        <f t="shared" si="3"/>
        <v>0.16</v>
      </c>
      <c r="I4" s="28">
        <f t="shared" si="4"/>
        <v>3.2000000000000001E-2</v>
      </c>
      <c r="J4" s="28">
        <f t="shared" si="5"/>
        <v>6.3E-2</v>
      </c>
      <c r="K4" s="28">
        <f t="shared" si="6"/>
        <v>5.0000000000000001E-3</v>
      </c>
      <c r="L4" s="28">
        <f t="shared" si="7"/>
        <v>1.9E-2</v>
      </c>
      <c r="M4" s="28">
        <f t="shared" si="8"/>
        <v>3.6999999999999998E-2</v>
      </c>
      <c r="N4" s="28">
        <f t="shared" si="9"/>
        <v>7.5999999999999998E-2</v>
      </c>
      <c r="O4" s="28">
        <f t="shared" si="10"/>
        <v>4.2999999999999997E-2</v>
      </c>
      <c r="P4" s="28">
        <f t="shared" si="11"/>
        <v>7.0999999999999994E-2</v>
      </c>
      <c r="Q4" s="28">
        <f t="shared" si="12"/>
        <v>0.104</v>
      </c>
      <c r="R4" s="28">
        <f t="shared" si="13"/>
        <v>5.8000000000000003E-2</v>
      </c>
      <c r="T4">
        <v>3</v>
      </c>
      <c r="U4" s="2">
        <v>2E-3</v>
      </c>
      <c r="V4" t="s">
        <v>34</v>
      </c>
      <c r="W4" s="55">
        <v>0.75</v>
      </c>
      <c r="Z4">
        <f>W3</f>
        <v>0.5</v>
      </c>
      <c r="AA4">
        <f>W14</f>
        <v>5.0548563808046613E-2</v>
      </c>
      <c r="AB4" t="s">
        <v>37</v>
      </c>
      <c r="AC4">
        <v>0.5</v>
      </c>
      <c r="AJ4" s="79">
        <f t="shared" ref="AJ4:AJ67" si="15">U3</f>
        <v>1E-3</v>
      </c>
      <c r="AK4">
        <v>2</v>
      </c>
      <c r="AL4" s="6">
        <f t="shared" ref="AL4:AL67" si="16">(AK4-0.5)/$BB$2</f>
        <v>3.3259423503325942E-3</v>
      </c>
      <c r="AM4" s="6">
        <f t="shared" ref="AM4:AM67" si="17">(_xlfn.NORM.S.INV(AL4))</f>
        <v>-2.7137873676087025</v>
      </c>
      <c r="AN4" s="7">
        <f t="shared" ref="AN4:AN67" si="18">_xlfn.NORM.DIST(AM4,0,1,TRUE)</f>
        <v>3.3259423503325981E-3</v>
      </c>
      <c r="AO4" s="7">
        <f t="shared" ref="AO4:AO67" si="19">_xlfn.NORM.DIST(AM4,0,1,FALSE)</f>
        <v>1.0039183713089938E-2</v>
      </c>
      <c r="AR4">
        <f t="shared" ref="AR4:AR67" si="20">_xlfn.NORM.DIST(AU4,$AP$3,$AQ$3,TRUE)</f>
        <v>9.8125220889796833E-2</v>
      </c>
      <c r="AS4">
        <f t="shared" ref="AS4:AS67" si="21">_xlfn.NORM.DIST(AU4,$AP$3,$AQ$3,FALSE)</f>
        <v>4.4090768316429374</v>
      </c>
      <c r="AT4">
        <f t="shared" ref="AT4:AT67" si="22">AS4*$AQ$3</f>
        <v>0.17308564595809464</v>
      </c>
      <c r="AU4">
        <f>AU3+0.005</f>
        <v>5.0000000000000001E-3</v>
      </c>
      <c r="AW4" s="102">
        <f>AW3+$BV$16</f>
        <v>0.01</v>
      </c>
      <c r="AX4" s="97">
        <f>COUNT(AJ43:AJ78)</f>
        <v>36</v>
      </c>
      <c r="AY4" s="80" t="str">
        <f t="shared" ref="AY4:AY27" si="23">(AW4&amp;" to "&amp;AW5)</f>
        <v>0.01 to 0.02</v>
      </c>
      <c r="AZ4">
        <f t="shared" ref="AZ4:AZ27" si="24">AX4/$BB$2</f>
        <v>7.9822616407982258E-2</v>
      </c>
      <c r="BA4">
        <f>SUM(AX$3:AX4)/$BB$2</f>
        <v>0.16851441241685144</v>
      </c>
      <c r="CD4" t="s">
        <v>34</v>
      </c>
      <c r="CE4" s="55">
        <v>0.75</v>
      </c>
      <c r="CH4">
        <f>CE3</f>
        <v>0.5</v>
      </c>
      <c r="CI4">
        <f>CE14</f>
        <v>5.0548563808046613E-2</v>
      </c>
      <c r="CJ4" t="s">
        <v>37</v>
      </c>
      <c r="CK4">
        <v>0.5</v>
      </c>
      <c r="CT4" s="50">
        <v>0.02</v>
      </c>
      <c r="CU4">
        <f t="shared" ref="CU4:CU18" si="25">NORMSINV(CT4)</f>
        <v>-2.0537489106318225</v>
      </c>
      <c r="CV4" s="51">
        <f t="shared" ref="CV4:CV18" si="26">CV3</f>
        <v>0</v>
      </c>
      <c r="CX4" t="s">
        <v>95</v>
      </c>
      <c r="CY4">
        <f>STDEV(DB3:DB600)</f>
        <v>3.9256663598125234E-2</v>
      </c>
      <c r="DB4">
        <f t="shared" ref="DB4:DC67" si="27">IF(AJ4&gt;0,AJ4,"")</f>
        <v>1E-3</v>
      </c>
      <c r="DC4">
        <f t="shared" si="27"/>
        <v>2</v>
      </c>
      <c r="DD4">
        <f t="shared" ref="DD4:DD67" si="28">DB4</f>
        <v>1E-3</v>
      </c>
      <c r="DE4">
        <f t="shared" ref="DE4:DE67" si="29">_xlfn.NORM.DIST(DD4,$CY$3,$CY$4,TRUE)</f>
        <v>8.1628351634181168E-2</v>
      </c>
      <c r="DF4">
        <f t="shared" ref="DF4:DF67" si="30">1-DE4</f>
        <v>0.91837164836581886</v>
      </c>
      <c r="DG4">
        <f t="shared" ref="DG4:DG67" si="31">SMALL($DF$3:$DF$453,DC4)</f>
        <v>1.0759824316353139E-4</v>
      </c>
      <c r="DH4">
        <f t="shared" ref="DH4:DH67" si="32">(2*DC4-1)*(LN(DE4)+LN(DG4))</f>
        <v>-34.928054606120021</v>
      </c>
      <c r="DI4">
        <f t="shared" ref="DI4:DI67" si="33">(DC4-0.5)/$CY$5</f>
        <v>3.3259423503325942E-3</v>
      </c>
      <c r="DJ4">
        <f t="shared" ref="DJ4:DJ67" si="34">_xlfn.NORM.S.INV(DI4)</f>
        <v>-2.7137873676087025</v>
      </c>
    </row>
    <row r="5" spans="1:114" x14ac:dyDescent="0.25">
      <c r="A5" t="s">
        <v>24</v>
      </c>
      <c r="B5" s="2">
        <v>6.0000000000000001E-3</v>
      </c>
      <c r="D5" s="2">
        <f t="shared" si="0"/>
        <v>6.0000000000000001E-3</v>
      </c>
      <c r="E5" s="28">
        <f t="shared" si="14"/>
        <v>5.7000000000000002E-2</v>
      </c>
      <c r="F5" s="28">
        <f t="shared" si="1"/>
        <v>4.7E-2</v>
      </c>
      <c r="G5" s="28">
        <f t="shared" si="2"/>
        <v>8.5999999999999993E-2</v>
      </c>
      <c r="H5" s="28">
        <f t="shared" si="3"/>
        <v>0.16500000000000001</v>
      </c>
      <c r="I5" s="28">
        <f t="shared" si="4"/>
        <v>3.2000000000000001E-2</v>
      </c>
      <c r="J5" s="28">
        <f t="shared" si="5"/>
        <v>6.7000000000000004E-2</v>
      </c>
      <c r="K5" s="28">
        <f t="shared" si="6"/>
        <v>5.0000000000000001E-3</v>
      </c>
      <c r="L5" s="28">
        <f t="shared" si="7"/>
        <v>1.9E-2</v>
      </c>
      <c r="M5" s="28">
        <f t="shared" si="8"/>
        <v>3.6999999999999998E-2</v>
      </c>
      <c r="N5" s="28">
        <f t="shared" si="9"/>
        <v>5.0000000000000001E-3</v>
      </c>
      <c r="O5" s="28">
        <f t="shared" si="10"/>
        <v>4.2999999999999997E-2</v>
      </c>
      <c r="P5" s="28">
        <f t="shared" si="11"/>
        <v>7.0999999999999994E-2</v>
      </c>
      <c r="Q5" s="28">
        <f t="shared" si="12"/>
        <v>0.105</v>
      </c>
      <c r="R5" s="28">
        <f t="shared" si="13"/>
        <v>5.8000000000000003E-2</v>
      </c>
      <c r="T5">
        <v>4</v>
      </c>
      <c r="U5" s="2">
        <v>3.0000000000000001E-3</v>
      </c>
      <c r="V5" t="s">
        <v>36</v>
      </c>
      <c r="W5" s="55">
        <v>1</v>
      </c>
      <c r="Z5">
        <f>W4</f>
        <v>0.75</v>
      </c>
      <c r="AA5">
        <f>W9</f>
        <v>4.7E-2</v>
      </c>
      <c r="AB5" t="s">
        <v>39</v>
      </c>
      <c r="AC5">
        <v>0.75</v>
      </c>
      <c r="AJ5" s="79">
        <f t="shared" si="15"/>
        <v>2E-3</v>
      </c>
      <c r="AK5">
        <v>3</v>
      </c>
      <c r="AL5" s="6">
        <f t="shared" si="16"/>
        <v>5.5432372505543242E-3</v>
      </c>
      <c r="AM5" s="6">
        <f t="shared" si="17"/>
        <v>-2.5399612699655925</v>
      </c>
      <c r="AN5" s="7">
        <f t="shared" si="18"/>
        <v>5.5432372505543172E-3</v>
      </c>
      <c r="AO5" s="7">
        <f t="shared" si="19"/>
        <v>1.5849138084452388E-2</v>
      </c>
      <c r="AR5">
        <f t="shared" si="20"/>
        <v>0.12202138447266951</v>
      </c>
      <c r="AS5">
        <f t="shared" si="21"/>
        <v>5.1559504163184418</v>
      </c>
      <c r="AT5">
        <f t="shared" si="22"/>
        <v>0.2024054110220268</v>
      </c>
      <c r="AU5">
        <f t="shared" ref="AU5:AU68" si="35">AU4+0.005</f>
        <v>0.01</v>
      </c>
      <c r="AW5" s="102">
        <f t="shared" ref="AW5:AW28" si="36">AW4+$BV$16</f>
        <v>0.02</v>
      </c>
      <c r="AX5" s="97">
        <f>COUNT(AJ79:AJ121)</f>
        <v>43</v>
      </c>
      <c r="AY5" s="80" t="str">
        <f t="shared" si="23"/>
        <v>0.02 to 0.03</v>
      </c>
      <c r="AZ5">
        <f t="shared" si="24"/>
        <v>9.5343680709534362E-2</v>
      </c>
      <c r="BA5">
        <f>SUM(AX$3:AX5)/$BB$2</f>
        <v>0.26385809312638581</v>
      </c>
      <c r="CD5" t="s">
        <v>36</v>
      </c>
      <c r="CE5" s="55">
        <v>1</v>
      </c>
      <c r="CH5">
        <f>CE4</f>
        <v>0.75</v>
      </c>
      <c r="CI5">
        <f>CE9</f>
        <v>4.7E-2</v>
      </c>
      <c r="CJ5" t="s">
        <v>39</v>
      </c>
      <c r="CK5">
        <v>0.75</v>
      </c>
      <c r="CT5" s="50">
        <v>0.05</v>
      </c>
      <c r="CU5">
        <f t="shared" si="25"/>
        <v>-1.6448536269514726</v>
      </c>
      <c r="CV5" s="51">
        <f t="shared" si="26"/>
        <v>0</v>
      </c>
      <c r="CX5" t="s">
        <v>96</v>
      </c>
      <c r="CY5">
        <f>COUNT(DB3:DB602)</f>
        <v>451</v>
      </c>
      <c r="DB5">
        <f t="shared" si="27"/>
        <v>2E-3</v>
      </c>
      <c r="DC5">
        <f t="shared" si="27"/>
        <v>3</v>
      </c>
      <c r="DD5">
        <f t="shared" si="28"/>
        <v>2E-3</v>
      </c>
      <c r="DE5">
        <f t="shared" si="29"/>
        <v>8.5542106790497521E-2</v>
      </c>
      <c r="DF5">
        <f t="shared" si="30"/>
        <v>0.91445789320950244</v>
      </c>
      <c r="DG5">
        <f t="shared" si="31"/>
        <v>3.767683753518325E-4</v>
      </c>
      <c r="DH5">
        <f t="shared" si="32"/>
        <v>-51.713132477511593</v>
      </c>
      <c r="DI5">
        <f t="shared" si="33"/>
        <v>5.5432372505543242E-3</v>
      </c>
      <c r="DJ5">
        <f t="shared" si="34"/>
        <v>-2.5399612699655925</v>
      </c>
    </row>
    <row r="6" spans="1:114" x14ac:dyDescent="0.25">
      <c r="A6" t="s">
        <v>24</v>
      </c>
      <c r="B6" s="2">
        <v>6.0000000000000001E-3</v>
      </c>
      <c r="D6" s="2">
        <f t="shared" si="0"/>
        <v>6.0000000000000001E-3</v>
      </c>
      <c r="E6" s="28">
        <f t="shared" si="14"/>
        <v>5.7000000000000002E-2</v>
      </c>
      <c r="F6" s="28">
        <f t="shared" si="1"/>
        <v>4.8000000000000001E-2</v>
      </c>
      <c r="G6" s="28">
        <f t="shared" si="2"/>
        <v>8.8999999999999996E-2</v>
      </c>
      <c r="H6" s="28">
        <f t="shared" si="3"/>
        <v>0.16700000000000001</v>
      </c>
      <c r="I6" s="28">
        <f t="shared" si="4"/>
        <v>3.3000000000000002E-2</v>
      </c>
      <c r="J6" s="28">
        <f t="shared" si="5"/>
        <v>6.7000000000000004E-2</v>
      </c>
      <c r="K6" s="28">
        <f t="shared" si="6"/>
        <v>5.0000000000000001E-3</v>
      </c>
      <c r="L6" s="28">
        <f t="shared" si="7"/>
        <v>0.02</v>
      </c>
      <c r="M6" s="28">
        <f t="shared" si="8"/>
        <v>3.7999999999999999E-2</v>
      </c>
      <c r="N6" s="28">
        <f t="shared" si="9"/>
        <v>7.0000000000000001E-3</v>
      </c>
      <c r="O6" s="28">
        <f t="shared" si="10"/>
        <v>4.2999999999999997E-2</v>
      </c>
      <c r="P6" s="28">
        <f t="shared" si="11"/>
        <v>7.0999999999999994E-2</v>
      </c>
      <c r="Q6" s="28">
        <f t="shared" si="12"/>
        <v>0.108</v>
      </c>
      <c r="R6" s="28">
        <f t="shared" si="13"/>
        <v>5.8000000000000003E-2</v>
      </c>
      <c r="T6">
        <v>5</v>
      </c>
      <c r="U6" s="2">
        <v>3.0000000000000001E-3</v>
      </c>
      <c r="V6" t="s">
        <v>38</v>
      </c>
      <c r="W6" s="55">
        <v>1.25</v>
      </c>
      <c r="Z6">
        <f>W6</f>
        <v>1.25</v>
      </c>
      <c r="AA6">
        <f>W9</f>
        <v>4.7E-2</v>
      </c>
      <c r="AB6" t="s">
        <v>39</v>
      </c>
      <c r="AC6">
        <v>1.25</v>
      </c>
      <c r="AJ6" s="79">
        <f t="shared" si="15"/>
        <v>3.0000000000000001E-3</v>
      </c>
      <c r="AK6">
        <v>4</v>
      </c>
      <c r="AL6" s="6">
        <f t="shared" si="16"/>
        <v>7.7605321507760536E-3</v>
      </c>
      <c r="AM6" s="6">
        <f t="shared" si="17"/>
        <v>-2.4199869453379161</v>
      </c>
      <c r="AN6" s="7">
        <f t="shared" si="18"/>
        <v>7.7605321507760623E-3</v>
      </c>
      <c r="AO6" s="7">
        <f t="shared" si="19"/>
        <v>2.1341389110642525E-2</v>
      </c>
      <c r="AR6">
        <f t="shared" si="20"/>
        <v>0.14973413173299366</v>
      </c>
      <c r="AS6">
        <f t="shared" si="21"/>
        <v>5.9323194463383455</v>
      </c>
      <c r="AT6">
        <f t="shared" si="22"/>
        <v>0.23288306886152096</v>
      </c>
      <c r="AU6">
        <f t="shared" si="35"/>
        <v>1.4999999999999999E-2</v>
      </c>
      <c r="AW6" s="102">
        <f t="shared" si="36"/>
        <v>0.03</v>
      </c>
      <c r="AX6" s="97">
        <f>COUNT(AJ122:AJ179)</f>
        <v>58</v>
      </c>
      <c r="AY6" s="80" t="str">
        <f t="shared" si="23"/>
        <v>0.03 to 0.04</v>
      </c>
      <c r="AZ6">
        <f t="shared" si="24"/>
        <v>0.12860310421286031</v>
      </c>
      <c r="BA6">
        <f>SUM(AX$3:AX6)/$BB$2</f>
        <v>0.39246119733924612</v>
      </c>
      <c r="CD6" t="s">
        <v>38</v>
      </c>
      <c r="CE6" s="55">
        <v>1.25</v>
      </c>
      <c r="CH6">
        <f>CE6</f>
        <v>1.25</v>
      </c>
      <c r="CI6">
        <f>CE9</f>
        <v>4.7E-2</v>
      </c>
      <c r="CJ6" t="s">
        <v>39</v>
      </c>
      <c r="CK6">
        <v>1.25</v>
      </c>
      <c r="CT6" s="50">
        <v>0.1</v>
      </c>
      <c r="CU6">
        <f t="shared" si="25"/>
        <v>-1.2815515655446006</v>
      </c>
      <c r="CV6" s="51">
        <f t="shared" si="26"/>
        <v>0</v>
      </c>
      <c r="DB6">
        <f t="shared" si="27"/>
        <v>3.0000000000000001E-3</v>
      </c>
      <c r="DC6">
        <f t="shared" si="27"/>
        <v>4</v>
      </c>
      <c r="DD6">
        <f t="shared" si="28"/>
        <v>3.0000000000000001E-3</v>
      </c>
      <c r="DE6">
        <f t="shared" si="29"/>
        <v>8.95947186048415E-2</v>
      </c>
      <c r="DF6">
        <f t="shared" si="30"/>
        <v>0.91040528139515853</v>
      </c>
      <c r="DG6">
        <f t="shared" si="31"/>
        <v>4.1312585619002196E-4</v>
      </c>
      <c r="DH6">
        <f t="shared" si="32"/>
        <v>-71.429520258385281</v>
      </c>
      <c r="DI6">
        <f t="shared" si="33"/>
        <v>7.7605321507760536E-3</v>
      </c>
      <c r="DJ6">
        <f t="shared" si="34"/>
        <v>-2.4199869453379161</v>
      </c>
    </row>
    <row r="7" spans="1:114" x14ac:dyDescent="0.25">
      <c r="A7" t="s">
        <v>24</v>
      </c>
      <c r="B7" s="2">
        <v>8.0000000000000002E-3</v>
      </c>
      <c r="D7" s="2">
        <f t="shared" si="0"/>
        <v>8.0000000000000002E-3</v>
      </c>
      <c r="E7" s="28">
        <f t="shared" si="14"/>
        <v>5.8000000000000003E-2</v>
      </c>
      <c r="F7" s="28">
        <f t="shared" si="1"/>
        <v>4.9000000000000002E-2</v>
      </c>
      <c r="G7" s="28">
        <f t="shared" si="2"/>
        <v>0.09</v>
      </c>
      <c r="H7" s="28">
        <f t="shared" si="3"/>
        <v>0.17199999999999999</v>
      </c>
      <c r="I7" s="28">
        <f t="shared" si="4"/>
        <v>3.5000000000000003E-2</v>
      </c>
      <c r="J7" s="28">
        <f t="shared" si="5"/>
        <v>6.7000000000000004E-2</v>
      </c>
      <c r="K7" s="28">
        <f t="shared" si="6"/>
        <v>5.0000000000000001E-3</v>
      </c>
      <c r="L7" s="28">
        <f t="shared" si="7"/>
        <v>2.1000000000000001E-2</v>
      </c>
      <c r="M7" s="28">
        <f t="shared" si="8"/>
        <v>3.9E-2</v>
      </c>
      <c r="N7" s="28">
        <f t="shared" si="9"/>
        <v>7.0000000000000001E-3</v>
      </c>
      <c r="O7" s="28">
        <f t="shared" si="10"/>
        <v>4.3999999999999997E-2</v>
      </c>
      <c r="P7" s="28">
        <f t="shared" si="11"/>
        <v>7.4999999999999997E-2</v>
      </c>
      <c r="Q7" s="28">
        <f t="shared" si="12"/>
        <v>0.109</v>
      </c>
      <c r="R7" s="28">
        <f t="shared" si="13"/>
        <v>6.0999999999999999E-2</v>
      </c>
      <c r="T7">
        <v>6</v>
      </c>
      <c r="U7" s="2">
        <v>3.0000000000000001E-3</v>
      </c>
      <c r="V7" t="s">
        <v>40</v>
      </c>
      <c r="W7" s="55">
        <v>1.5</v>
      </c>
      <c r="Z7">
        <f>W7</f>
        <v>1.5</v>
      </c>
      <c r="AA7">
        <f>W14</f>
        <v>5.0548563808046613E-2</v>
      </c>
      <c r="AB7" t="s">
        <v>37</v>
      </c>
      <c r="AC7">
        <v>1.5</v>
      </c>
      <c r="AJ7" s="79">
        <f t="shared" si="15"/>
        <v>3.0000000000000001E-3</v>
      </c>
      <c r="AK7">
        <v>5</v>
      </c>
      <c r="AL7" s="6">
        <f t="shared" si="16"/>
        <v>9.9778270509977823E-3</v>
      </c>
      <c r="AM7" s="6">
        <f t="shared" si="17"/>
        <v>-2.3271806189531357</v>
      </c>
      <c r="AN7" s="7">
        <f t="shared" si="18"/>
        <v>9.9778270509977771E-3</v>
      </c>
      <c r="AO7" s="7">
        <f t="shared" si="19"/>
        <v>2.6600550981461669E-2</v>
      </c>
      <c r="AR7">
        <f t="shared" si="20"/>
        <v>0.18135656033535699</v>
      </c>
      <c r="AS7">
        <f t="shared" si="21"/>
        <v>6.7157583001342713</v>
      </c>
      <c r="AT7">
        <f t="shared" si="22"/>
        <v>0.26363826439468846</v>
      </c>
      <c r="AU7">
        <f t="shared" si="35"/>
        <v>0.02</v>
      </c>
      <c r="AW7" s="102">
        <f t="shared" si="36"/>
        <v>0.04</v>
      </c>
      <c r="AX7" s="97">
        <f>COUNT(AJ180:AJ238)</f>
        <v>59</v>
      </c>
      <c r="AY7" s="80" t="str">
        <f t="shared" si="23"/>
        <v>0.04 to 0.05</v>
      </c>
      <c r="AZ7">
        <f t="shared" si="24"/>
        <v>0.13082039911308205</v>
      </c>
      <c r="BA7">
        <f>SUM(AX$3:AX7)/$BB$2</f>
        <v>0.52328159645232819</v>
      </c>
      <c r="CD7" t="s">
        <v>40</v>
      </c>
      <c r="CE7" s="55">
        <v>1.5</v>
      </c>
      <c r="CH7">
        <f>CE7</f>
        <v>1.5</v>
      </c>
      <c r="CI7">
        <f>CE14</f>
        <v>5.0548563808046613E-2</v>
      </c>
      <c r="CJ7" t="s">
        <v>37</v>
      </c>
      <c r="CK7">
        <v>1.5</v>
      </c>
      <c r="CT7" s="50">
        <v>0.2</v>
      </c>
      <c r="CU7">
        <f t="shared" si="25"/>
        <v>-0.84162123357291452</v>
      </c>
      <c r="CV7" s="51">
        <f t="shared" si="26"/>
        <v>0</v>
      </c>
      <c r="CX7" t="s">
        <v>93</v>
      </c>
      <c r="CY7">
        <f>SUM(DH3:DH453)</f>
        <v>-207291.58650834419</v>
      </c>
      <c r="DB7">
        <f t="shared" si="27"/>
        <v>3.0000000000000001E-3</v>
      </c>
      <c r="DC7">
        <f t="shared" si="27"/>
        <v>5</v>
      </c>
      <c r="DD7">
        <f t="shared" si="28"/>
        <v>3.0000000000000001E-3</v>
      </c>
      <c r="DE7">
        <f t="shared" si="29"/>
        <v>8.95947186048415E-2</v>
      </c>
      <c r="DF7">
        <f t="shared" si="30"/>
        <v>0.91040528139515853</v>
      </c>
      <c r="DG7">
        <f t="shared" si="31"/>
        <v>1.2947017654966197E-3</v>
      </c>
      <c r="DH7">
        <f t="shared" si="32"/>
        <v>-81.557404309329939</v>
      </c>
      <c r="DI7">
        <f t="shared" si="33"/>
        <v>9.9778270509977823E-3</v>
      </c>
      <c r="DJ7">
        <f t="shared" si="34"/>
        <v>-2.3271806189531357</v>
      </c>
    </row>
    <row r="8" spans="1:114" x14ac:dyDescent="0.25">
      <c r="A8" t="s">
        <v>24</v>
      </c>
      <c r="B8" s="2">
        <v>1.9E-2</v>
      </c>
      <c r="D8" s="2">
        <f t="shared" si="0"/>
        <v>1.9E-2</v>
      </c>
      <c r="E8" s="28">
        <f t="shared" si="14"/>
        <v>5.8000000000000003E-2</v>
      </c>
      <c r="F8" s="28">
        <f t="shared" si="1"/>
        <v>0.05</v>
      </c>
      <c r="G8" s="28">
        <f t="shared" si="2"/>
        <v>9.0999999999999998E-2</v>
      </c>
      <c r="H8" s="28">
        <f t="shared" si="3"/>
        <v>0.17399999999999999</v>
      </c>
      <c r="I8" s="28">
        <f t="shared" si="4"/>
        <v>3.5999999999999997E-2</v>
      </c>
      <c r="J8" s="28">
        <f t="shared" si="5"/>
        <v>6.8000000000000005E-2</v>
      </c>
      <c r="K8" s="28">
        <f t="shared" si="6"/>
        <v>6.0000000000000001E-3</v>
      </c>
      <c r="L8" s="28">
        <f t="shared" si="7"/>
        <v>2.1000000000000001E-2</v>
      </c>
      <c r="M8" s="28">
        <f t="shared" si="8"/>
        <v>3.9E-2</v>
      </c>
      <c r="N8" s="28">
        <f t="shared" si="9"/>
        <v>8.0000000000000002E-3</v>
      </c>
      <c r="O8" s="28">
        <f t="shared" si="10"/>
        <v>4.4999999999999998E-2</v>
      </c>
      <c r="P8" s="28">
        <f t="shared" si="11"/>
        <v>7.4999999999999997E-2</v>
      </c>
      <c r="Q8" s="28">
        <f t="shared" si="12"/>
        <v>0.109</v>
      </c>
      <c r="R8" s="28">
        <f t="shared" si="13"/>
        <v>7.8E-2</v>
      </c>
      <c r="T8">
        <v>7</v>
      </c>
      <c r="U8" s="2">
        <v>5.0000000000000001E-3</v>
      </c>
      <c r="V8" t="s">
        <v>42</v>
      </c>
      <c r="W8" s="65">
        <f>QUARTILE(W22:W472,3)</f>
        <v>7.5999999999999998E-2</v>
      </c>
      <c r="Z8">
        <f>W7</f>
        <v>1.5</v>
      </c>
      <c r="AA8">
        <f>W8</f>
        <v>7.5999999999999998E-2</v>
      </c>
      <c r="AB8" t="s">
        <v>35</v>
      </c>
      <c r="AC8">
        <v>1.5</v>
      </c>
      <c r="AD8" t="s">
        <v>35</v>
      </c>
      <c r="AJ8" s="79">
        <f t="shared" si="15"/>
        <v>3.0000000000000001E-3</v>
      </c>
      <c r="AK8">
        <v>6</v>
      </c>
      <c r="AL8" s="6">
        <f t="shared" si="16"/>
        <v>1.2195121951219513E-2</v>
      </c>
      <c r="AM8" s="6">
        <f t="shared" si="17"/>
        <v>-2.2509256965027937</v>
      </c>
      <c r="AN8" s="7">
        <f t="shared" si="18"/>
        <v>1.2195121951219518E-2</v>
      </c>
      <c r="AO8" s="7">
        <f t="shared" si="19"/>
        <v>3.1673599171855596E-2</v>
      </c>
      <c r="AR8">
        <f t="shared" si="20"/>
        <v>0.21686038201543886</v>
      </c>
      <c r="AS8">
        <f t="shared" si="21"/>
        <v>7.4803224208866306</v>
      </c>
      <c r="AT8">
        <f t="shared" si="22"/>
        <v>0.29365250088226019</v>
      </c>
      <c r="AU8">
        <f t="shared" si="35"/>
        <v>2.5000000000000001E-2</v>
      </c>
      <c r="AW8" s="102">
        <f t="shared" si="36"/>
        <v>0.05</v>
      </c>
      <c r="AX8" s="97">
        <f>COUNT(AJ239:AJ295)</f>
        <v>57</v>
      </c>
      <c r="AY8" s="80" t="str">
        <f t="shared" si="23"/>
        <v>0.05 to 0.06</v>
      </c>
      <c r="AZ8">
        <f t="shared" si="24"/>
        <v>0.12638580931263857</v>
      </c>
      <c r="BA8">
        <f>SUM(AX$3:AX8)/$BB$2</f>
        <v>0.64966740576496673</v>
      </c>
      <c r="CD8" t="s">
        <v>42</v>
      </c>
      <c r="CE8" s="65">
        <f>QUARTILE(CE22:CE472,3)</f>
        <v>7.5999999999999998E-2</v>
      </c>
      <c r="CH8">
        <f>CE7</f>
        <v>1.5</v>
      </c>
      <c r="CI8">
        <f>CE8</f>
        <v>7.5999999999999998E-2</v>
      </c>
      <c r="CJ8" t="s">
        <v>35</v>
      </c>
      <c r="CK8">
        <v>1.5</v>
      </c>
      <c r="CL8" t="s">
        <v>35</v>
      </c>
      <c r="CT8" s="50">
        <v>0.3</v>
      </c>
      <c r="CU8">
        <f t="shared" si="25"/>
        <v>-0.52440051270804089</v>
      </c>
      <c r="CV8" s="51">
        <f t="shared" si="26"/>
        <v>0</v>
      </c>
      <c r="CX8" t="s">
        <v>97</v>
      </c>
      <c r="CY8" s="59">
        <f>(-CY5-(1/CY5)*CY7)</f>
        <v>8.6265776238230387</v>
      </c>
      <c r="DB8">
        <f t="shared" si="27"/>
        <v>3.0000000000000001E-3</v>
      </c>
      <c r="DC8">
        <f t="shared" si="27"/>
        <v>6</v>
      </c>
      <c r="DD8">
        <f t="shared" si="28"/>
        <v>3.0000000000000001E-3</v>
      </c>
      <c r="DE8">
        <f t="shared" si="29"/>
        <v>8.95947186048415E-2</v>
      </c>
      <c r="DF8">
        <f t="shared" si="30"/>
        <v>0.91040528139515853</v>
      </c>
      <c r="DG8">
        <f t="shared" si="31"/>
        <v>1.5294967748794575E-3</v>
      </c>
      <c r="DH8">
        <f t="shared" si="32"/>
        <v>-97.848029486542188</v>
      </c>
      <c r="DI8">
        <f t="shared" si="33"/>
        <v>1.2195121951219513E-2</v>
      </c>
      <c r="DJ8">
        <f t="shared" si="34"/>
        <v>-2.2509256965027937</v>
      </c>
    </row>
    <row r="9" spans="1:114" x14ac:dyDescent="0.25">
      <c r="A9" t="s">
        <v>24</v>
      </c>
      <c r="B9" s="2">
        <v>2.1000000000000001E-2</v>
      </c>
      <c r="D9" s="2">
        <f t="shared" si="0"/>
        <v>2.1000000000000001E-2</v>
      </c>
      <c r="E9" s="28">
        <f t="shared" si="14"/>
        <v>0.06</v>
      </c>
      <c r="F9" s="28">
        <f t="shared" si="1"/>
        <v>0.05</v>
      </c>
      <c r="G9" s="28">
        <f t="shared" si="2"/>
        <v>9.0999999999999998E-2</v>
      </c>
      <c r="H9" s="28">
        <f t="shared" si="3"/>
        <v>0.188</v>
      </c>
      <c r="I9" s="28">
        <f t="shared" si="4"/>
        <v>3.5999999999999997E-2</v>
      </c>
      <c r="J9" s="28">
        <f t="shared" si="5"/>
        <v>6.8000000000000005E-2</v>
      </c>
      <c r="K9" s="28">
        <f t="shared" si="6"/>
        <v>6.0000000000000001E-3</v>
      </c>
      <c r="L9" s="28">
        <f t="shared" si="7"/>
        <v>2.1000000000000001E-2</v>
      </c>
      <c r="M9" s="28">
        <f t="shared" si="8"/>
        <v>3.9E-2</v>
      </c>
      <c r="N9" s="28">
        <f t="shared" si="9"/>
        <v>1.4E-2</v>
      </c>
      <c r="O9" s="28">
        <f t="shared" si="10"/>
        <v>4.4999999999999998E-2</v>
      </c>
      <c r="P9" s="28">
        <f t="shared" si="11"/>
        <v>7.4999999999999997E-2</v>
      </c>
      <c r="Q9" s="28">
        <f t="shared" si="12"/>
        <v>0.114</v>
      </c>
      <c r="R9" s="28">
        <f t="shared" si="13"/>
        <v>8.1000000000000003E-2</v>
      </c>
      <c r="T9">
        <v>8</v>
      </c>
      <c r="U9" s="2">
        <v>5.0000000000000001E-3</v>
      </c>
      <c r="V9" t="s">
        <v>43</v>
      </c>
      <c r="W9" s="65">
        <f>MEDIAN(W22:W472)</f>
        <v>4.7E-2</v>
      </c>
      <c r="Z9">
        <f>W3</f>
        <v>0.5</v>
      </c>
      <c r="AA9">
        <f>W8</f>
        <v>7.5999999999999998E-2</v>
      </c>
      <c r="AB9" t="s">
        <v>35</v>
      </c>
      <c r="AC9">
        <v>0.5</v>
      </c>
      <c r="AJ9" s="79">
        <f t="shared" si="15"/>
        <v>5.0000000000000001E-3</v>
      </c>
      <c r="AK9">
        <v>7</v>
      </c>
      <c r="AL9" s="6">
        <f t="shared" si="16"/>
        <v>1.4412416851441241E-2</v>
      </c>
      <c r="AM9" s="6">
        <f t="shared" si="17"/>
        <v>-2.1858738799218642</v>
      </c>
      <c r="AN9" s="7">
        <f t="shared" si="18"/>
        <v>1.441241685144125E-2</v>
      </c>
      <c r="AO9" s="7">
        <f t="shared" si="19"/>
        <v>3.6590711948948439E-2</v>
      </c>
      <c r="AR9">
        <f t="shared" si="20"/>
        <v>0.25608143341386369</v>
      </c>
      <c r="AS9">
        <f t="shared" si="21"/>
        <v>8.1978564441590152</v>
      </c>
      <c r="AT9">
        <f t="shared" si="22"/>
        <v>0.32182049265407359</v>
      </c>
      <c r="AU9">
        <f t="shared" si="35"/>
        <v>3.0000000000000002E-2</v>
      </c>
      <c r="AW9" s="102">
        <f t="shared" si="36"/>
        <v>6.0000000000000005E-2</v>
      </c>
      <c r="AX9" s="97">
        <f>COUNT(AJ296:AJ320)</f>
        <v>25</v>
      </c>
      <c r="AY9" s="80" t="str">
        <f t="shared" si="23"/>
        <v>0.06 to 0.07</v>
      </c>
      <c r="AZ9">
        <f t="shared" si="24"/>
        <v>5.543237250554324E-2</v>
      </c>
      <c r="BA9">
        <f>SUM(AX$3:AX9)/$BB$2</f>
        <v>0.70509977827050996</v>
      </c>
      <c r="BZ9" s="27"/>
      <c r="CD9" t="s">
        <v>43</v>
      </c>
      <c r="CE9" s="65">
        <f>MEDIAN(CE22:CE472)</f>
        <v>4.7E-2</v>
      </c>
      <c r="CH9">
        <f>CE3</f>
        <v>0.5</v>
      </c>
      <c r="CI9">
        <f>CE8</f>
        <v>7.5999999999999998E-2</v>
      </c>
      <c r="CJ9" t="s">
        <v>35</v>
      </c>
      <c r="CK9">
        <v>0.5</v>
      </c>
      <c r="CT9" s="50">
        <v>0.4</v>
      </c>
      <c r="CU9">
        <f t="shared" si="25"/>
        <v>-0.25334710313579978</v>
      </c>
      <c r="CV9" s="51">
        <f t="shared" si="26"/>
        <v>0</v>
      </c>
      <c r="CX9" t="s">
        <v>98</v>
      </c>
      <c r="CY9">
        <f>CY8*(1+(0.75/CY5)+(2.25/CY5^2))</f>
        <v>8.6410188000262629</v>
      </c>
      <c r="CZ9" t="s">
        <v>134</v>
      </c>
      <c r="DB9">
        <f t="shared" si="27"/>
        <v>5.0000000000000001E-3</v>
      </c>
      <c r="DC9">
        <f t="shared" si="27"/>
        <v>7</v>
      </c>
      <c r="DD9">
        <f t="shared" si="28"/>
        <v>5.0000000000000001E-3</v>
      </c>
      <c r="DE9">
        <f t="shared" si="29"/>
        <v>9.8125220889796833E-2</v>
      </c>
      <c r="DF9">
        <f t="shared" si="30"/>
        <v>0.9018747791102032</v>
      </c>
      <c r="DG9">
        <f t="shared" si="31"/>
        <v>2.2957366574715143E-3</v>
      </c>
      <c r="DH9">
        <f t="shared" si="32"/>
        <v>-109.17676061632638</v>
      </c>
      <c r="DI9">
        <f t="shared" si="33"/>
        <v>1.4412416851441241E-2</v>
      </c>
      <c r="DJ9">
        <f t="shared" si="34"/>
        <v>-2.1858738799218642</v>
      </c>
    </row>
    <row r="10" spans="1:114" x14ac:dyDescent="0.25">
      <c r="A10" t="s">
        <v>24</v>
      </c>
      <c r="B10" s="2">
        <v>2.3E-2</v>
      </c>
      <c r="D10" s="2">
        <f t="shared" si="0"/>
        <v>2.3E-2</v>
      </c>
      <c r="E10" s="28">
        <f t="shared" si="14"/>
        <v>6.0999999999999999E-2</v>
      </c>
      <c r="F10" s="28">
        <f t="shared" si="1"/>
        <v>5.1999999999999998E-2</v>
      </c>
      <c r="G10" s="28">
        <f t="shared" si="2"/>
        <v>9.1999999999999998E-2</v>
      </c>
      <c r="H10" s="28">
        <f t="shared" si="3"/>
        <v>0.20100000000000001</v>
      </c>
      <c r="I10" s="28">
        <f t="shared" si="4"/>
        <v>3.5999999999999997E-2</v>
      </c>
      <c r="J10" s="28">
        <f t="shared" si="5"/>
        <v>6.9000000000000006E-2</v>
      </c>
      <c r="K10" s="28">
        <f t="shared" si="6"/>
        <v>7.0000000000000001E-3</v>
      </c>
      <c r="L10" s="28">
        <f t="shared" si="7"/>
        <v>2.1000000000000001E-2</v>
      </c>
      <c r="M10" s="28">
        <f t="shared" si="8"/>
        <v>0.04</v>
      </c>
      <c r="N10" s="28">
        <f t="shared" si="9"/>
        <v>1.4999999999999999E-2</v>
      </c>
      <c r="O10" s="28">
        <f t="shared" si="10"/>
        <v>4.4999999999999998E-2</v>
      </c>
      <c r="P10" s="28">
        <f t="shared" si="11"/>
        <v>7.5999999999999998E-2</v>
      </c>
      <c r="Q10" s="28">
        <f t="shared" si="12"/>
        <v>0.115</v>
      </c>
      <c r="R10" s="28">
        <f t="shared" si="13"/>
        <v>8.1000000000000003E-2</v>
      </c>
      <c r="T10">
        <v>9</v>
      </c>
      <c r="U10" s="2">
        <v>5.0000000000000001E-3</v>
      </c>
      <c r="V10" t="s">
        <v>44</v>
      </c>
      <c r="W10" s="65">
        <f>QUARTILE(W22:W472,1)</f>
        <v>2.8000000000000001E-2</v>
      </c>
      <c r="AJ10" s="79">
        <f t="shared" si="15"/>
        <v>5.0000000000000001E-3</v>
      </c>
      <c r="AK10">
        <v>8</v>
      </c>
      <c r="AL10" s="6">
        <f t="shared" si="16"/>
        <v>1.662971175166297E-2</v>
      </c>
      <c r="AM10" s="6">
        <f t="shared" si="17"/>
        <v>-2.1289375989045562</v>
      </c>
      <c r="AN10" s="7">
        <f t="shared" si="18"/>
        <v>1.6629711751662991E-2</v>
      </c>
      <c r="AO10" s="7">
        <f t="shared" si="19"/>
        <v>4.1373024890103804E-2</v>
      </c>
      <c r="AR10">
        <f t="shared" si="20"/>
        <v>0.29871263819328214</v>
      </c>
      <c r="AS10">
        <f t="shared" si="21"/>
        <v>8.8396492307751373</v>
      </c>
      <c r="AT10">
        <f t="shared" si="22"/>
        <v>0.34701513617796603</v>
      </c>
      <c r="AU10">
        <f t="shared" si="35"/>
        <v>3.5000000000000003E-2</v>
      </c>
      <c r="AW10" s="102">
        <f t="shared" si="36"/>
        <v>7.0000000000000007E-2</v>
      </c>
      <c r="AX10" s="97">
        <f>COUNT(AJ321:AJ349)</f>
        <v>29</v>
      </c>
      <c r="AY10" s="80" t="str">
        <f t="shared" si="23"/>
        <v>0.07 to 0.08</v>
      </c>
      <c r="AZ10">
        <f t="shared" si="24"/>
        <v>6.4301552106430154E-2</v>
      </c>
      <c r="BA10">
        <f>SUM(AX$3:AX10)/$BB$2</f>
        <v>0.76940133037694014</v>
      </c>
      <c r="CD10" t="s">
        <v>44</v>
      </c>
      <c r="CE10" s="65">
        <f>QUARTILE(CE22:CE472,1)</f>
        <v>2.8000000000000001E-2</v>
      </c>
      <c r="CT10" s="50">
        <v>0.5</v>
      </c>
      <c r="CU10">
        <f t="shared" si="25"/>
        <v>0</v>
      </c>
      <c r="CV10" s="51">
        <f t="shared" si="26"/>
        <v>0</v>
      </c>
      <c r="CX10" t="s">
        <v>99</v>
      </c>
      <c r="CY10">
        <f>MAX(CY15:CY18)</f>
        <v>5.5025997001027714E-21</v>
      </c>
      <c r="DB10">
        <f t="shared" si="27"/>
        <v>5.0000000000000001E-3</v>
      </c>
      <c r="DC10">
        <f t="shared" si="27"/>
        <v>8</v>
      </c>
      <c r="DD10">
        <f t="shared" si="28"/>
        <v>5.0000000000000001E-3</v>
      </c>
      <c r="DE10">
        <f t="shared" si="29"/>
        <v>9.8125220889796833E-2</v>
      </c>
      <c r="DF10">
        <f t="shared" si="30"/>
        <v>0.9018747791102032</v>
      </c>
      <c r="DG10">
        <f t="shared" si="31"/>
        <v>2.6893485634961189E-3</v>
      </c>
      <c r="DH10">
        <f t="shared" si="32"/>
        <v>-123.5995070426421</v>
      </c>
      <c r="DI10">
        <f t="shared" si="33"/>
        <v>1.662971175166297E-2</v>
      </c>
      <c r="DJ10">
        <f t="shared" si="34"/>
        <v>-2.1289375989045562</v>
      </c>
    </row>
    <row r="11" spans="1:114" x14ac:dyDescent="0.25">
      <c r="A11" t="s">
        <v>24</v>
      </c>
      <c r="B11" s="2">
        <v>2.4E-2</v>
      </c>
      <c r="D11" s="2">
        <f t="shared" si="0"/>
        <v>2.4E-2</v>
      </c>
      <c r="E11" s="28">
        <f t="shared" si="14"/>
        <v>7.2999999999999995E-2</v>
      </c>
      <c r="F11" s="28">
        <f t="shared" si="1"/>
        <v>5.2999999999999999E-2</v>
      </c>
      <c r="G11" s="28">
        <f t="shared" si="2"/>
        <v>9.4E-2</v>
      </c>
      <c r="H11" s="28">
        <f t="shared" si="3"/>
        <v>0.20799999999999999</v>
      </c>
      <c r="I11" s="28">
        <f t="shared" si="4"/>
        <v>3.5999999999999997E-2</v>
      </c>
      <c r="J11" s="28">
        <f t="shared" si="5"/>
        <v>7.0000000000000007E-2</v>
      </c>
      <c r="K11" s="28">
        <f t="shared" si="6"/>
        <v>7.0000000000000001E-3</v>
      </c>
      <c r="L11" s="28">
        <f t="shared" si="7"/>
        <v>2.1999999999999999E-2</v>
      </c>
      <c r="M11" s="28">
        <f t="shared" si="8"/>
        <v>0.04</v>
      </c>
      <c r="N11" s="28">
        <f t="shared" si="9"/>
        <v>1.7999999999999999E-2</v>
      </c>
      <c r="O11" s="28">
        <f t="shared" si="10"/>
        <v>4.5999999999999999E-2</v>
      </c>
      <c r="P11" s="28">
        <f t="shared" si="11"/>
        <v>7.6999999999999999E-2</v>
      </c>
      <c r="Q11" s="28">
        <f t="shared" si="12"/>
        <v>0.11799999999999999</v>
      </c>
      <c r="R11" s="28">
        <f t="shared" si="13"/>
        <v>9.0999999999999998E-2</v>
      </c>
      <c r="T11">
        <v>10</v>
      </c>
      <c r="U11" s="2">
        <v>5.0000000000000001E-3</v>
      </c>
      <c r="V11" t="s">
        <v>45</v>
      </c>
      <c r="W11" s="57">
        <f>W8-W10</f>
        <v>4.8000000000000001E-2</v>
      </c>
      <c r="Z11">
        <f>W4</f>
        <v>0.75</v>
      </c>
      <c r="AA11">
        <f>W9</f>
        <v>4.7E-2</v>
      </c>
      <c r="AB11" t="s">
        <v>39</v>
      </c>
      <c r="AC11">
        <v>0.75</v>
      </c>
      <c r="AJ11" s="79">
        <f t="shared" si="15"/>
        <v>5.0000000000000001E-3</v>
      </c>
      <c r="AK11">
        <v>9</v>
      </c>
      <c r="AL11" s="6">
        <f t="shared" si="16"/>
        <v>1.8847006651884702E-2</v>
      </c>
      <c r="AM11" s="6">
        <f t="shared" si="17"/>
        <v>-2.0781666425455478</v>
      </c>
      <c r="AN11" s="7">
        <f t="shared" si="18"/>
        <v>1.8847006651884695E-2</v>
      </c>
      <c r="AO11" s="7">
        <f t="shared" si="19"/>
        <v>4.6036218652032321E-2</v>
      </c>
      <c r="AR11">
        <f t="shared" si="20"/>
        <v>0.34430585436544148</v>
      </c>
      <c r="AS11">
        <f t="shared" si="21"/>
        <v>9.3783078894824303</v>
      </c>
      <c r="AT11">
        <f t="shared" si="22"/>
        <v>0.3681610779370556</v>
      </c>
      <c r="AU11">
        <f t="shared" si="35"/>
        <v>0.04</v>
      </c>
      <c r="AW11" s="102">
        <f t="shared" si="36"/>
        <v>0.08</v>
      </c>
      <c r="AX11" s="97">
        <f>COUNT(AJ350:AJ368)</f>
        <v>19</v>
      </c>
      <c r="AY11" s="80" t="str">
        <f t="shared" si="23"/>
        <v>0.08 to 0.09</v>
      </c>
      <c r="AZ11">
        <f t="shared" si="24"/>
        <v>4.2128603104212861E-2</v>
      </c>
      <c r="BA11">
        <f>SUM(AX$3:AX11)/$BB$2</f>
        <v>0.81152993348115299</v>
      </c>
      <c r="CD11" t="s">
        <v>45</v>
      </c>
      <c r="CE11" s="57">
        <f>CE8-CE10</f>
        <v>4.8000000000000001E-2</v>
      </c>
      <c r="CH11">
        <f>CE4</f>
        <v>0.75</v>
      </c>
      <c r="CI11">
        <f>CE9</f>
        <v>4.7E-2</v>
      </c>
      <c r="CJ11" t="s">
        <v>39</v>
      </c>
      <c r="CK11">
        <v>0.75</v>
      </c>
      <c r="CT11" s="50">
        <v>0.6</v>
      </c>
      <c r="CU11">
        <f t="shared" si="25"/>
        <v>0.25334710313579978</v>
      </c>
      <c r="CV11" s="51">
        <f t="shared" si="26"/>
        <v>0</v>
      </c>
      <c r="DB11">
        <f t="shared" si="27"/>
        <v>5.0000000000000001E-3</v>
      </c>
      <c r="DC11">
        <f t="shared" si="27"/>
        <v>9</v>
      </c>
      <c r="DD11">
        <f t="shared" si="28"/>
        <v>5.0000000000000001E-3</v>
      </c>
      <c r="DE11">
        <f t="shared" si="29"/>
        <v>9.8125220889796833E-2</v>
      </c>
      <c r="DF11">
        <f t="shared" si="30"/>
        <v>0.9018747791102032</v>
      </c>
      <c r="DG11">
        <f t="shared" si="31"/>
        <v>3.1429149563051428E-3</v>
      </c>
      <c r="DH11">
        <f t="shared" si="32"/>
        <v>-137.42996233441559</v>
      </c>
      <c r="DI11">
        <f t="shared" si="33"/>
        <v>1.8847006651884702E-2</v>
      </c>
      <c r="DJ11">
        <f t="shared" si="34"/>
        <v>-2.0781666425455478</v>
      </c>
    </row>
    <row r="12" spans="1:114" x14ac:dyDescent="0.25">
      <c r="A12" t="s">
        <v>24</v>
      </c>
      <c r="B12" s="2">
        <v>2.7E-2</v>
      </c>
      <c r="D12" s="2">
        <f t="shared" si="0"/>
        <v>2.7E-2</v>
      </c>
      <c r="E12" s="28">
        <f t="shared" si="14"/>
        <v>7.4999999999999997E-2</v>
      </c>
      <c r="F12" s="28">
        <f t="shared" si="1"/>
        <v>5.2999999999999999E-2</v>
      </c>
      <c r="G12" s="28">
        <f t="shared" si="2"/>
        <v>9.4E-2</v>
      </c>
      <c r="H12" s="28">
        <f t="shared" si="3"/>
        <v>1E-3</v>
      </c>
      <c r="I12" s="28">
        <f t="shared" si="4"/>
        <v>3.6999999999999998E-2</v>
      </c>
      <c r="J12" s="28">
        <f t="shared" si="5"/>
        <v>7.1999999999999995E-2</v>
      </c>
      <c r="K12" s="28">
        <f t="shared" si="6"/>
        <v>7.0000000000000001E-3</v>
      </c>
      <c r="L12" s="28">
        <f t="shared" si="7"/>
        <v>2.1999999999999999E-2</v>
      </c>
      <c r="M12" s="28">
        <f t="shared" si="8"/>
        <v>0.04</v>
      </c>
      <c r="N12" s="28">
        <f t="shared" si="9"/>
        <v>1.9E-2</v>
      </c>
      <c r="O12" s="28">
        <f t="shared" si="10"/>
        <v>4.7E-2</v>
      </c>
      <c r="P12" s="28">
        <f t="shared" si="11"/>
        <v>7.8E-2</v>
      </c>
      <c r="Q12" s="28">
        <f t="shared" si="12"/>
        <v>0.121</v>
      </c>
      <c r="R12" s="28">
        <f t="shared" si="13"/>
        <v>9.0999999999999998E-2</v>
      </c>
      <c r="T12">
        <v>11</v>
      </c>
      <c r="U12" s="2">
        <v>5.0000000000000001E-3</v>
      </c>
      <c r="V12" t="s">
        <v>46</v>
      </c>
      <c r="W12" s="57">
        <f>W8+(1.5*W11)</f>
        <v>0.14800000000000002</v>
      </c>
      <c r="X12" s="80">
        <f>IF(W17&gt;W12,W12,W17)</f>
        <v>0.14800000000000002</v>
      </c>
      <c r="Y12" t="str">
        <f>IF(W17&gt;W12,"add out","")</f>
        <v>add out</v>
      </c>
      <c r="Z12">
        <f>W6</f>
        <v>1.25</v>
      </c>
      <c r="AA12">
        <f>W9</f>
        <v>4.7E-2</v>
      </c>
      <c r="AB12" t="s">
        <v>39</v>
      </c>
      <c r="AC12">
        <v>1.25</v>
      </c>
      <c r="AD12" t="s">
        <v>39</v>
      </c>
      <c r="AJ12" s="79">
        <f t="shared" si="15"/>
        <v>5.0000000000000001E-3</v>
      </c>
      <c r="AK12">
        <v>10</v>
      </c>
      <c r="AL12" s="6">
        <f t="shared" si="16"/>
        <v>2.1064301552106431E-2</v>
      </c>
      <c r="AM12" s="6">
        <f t="shared" si="17"/>
        <v>-2.0322475325617866</v>
      </c>
      <c r="AN12" s="7">
        <f t="shared" si="18"/>
        <v>2.1064301552106469E-2</v>
      </c>
      <c r="AO12" s="7">
        <f t="shared" si="19"/>
        <v>5.0592418293788223E-2</v>
      </c>
      <c r="AR12">
        <f t="shared" si="20"/>
        <v>0.39228329757677233</v>
      </c>
      <c r="AS12">
        <f t="shared" si="21"/>
        <v>9.7896839794986601</v>
      </c>
      <c r="AT12">
        <f t="shared" si="22"/>
        <v>0.38431033071513482</v>
      </c>
      <c r="AU12">
        <f t="shared" si="35"/>
        <v>4.4999999999999998E-2</v>
      </c>
      <c r="AW12" s="102">
        <f t="shared" si="36"/>
        <v>0.09</v>
      </c>
      <c r="AX12" s="97">
        <f>COUNT(AJ369:AJ393)</f>
        <v>25</v>
      </c>
      <c r="AY12" s="80" t="str">
        <f t="shared" si="23"/>
        <v>0.09 to 0.1</v>
      </c>
      <c r="AZ12">
        <f t="shared" si="24"/>
        <v>5.543237250554324E-2</v>
      </c>
      <c r="BA12">
        <f>SUM(AX$3:AX12)/$BB$2</f>
        <v>0.86696230598669621</v>
      </c>
      <c r="BY12" s="28"/>
      <c r="BZ12" s="3"/>
      <c r="CD12" t="s">
        <v>46</v>
      </c>
      <c r="CE12" s="57">
        <f>CE8+(1.5*CE11)</f>
        <v>0.14800000000000002</v>
      </c>
      <c r="CF12" s="59">
        <f>IF(CE17&gt;CE12,CE12,CE17)</f>
        <v>0.14800000000000002</v>
      </c>
      <c r="CG12" t="str">
        <f>IF(CE17&gt;CE12,"add out","")</f>
        <v>add out</v>
      </c>
      <c r="CH12">
        <f>CE6</f>
        <v>1.25</v>
      </c>
      <c r="CI12">
        <f>CE9</f>
        <v>4.7E-2</v>
      </c>
      <c r="CJ12" t="s">
        <v>39</v>
      </c>
      <c r="CK12">
        <v>1.25</v>
      </c>
      <c r="CL12" t="s">
        <v>39</v>
      </c>
      <c r="CT12" s="50">
        <v>0.7</v>
      </c>
      <c r="CU12">
        <f t="shared" si="25"/>
        <v>0.52440051270804078</v>
      </c>
      <c r="CV12" s="51">
        <f t="shared" si="26"/>
        <v>0</v>
      </c>
      <c r="DB12">
        <f t="shared" si="27"/>
        <v>5.0000000000000001E-3</v>
      </c>
      <c r="DC12">
        <f t="shared" si="27"/>
        <v>10</v>
      </c>
      <c r="DD12">
        <f t="shared" si="28"/>
        <v>5.0000000000000001E-3</v>
      </c>
      <c r="DE12">
        <f t="shared" si="29"/>
        <v>9.8125220889796833E-2</v>
      </c>
      <c r="DF12">
        <f t="shared" si="30"/>
        <v>0.9018747791102032</v>
      </c>
      <c r="DG12">
        <f t="shared" si="31"/>
        <v>3.9529060313709952E-3</v>
      </c>
      <c r="DH12">
        <f t="shared" si="32"/>
        <v>-149.24148724576332</v>
      </c>
      <c r="DI12">
        <f t="shared" si="33"/>
        <v>2.1064301552106431E-2</v>
      </c>
      <c r="DJ12">
        <f t="shared" si="34"/>
        <v>-2.0322475325617866</v>
      </c>
    </row>
    <row r="13" spans="1:114" x14ac:dyDescent="0.25">
      <c r="A13" t="s">
        <v>24</v>
      </c>
      <c r="B13" s="2">
        <v>3.1E-2</v>
      </c>
      <c r="D13" s="2">
        <f t="shared" si="0"/>
        <v>3.1E-2</v>
      </c>
      <c r="E13" s="28">
        <f t="shared" si="14"/>
        <v>7.9000000000000001E-2</v>
      </c>
      <c r="F13" s="28">
        <f t="shared" si="1"/>
        <v>5.6000000000000001E-2</v>
      </c>
      <c r="G13" s="28">
        <f t="shared" si="2"/>
        <v>9.7000000000000003E-2</v>
      </c>
      <c r="H13" s="28">
        <f t="shared" si="3"/>
        <v>5.0000000000000001E-3</v>
      </c>
      <c r="I13" s="28">
        <f t="shared" si="4"/>
        <v>3.7999999999999999E-2</v>
      </c>
      <c r="J13" s="28">
        <f t="shared" si="5"/>
        <v>7.2999999999999995E-2</v>
      </c>
      <c r="K13" s="28">
        <f t="shared" si="6"/>
        <v>7.0000000000000001E-3</v>
      </c>
      <c r="L13" s="28">
        <f t="shared" si="7"/>
        <v>2.1999999999999999E-2</v>
      </c>
      <c r="M13" s="28">
        <f t="shared" si="8"/>
        <v>4.1000000000000002E-2</v>
      </c>
      <c r="N13" s="28">
        <f t="shared" si="9"/>
        <v>0.02</v>
      </c>
      <c r="O13" s="28">
        <f t="shared" si="10"/>
        <v>4.7E-2</v>
      </c>
      <c r="P13" s="28">
        <f t="shared" si="11"/>
        <v>0.08</v>
      </c>
      <c r="Q13" s="28">
        <f t="shared" si="12"/>
        <v>0.121</v>
      </c>
      <c r="R13" s="28">
        <f t="shared" si="13"/>
        <v>9.1999999999999998E-2</v>
      </c>
      <c r="T13">
        <v>12</v>
      </c>
      <c r="U13" s="2">
        <v>5.0000000000000001E-3</v>
      </c>
      <c r="V13" t="s">
        <v>47</v>
      </c>
      <c r="W13" s="57">
        <f>W10-(1.5*W11)</f>
        <v>-4.4000000000000011E-2</v>
      </c>
      <c r="X13" s="2">
        <f>IF(W18&gt;W13,W18,W13)</f>
        <v>1E-3</v>
      </c>
      <c r="Y13" t="str">
        <f>IF(W18&lt;W13,"add out","")</f>
        <v/>
      </c>
      <c r="Z13">
        <f>W7</f>
        <v>1.5</v>
      </c>
      <c r="AA13">
        <f>W15</f>
        <v>4.3451436191953387E-2</v>
      </c>
      <c r="AB13" t="s">
        <v>49</v>
      </c>
      <c r="AC13">
        <v>1.5</v>
      </c>
      <c r="AJ13" s="79">
        <f t="shared" si="15"/>
        <v>5.0000000000000001E-3</v>
      </c>
      <c r="AK13">
        <v>11</v>
      </c>
      <c r="AL13" s="6">
        <f t="shared" si="16"/>
        <v>2.3281596452328159E-2</v>
      </c>
      <c r="AM13" s="6">
        <f t="shared" si="17"/>
        <v>-1.990251907255455</v>
      </c>
      <c r="AN13" s="7">
        <f t="shared" si="18"/>
        <v>2.3281596452328166E-2</v>
      </c>
      <c r="AO13" s="7">
        <f t="shared" si="19"/>
        <v>5.5051296742342999E-2</v>
      </c>
      <c r="AR13">
        <f t="shared" si="20"/>
        <v>0.441958337079987</v>
      </c>
      <c r="AS13">
        <f t="shared" si="21"/>
        <v>10.054664647586964</v>
      </c>
      <c r="AT13">
        <f t="shared" si="22"/>
        <v>0.39471258766228384</v>
      </c>
      <c r="AU13">
        <f t="shared" si="35"/>
        <v>4.9999999999999996E-2</v>
      </c>
      <c r="AW13" s="102">
        <f t="shared" si="36"/>
        <v>9.9999999999999992E-2</v>
      </c>
      <c r="AX13" s="97">
        <f>COUNT(AJ394:AJ409)</f>
        <v>16</v>
      </c>
      <c r="AY13" s="80" t="str">
        <f t="shared" si="23"/>
        <v>0.1 to 0.11</v>
      </c>
      <c r="AZ13">
        <f t="shared" si="24"/>
        <v>3.5476718403547672E-2</v>
      </c>
      <c r="BA13">
        <f>SUM(AX$3:AX13)/$BB$2</f>
        <v>0.90243902439024393</v>
      </c>
      <c r="BT13" s="68" t="s">
        <v>75</v>
      </c>
      <c r="BU13" s="68" t="s">
        <v>76</v>
      </c>
      <c r="CD13" t="s">
        <v>47</v>
      </c>
      <c r="CE13" s="57">
        <f>CE10-(1.5*CE11)</f>
        <v>-4.4000000000000011E-2</v>
      </c>
      <c r="CF13">
        <f>IF(CE18&gt;CE13,CE18,CE13)</f>
        <v>1E-3</v>
      </c>
      <c r="CG13" t="str">
        <f>IF(CE18&lt;CE13,"add out","")</f>
        <v/>
      </c>
      <c r="CH13">
        <f>CE7</f>
        <v>1.5</v>
      </c>
      <c r="CI13">
        <f>CE15</f>
        <v>4.3451436191953387E-2</v>
      </c>
      <c r="CJ13" t="s">
        <v>49</v>
      </c>
      <c r="CK13">
        <v>1.5</v>
      </c>
      <c r="CT13" s="50">
        <v>0.8</v>
      </c>
      <c r="CU13">
        <f t="shared" si="25"/>
        <v>0.84162123357291474</v>
      </c>
      <c r="CV13" s="51">
        <f t="shared" si="26"/>
        <v>0</v>
      </c>
      <c r="DB13">
        <f t="shared" si="27"/>
        <v>5.0000000000000001E-3</v>
      </c>
      <c r="DC13">
        <f t="shared" si="27"/>
        <v>11</v>
      </c>
      <c r="DD13">
        <f t="shared" si="28"/>
        <v>5.0000000000000001E-3</v>
      </c>
      <c r="DE13">
        <f t="shared" si="29"/>
        <v>9.8125220889796833E-2</v>
      </c>
      <c r="DF13">
        <f t="shared" si="30"/>
        <v>0.9018747791102032</v>
      </c>
      <c r="DG13">
        <f t="shared" si="31"/>
        <v>4.2618060168807537E-3</v>
      </c>
      <c r="DH13">
        <f t="shared" si="32"/>
        <v>-163.37103536654377</v>
      </c>
      <c r="DI13">
        <f t="shared" si="33"/>
        <v>2.3281596452328159E-2</v>
      </c>
      <c r="DJ13">
        <f t="shared" si="34"/>
        <v>-1.990251907255455</v>
      </c>
    </row>
    <row r="14" spans="1:114" x14ac:dyDescent="0.25">
      <c r="A14" t="s">
        <v>24</v>
      </c>
      <c r="B14" s="2">
        <v>3.1E-2</v>
      </c>
      <c r="D14" s="2">
        <f t="shared" si="0"/>
        <v>3.1E-2</v>
      </c>
      <c r="E14" s="28">
        <f t="shared" si="14"/>
        <v>8.4000000000000005E-2</v>
      </c>
      <c r="F14" s="28">
        <f t="shared" si="1"/>
        <v>5.6000000000000001E-2</v>
      </c>
      <c r="G14" s="28">
        <f t="shared" si="2"/>
        <v>9.7000000000000003E-2</v>
      </c>
      <c r="H14" s="28">
        <f t="shared" si="3"/>
        <v>5.0000000000000001E-3</v>
      </c>
      <c r="I14" s="28">
        <f t="shared" si="4"/>
        <v>4.1000000000000002E-2</v>
      </c>
      <c r="J14" s="28">
        <f t="shared" si="5"/>
        <v>7.3999999999999996E-2</v>
      </c>
      <c r="K14" s="28">
        <f t="shared" si="6"/>
        <v>8.0000000000000002E-3</v>
      </c>
      <c r="L14" s="28">
        <f t="shared" si="7"/>
        <v>2.1999999999999999E-2</v>
      </c>
      <c r="M14" s="28">
        <f t="shared" si="8"/>
        <v>4.1000000000000002E-2</v>
      </c>
      <c r="N14" s="28">
        <f t="shared" si="9"/>
        <v>2.1999999999999999E-2</v>
      </c>
      <c r="O14" s="28">
        <f t="shared" si="10"/>
        <v>4.8000000000000001E-2</v>
      </c>
      <c r="P14" s="28">
        <f t="shared" si="11"/>
        <v>8.1000000000000003E-2</v>
      </c>
      <c r="Q14" s="28">
        <f t="shared" si="12"/>
        <v>0.122</v>
      </c>
      <c r="R14" s="28">
        <f t="shared" si="13"/>
        <v>9.9000000000000005E-2</v>
      </c>
      <c r="T14">
        <v>13</v>
      </c>
      <c r="U14" s="2">
        <v>5.0000000000000001E-3</v>
      </c>
      <c r="V14" t="s">
        <v>48</v>
      </c>
      <c r="W14" s="57">
        <f>W9+(1.57*(W11/(W16^0.5)))</f>
        <v>5.0548563808046613E-2</v>
      </c>
      <c r="Z14">
        <f>W7</f>
        <v>1.5</v>
      </c>
      <c r="AA14">
        <f>W10</f>
        <v>2.8000000000000001E-2</v>
      </c>
      <c r="AB14" t="s">
        <v>44</v>
      </c>
      <c r="AC14">
        <v>1.5</v>
      </c>
      <c r="AD14" t="s">
        <v>44</v>
      </c>
      <c r="AJ14" s="79">
        <f t="shared" si="15"/>
        <v>5.0000000000000001E-3</v>
      </c>
      <c r="AK14">
        <v>12</v>
      </c>
      <c r="AL14" s="6">
        <f t="shared" si="16"/>
        <v>2.5498891352549888E-2</v>
      </c>
      <c r="AM14" s="6">
        <f t="shared" si="17"/>
        <v>-1.9514984307135339</v>
      </c>
      <c r="AN14" s="7">
        <f t="shared" si="18"/>
        <v>2.5498891352549895E-2</v>
      </c>
      <c r="AO14" s="7">
        <f t="shared" si="19"/>
        <v>5.9420761365477859E-2</v>
      </c>
      <c r="AR14">
        <f t="shared" si="20"/>
        <v>0.49256452134369977</v>
      </c>
      <c r="AS14">
        <f t="shared" si="21"/>
        <v>10.160644096596021</v>
      </c>
      <c r="AT14">
        <f t="shared" si="22"/>
        <v>0.39887298724034709</v>
      </c>
      <c r="AU14">
        <f t="shared" si="35"/>
        <v>5.4999999999999993E-2</v>
      </c>
      <c r="AW14" s="102">
        <f t="shared" si="36"/>
        <v>0.10999999999999999</v>
      </c>
      <c r="AX14" s="97">
        <f>COUNT(AJ410:AJ418)</f>
        <v>9</v>
      </c>
      <c r="AY14" s="80" t="str">
        <f t="shared" si="23"/>
        <v>0.11 to 0.12</v>
      </c>
      <c r="AZ14">
        <f t="shared" si="24"/>
        <v>1.9955654101995565E-2</v>
      </c>
      <c r="BA14">
        <f>SUM(AX$3:AX14)/$BB$2</f>
        <v>0.92239467849223944</v>
      </c>
      <c r="BT14" s="104">
        <f>MIN(AJ3:AJ453)</f>
        <v>1E-3</v>
      </c>
      <c r="BU14" s="104">
        <f>MAX(AJ3:AJ453)</f>
        <v>0.20799999999999999</v>
      </c>
      <c r="CD14" t="s">
        <v>48</v>
      </c>
      <c r="CE14" s="57">
        <f>CE9+(1.57*(CE11/(CE16^0.5)))</f>
        <v>5.0548563808046613E-2</v>
      </c>
      <c r="CH14">
        <f>CE7</f>
        <v>1.5</v>
      </c>
      <c r="CI14">
        <f>CE10</f>
        <v>2.8000000000000001E-2</v>
      </c>
      <c r="CJ14" t="s">
        <v>44</v>
      </c>
      <c r="CK14">
        <v>1.5</v>
      </c>
      <c r="CL14" t="s">
        <v>44</v>
      </c>
      <c r="CT14" s="50">
        <v>0.9</v>
      </c>
      <c r="CU14">
        <f t="shared" si="25"/>
        <v>1.2815515655446006</v>
      </c>
      <c r="CV14" s="51">
        <f t="shared" si="26"/>
        <v>0</v>
      </c>
      <c r="CX14" s="81" t="s">
        <v>100</v>
      </c>
      <c r="CY14" s="81"/>
      <c r="DB14">
        <f t="shared" si="27"/>
        <v>5.0000000000000001E-3</v>
      </c>
      <c r="DC14">
        <f t="shared" si="27"/>
        <v>12</v>
      </c>
      <c r="DD14">
        <f t="shared" si="28"/>
        <v>5.0000000000000001E-3</v>
      </c>
      <c r="DE14">
        <f t="shared" si="29"/>
        <v>9.8125220889796833E-2</v>
      </c>
      <c r="DF14">
        <f t="shared" si="30"/>
        <v>0.9018747791102032</v>
      </c>
      <c r="DG14">
        <f t="shared" si="31"/>
        <v>5.3220246521570314E-3</v>
      </c>
      <c r="DH14">
        <f t="shared" si="32"/>
        <v>-173.82048350008273</v>
      </c>
      <c r="DI14">
        <f t="shared" si="33"/>
        <v>2.5498891352549888E-2</v>
      </c>
      <c r="DJ14">
        <f t="shared" si="34"/>
        <v>-1.9514984307135339</v>
      </c>
    </row>
    <row r="15" spans="1:114" x14ac:dyDescent="0.25">
      <c r="A15" t="s">
        <v>24</v>
      </c>
      <c r="B15" s="2">
        <v>3.1E-2</v>
      </c>
      <c r="D15" s="2">
        <f t="shared" si="0"/>
        <v>3.1E-2</v>
      </c>
      <c r="E15" s="28">
        <f t="shared" si="14"/>
        <v>0.1</v>
      </c>
      <c r="F15" s="28">
        <f t="shared" si="1"/>
        <v>5.7000000000000002E-2</v>
      </c>
      <c r="G15" s="28">
        <f t="shared" si="2"/>
        <v>0.1</v>
      </c>
      <c r="H15" s="28">
        <f t="shared" si="3"/>
        <v>5.0000000000000001E-3</v>
      </c>
      <c r="I15" s="28">
        <f t="shared" si="4"/>
        <v>4.1000000000000002E-2</v>
      </c>
      <c r="J15" s="28">
        <f t="shared" si="5"/>
        <v>7.4999999999999997E-2</v>
      </c>
      <c r="K15" s="28">
        <f t="shared" si="6"/>
        <v>8.0000000000000002E-3</v>
      </c>
      <c r="L15" s="28">
        <f t="shared" si="7"/>
        <v>2.1999999999999999E-2</v>
      </c>
      <c r="M15" s="28">
        <f t="shared" si="8"/>
        <v>4.1000000000000002E-2</v>
      </c>
      <c r="N15" s="28">
        <f t="shared" si="9"/>
        <v>2.4E-2</v>
      </c>
      <c r="O15" s="28">
        <f t="shared" si="10"/>
        <v>0.05</v>
      </c>
      <c r="P15" s="28">
        <f t="shared" si="11"/>
        <v>8.3000000000000004E-2</v>
      </c>
      <c r="Q15" s="28">
        <f t="shared" si="12"/>
        <v>0.123</v>
      </c>
      <c r="R15" s="28">
        <f t="shared" si="13"/>
        <v>0.108</v>
      </c>
      <c r="T15">
        <v>14</v>
      </c>
      <c r="U15" s="2">
        <v>5.0000000000000001E-3</v>
      </c>
      <c r="V15" t="s">
        <v>50</v>
      </c>
      <c r="W15" s="57">
        <f>W9-(1.57*(W11/(W16^0.5)))</f>
        <v>4.3451436191953387E-2</v>
      </c>
      <c r="Z15">
        <f>W3</f>
        <v>0.5</v>
      </c>
      <c r="AA15">
        <f>W10</f>
        <v>2.8000000000000001E-2</v>
      </c>
      <c r="AB15" t="s">
        <v>44</v>
      </c>
      <c r="AC15">
        <v>0.5</v>
      </c>
      <c r="AJ15" s="79">
        <f t="shared" si="15"/>
        <v>5.0000000000000001E-3</v>
      </c>
      <c r="AK15">
        <v>13</v>
      </c>
      <c r="AL15" s="6">
        <f t="shared" si="16"/>
        <v>2.771618625277162E-2</v>
      </c>
      <c r="AM15" s="6">
        <f t="shared" si="17"/>
        <v>-1.9154717186792212</v>
      </c>
      <c r="AN15" s="7">
        <f t="shared" si="18"/>
        <v>2.7716186252771609E-2</v>
      </c>
      <c r="AO15" s="7">
        <f t="shared" si="19"/>
        <v>6.3707404323936054E-2</v>
      </c>
      <c r="AR15">
        <f t="shared" si="20"/>
        <v>0.54329082467443235</v>
      </c>
      <c r="AS15">
        <f t="shared" si="21"/>
        <v>10.102517699208242</v>
      </c>
      <c r="AT15">
        <f t="shared" si="22"/>
        <v>0.39659113881192409</v>
      </c>
      <c r="AU15">
        <f t="shared" si="35"/>
        <v>5.9999999999999991E-2</v>
      </c>
      <c r="AW15" s="102">
        <f t="shared" si="36"/>
        <v>0.11999999999999998</v>
      </c>
      <c r="AX15" s="97">
        <f>COUNT(AJ419:AJ428)</f>
        <v>10</v>
      </c>
      <c r="AY15" s="80" t="str">
        <f t="shared" si="23"/>
        <v>0.12 to 0.13</v>
      </c>
      <c r="AZ15">
        <f t="shared" si="24"/>
        <v>2.2172949002217297E-2</v>
      </c>
      <c r="BA15">
        <f>SUM(AX$3:AX15)/$BB$2</f>
        <v>0.94456762749445677</v>
      </c>
      <c r="BT15" s="68" t="s">
        <v>73</v>
      </c>
      <c r="BU15" s="68" t="s">
        <v>74</v>
      </c>
      <c r="BV15" s="68" t="s">
        <v>129</v>
      </c>
      <c r="CD15" t="s">
        <v>50</v>
      </c>
      <c r="CE15" s="57">
        <f>CE9-(1.57*(CE11/(CE16^0.5)))</f>
        <v>4.3451436191953387E-2</v>
      </c>
      <c r="CH15">
        <f>CE3</f>
        <v>0.5</v>
      </c>
      <c r="CI15">
        <f>CE10</f>
        <v>2.8000000000000001E-2</v>
      </c>
      <c r="CJ15" t="s">
        <v>44</v>
      </c>
      <c r="CK15">
        <v>0.5</v>
      </c>
      <c r="CT15" s="50">
        <v>0.95</v>
      </c>
      <c r="CU15">
        <f t="shared" si="25"/>
        <v>1.6448536269514715</v>
      </c>
      <c r="CV15" s="51">
        <f t="shared" si="26"/>
        <v>0</v>
      </c>
      <c r="CX15" t="s">
        <v>101</v>
      </c>
      <c r="CY15">
        <f>IF(AND(CY9&lt;13,CY9&gt;= 0.6),EXP(1.2937-5.709*CY9+0.0186*CY9^ 2),0)</f>
        <v>5.5025997001027714E-21</v>
      </c>
      <c r="DB15">
        <f t="shared" si="27"/>
        <v>5.0000000000000001E-3</v>
      </c>
      <c r="DC15">
        <f t="shared" si="27"/>
        <v>13</v>
      </c>
      <c r="DD15">
        <f t="shared" si="28"/>
        <v>5.0000000000000001E-3</v>
      </c>
      <c r="DE15">
        <f t="shared" si="29"/>
        <v>9.8125220889796833E-2</v>
      </c>
      <c r="DF15">
        <f t="shared" si="30"/>
        <v>0.9018747791102032</v>
      </c>
      <c r="DG15">
        <f t="shared" si="31"/>
        <v>5.3220246521570314E-3</v>
      </c>
      <c r="DH15">
        <f t="shared" si="32"/>
        <v>-188.93530815226381</v>
      </c>
      <c r="DI15">
        <f t="shared" si="33"/>
        <v>2.771618625277162E-2</v>
      </c>
      <c r="DJ15">
        <f t="shared" si="34"/>
        <v>-1.9154717186792212</v>
      </c>
    </row>
    <row r="16" spans="1:114" x14ac:dyDescent="0.25">
      <c r="A16" t="s">
        <v>24</v>
      </c>
      <c r="B16" s="2">
        <v>3.2000000000000001E-2</v>
      </c>
      <c r="D16" s="2">
        <f t="shared" si="0"/>
        <v>3.2000000000000001E-2</v>
      </c>
      <c r="E16" s="28">
        <f t="shared" si="14"/>
        <v>0.10299999999999999</v>
      </c>
      <c r="F16" s="28">
        <f t="shared" si="1"/>
        <v>5.7000000000000002E-2</v>
      </c>
      <c r="G16" s="28">
        <f t="shared" si="2"/>
        <v>0.109</v>
      </c>
      <c r="H16" s="28">
        <f t="shared" si="3"/>
        <v>5.0000000000000001E-3</v>
      </c>
      <c r="I16" s="28">
        <f t="shared" si="4"/>
        <v>4.1000000000000002E-2</v>
      </c>
      <c r="J16" s="28">
        <f t="shared" si="5"/>
        <v>7.6999999999999999E-2</v>
      </c>
      <c r="K16" s="28">
        <f t="shared" si="6"/>
        <v>8.0000000000000002E-3</v>
      </c>
      <c r="L16" s="28">
        <f t="shared" si="7"/>
        <v>2.3E-2</v>
      </c>
      <c r="M16" s="28">
        <f t="shared" si="8"/>
        <v>4.2000000000000003E-2</v>
      </c>
      <c r="N16" s="28">
        <f t="shared" si="9"/>
        <v>2.4E-2</v>
      </c>
      <c r="O16" s="28">
        <f t="shared" si="10"/>
        <v>5.0999999999999997E-2</v>
      </c>
      <c r="P16" s="28">
        <f t="shared" si="11"/>
        <v>8.5000000000000006E-2</v>
      </c>
      <c r="Q16" s="28">
        <f t="shared" si="12"/>
        <v>0.124</v>
      </c>
      <c r="R16" s="28">
        <f t="shared" si="13"/>
        <v>0.11799999999999999</v>
      </c>
      <c r="T16">
        <v>15</v>
      </c>
      <c r="U16" s="2">
        <v>5.0000000000000001E-3</v>
      </c>
      <c r="V16" t="s">
        <v>51</v>
      </c>
      <c r="W16" s="57">
        <f>MAX(V22:V472)</f>
        <v>451</v>
      </c>
      <c r="Z16">
        <f>W3</f>
        <v>0.5</v>
      </c>
      <c r="AA16">
        <f>W15</f>
        <v>4.3451436191953387E-2</v>
      </c>
      <c r="AB16" t="s">
        <v>49</v>
      </c>
      <c r="AC16">
        <v>0.5</v>
      </c>
      <c r="AJ16" s="79">
        <f t="shared" si="15"/>
        <v>5.0000000000000001E-3</v>
      </c>
      <c r="AK16">
        <v>14</v>
      </c>
      <c r="AL16" s="6">
        <f t="shared" si="16"/>
        <v>2.9933481152993349E-2</v>
      </c>
      <c r="AM16" s="6">
        <f t="shared" si="17"/>
        <v>-1.8817721233931999</v>
      </c>
      <c r="AN16" s="7">
        <f t="shared" si="18"/>
        <v>2.993348115299339E-2</v>
      </c>
      <c r="AO16" s="7">
        <f t="shared" si="19"/>
        <v>6.7916810659302773E-2</v>
      </c>
      <c r="AR16">
        <f t="shared" si="20"/>
        <v>0.59332043114629718</v>
      </c>
      <c r="AS16">
        <f t="shared" si="21"/>
        <v>9.8830895882090903</v>
      </c>
      <c r="AT16">
        <f t="shared" si="22"/>
        <v>0.38797712327445832</v>
      </c>
      <c r="AU16">
        <f t="shared" si="35"/>
        <v>6.4999999999999988E-2</v>
      </c>
      <c r="AW16" s="102">
        <f t="shared" si="36"/>
        <v>0.12999999999999998</v>
      </c>
      <c r="AX16" s="97">
        <f>COUNT(AJ429:AJ434)</f>
        <v>6</v>
      </c>
      <c r="AY16" s="80" t="str">
        <f t="shared" si="23"/>
        <v>0.13 to 0.14</v>
      </c>
      <c r="AZ16">
        <f t="shared" si="24"/>
        <v>1.3303769401330377E-2</v>
      </c>
      <c r="BA16">
        <f>SUM(AX$3:AX16)/$BB$2</f>
        <v>0.95787139689578715</v>
      </c>
      <c r="BT16" s="100">
        <v>0</v>
      </c>
      <c r="BU16" s="100">
        <v>0.25</v>
      </c>
      <c r="BV16" s="101">
        <v>0.01</v>
      </c>
      <c r="CD16" t="s">
        <v>51</v>
      </c>
      <c r="CE16" s="57">
        <f>MAX(CD22:CD472)</f>
        <v>451</v>
      </c>
      <c r="CH16">
        <f>CE3</f>
        <v>0.5</v>
      </c>
      <c r="CI16">
        <f>CE15</f>
        <v>4.3451436191953387E-2</v>
      </c>
      <c r="CJ16" t="s">
        <v>49</v>
      </c>
      <c r="CK16">
        <v>0.5</v>
      </c>
      <c r="CT16" s="50">
        <v>0.98</v>
      </c>
      <c r="CU16">
        <f t="shared" si="25"/>
        <v>2.0537489106318221</v>
      </c>
      <c r="CV16" s="51">
        <f t="shared" si="26"/>
        <v>0</v>
      </c>
      <c r="CX16" t="s">
        <v>101</v>
      </c>
      <c r="CY16">
        <f>IF(AND(CY9&lt;0.6,CY9&gt;=0.34),EXP(0.9177-4.279*CY9-1.38*CY9^2),0)</f>
        <v>0</v>
      </c>
      <c r="DB16">
        <f t="shared" si="27"/>
        <v>5.0000000000000001E-3</v>
      </c>
      <c r="DC16">
        <f t="shared" si="27"/>
        <v>14</v>
      </c>
      <c r="DD16">
        <f t="shared" si="28"/>
        <v>5.0000000000000001E-3</v>
      </c>
      <c r="DE16">
        <f t="shared" si="29"/>
        <v>9.8125220889796833E-2</v>
      </c>
      <c r="DF16">
        <f t="shared" si="30"/>
        <v>0.9018747791102032</v>
      </c>
      <c r="DG16">
        <f t="shared" si="31"/>
        <v>5.3220246521570314E-3</v>
      </c>
      <c r="DH16">
        <f t="shared" si="32"/>
        <v>-204.05013280444493</v>
      </c>
      <c r="DI16">
        <f t="shared" si="33"/>
        <v>2.9933481152993349E-2</v>
      </c>
      <c r="DJ16">
        <f t="shared" si="34"/>
        <v>-1.8817721233931999</v>
      </c>
    </row>
    <row r="17" spans="1:114" x14ac:dyDescent="0.25">
      <c r="A17" t="s">
        <v>24</v>
      </c>
      <c r="B17" s="2">
        <v>3.3000000000000002E-2</v>
      </c>
      <c r="D17" s="2">
        <f t="shared" si="0"/>
        <v>3.3000000000000002E-2</v>
      </c>
      <c r="E17" s="28">
        <f t="shared" si="14"/>
        <v>1.6E-2</v>
      </c>
      <c r="F17" s="28">
        <f t="shared" si="1"/>
        <v>5.7000000000000002E-2</v>
      </c>
      <c r="G17" s="28">
        <f t="shared" si="2"/>
        <v>0.109</v>
      </c>
      <c r="H17" s="28">
        <f t="shared" si="3"/>
        <v>0.01</v>
      </c>
      <c r="I17" s="28">
        <f t="shared" si="4"/>
        <v>4.2000000000000003E-2</v>
      </c>
      <c r="J17" s="28">
        <f t="shared" si="5"/>
        <v>8.5000000000000006E-2</v>
      </c>
      <c r="K17" s="28">
        <f t="shared" si="6"/>
        <v>8.9999999999999993E-3</v>
      </c>
      <c r="L17" s="28">
        <f t="shared" si="7"/>
        <v>2.3E-2</v>
      </c>
      <c r="M17" s="28">
        <f t="shared" si="8"/>
        <v>4.2999999999999997E-2</v>
      </c>
      <c r="N17" s="28">
        <f t="shared" si="9"/>
        <v>2.5000000000000001E-2</v>
      </c>
      <c r="O17" s="28">
        <f t="shared" si="10"/>
        <v>5.3999999999999999E-2</v>
      </c>
      <c r="P17" s="28">
        <f t="shared" si="11"/>
        <v>8.6999999999999994E-2</v>
      </c>
      <c r="Q17" s="28">
        <f t="shared" si="12"/>
        <v>0.13400000000000001</v>
      </c>
      <c r="R17" s="28">
        <f t="shared" si="13"/>
        <v>0.14499999999999999</v>
      </c>
      <c r="T17">
        <v>16</v>
      </c>
      <c r="U17" s="2">
        <v>5.0000000000000001E-3</v>
      </c>
      <c r="V17" t="s">
        <v>52</v>
      </c>
      <c r="W17" s="58">
        <f>MAX(W22:W472)</f>
        <v>0.20799999999999999</v>
      </c>
      <c r="Z17">
        <f>W4</f>
        <v>0.75</v>
      </c>
      <c r="AA17">
        <f>W9</f>
        <v>4.7E-2</v>
      </c>
      <c r="AB17" t="s">
        <v>39</v>
      </c>
      <c r="AC17">
        <v>0.75</v>
      </c>
      <c r="AJ17" s="79">
        <f t="shared" si="15"/>
        <v>5.0000000000000001E-3</v>
      </c>
      <c r="AK17">
        <v>15</v>
      </c>
      <c r="AL17" s="6">
        <f t="shared" si="16"/>
        <v>3.2150776053215077E-2</v>
      </c>
      <c r="AM17" s="6">
        <f t="shared" si="17"/>
        <v>-1.8500832472740458</v>
      </c>
      <c r="AN17" s="7">
        <f t="shared" si="18"/>
        <v>3.2150776053215077E-2</v>
      </c>
      <c r="AO17" s="7">
        <f t="shared" si="19"/>
        <v>7.2053776413097459E-2</v>
      </c>
      <c r="AR17">
        <f t="shared" si="20"/>
        <v>0.64186998122710226</v>
      </c>
      <c r="AS17">
        <f t="shared" si="21"/>
        <v>9.5128484034982002</v>
      </c>
      <c r="AT17">
        <f t="shared" si="22"/>
        <v>0.37344268963609156</v>
      </c>
      <c r="AU17">
        <f t="shared" si="35"/>
        <v>6.9999999999999993E-2</v>
      </c>
      <c r="AW17" s="102">
        <f t="shared" si="36"/>
        <v>0.13999999999999999</v>
      </c>
      <c r="AX17" s="97">
        <f>COUNT(AJ435:AJ438)</f>
        <v>4</v>
      </c>
      <c r="AY17" s="80" t="str">
        <f t="shared" si="23"/>
        <v>0.14 to 0.15</v>
      </c>
      <c r="AZ17">
        <f t="shared" si="24"/>
        <v>8.869179600886918E-3</v>
      </c>
      <c r="BA17">
        <f>SUM(AX$3:AX17)/$BB$2</f>
        <v>0.96674057649667411</v>
      </c>
      <c r="CD17" t="s">
        <v>52</v>
      </c>
      <c r="CE17" s="58">
        <f>MAX(CE22:CE472)</f>
        <v>0.20799999999999999</v>
      </c>
      <c r="CH17">
        <f>CE4</f>
        <v>0.75</v>
      </c>
      <c r="CI17">
        <f>CE9</f>
        <v>4.7E-2</v>
      </c>
      <c r="CJ17" t="s">
        <v>39</v>
      </c>
      <c r="CK17">
        <v>0.75</v>
      </c>
      <c r="CT17" s="50">
        <v>0.99</v>
      </c>
      <c r="CU17">
        <f t="shared" si="25"/>
        <v>2.3263478740408408</v>
      </c>
      <c r="CV17" s="51">
        <f t="shared" si="26"/>
        <v>0</v>
      </c>
      <c r="CX17" t="s">
        <v>101</v>
      </c>
      <c r="CY17">
        <f>IF(AND(CY9&lt;0.34,CY9&gt;=0.2),1-EXP(-8.318+42.796*CY9-59.938*CY9^2),0)</f>
        <v>0</v>
      </c>
      <c r="DB17">
        <f t="shared" si="27"/>
        <v>5.0000000000000001E-3</v>
      </c>
      <c r="DC17">
        <f t="shared" si="27"/>
        <v>15</v>
      </c>
      <c r="DD17">
        <f t="shared" si="28"/>
        <v>5.0000000000000001E-3</v>
      </c>
      <c r="DE17">
        <f t="shared" si="29"/>
        <v>9.8125220889796833E-2</v>
      </c>
      <c r="DF17">
        <f t="shared" si="30"/>
        <v>0.9018747791102032</v>
      </c>
      <c r="DG17">
        <f t="shared" si="31"/>
        <v>6.153350217309117E-3</v>
      </c>
      <c r="DH17">
        <f t="shared" si="32"/>
        <v>-214.95581394793371</v>
      </c>
      <c r="DI17">
        <f t="shared" si="33"/>
        <v>3.2150776053215077E-2</v>
      </c>
      <c r="DJ17">
        <f t="shared" si="34"/>
        <v>-1.8500832472740458</v>
      </c>
    </row>
    <row r="18" spans="1:114" x14ac:dyDescent="0.25">
      <c r="A18" t="s">
        <v>24</v>
      </c>
      <c r="B18" s="2">
        <v>3.4000000000000002E-2</v>
      </c>
      <c r="D18" s="2">
        <f t="shared" si="0"/>
        <v>3.4000000000000002E-2</v>
      </c>
      <c r="E18" s="28">
        <f t="shared" si="14"/>
        <v>1.7999999999999999E-2</v>
      </c>
      <c r="F18" s="28">
        <f t="shared" si="1"/>
        <v>5.8000000000000003E-2</v>
      </c>
      <c r="G18" s="28">
        <f t="shared" si="2"/>
        <v>0.115</v>
      </c>
      <c r="H18" s="28">
        <f t="shared" si="3"/>
        <v>1.0999999999999999E-2</v>
      </c>
      <c r="I18" s="28">
        <f t="shared" si="4"/>
        <v>4.2999999999999997E-2</v>
      </c>
      <c r="J18" s="28">
        <f t="shared" si="5"/>
        <v>8.6999999999999994E-2</v>
      </c>
      <c r="K18" s="28">
        <f t="shared" si="6"/>
        <v>0.01</v>
      </c>
      <c r="L18" s="28">
        <f t="shared" si="7"/>
        <v>2.5000000000000001E-2</v>
      </c>
      <c r="M18" s="28">
        <f t="shared" si="8"/>
        <v>4.3999999999999997E-2</v>
      </c>
      <c r="N18" s="28">
        <f t="shared" si="9"/>
        <v>2.5999999999999999E-2</v>
      </c>
      <c r="O18" s="28">
        <f t="shared" si="10"/>
        <v>5.5E-2</v>
      </c>
      <c r="P18" s="28">
        <f t="shared" si="11"/>
        <v>8.7999999999999995E-2</v>
      </c>
      <c r="Q18" s="28">
        <f t="shared" si="12"/>
        <v>0.13700000000000001</v>
      </c>
      <c r="R18" s="28">
        <f t="shared" si="13"/>
        <v>0.187</v>
      </c>
      <c r="T18">
        <v>17</v>
      </c>
      <c r="U18" s="2">
        <v>5.0000000000000001E-3</v>
      </c>
      <c r="V18" t="s">
        <v>53</v>
      </c>
      <c r="W18" s="58">
        <f>MIN(W22:W472)</f>
        <v>1E-3</v>
      </c>
      <c r="AJ18" s="79">
        <f t="shared" si="15"/>
        <v>5.0000000000000001E-3</v>
      </c>
      <c r="AK18">
        <v>16</v>
      </c>
      <c r="AL18" s="6">
        <f t="shared" si="16"/>
        <v>3.4368070953436809E-2</v>
      </c>
      <c r="AM18" s="6">
        <f t="shared" si="17"/>
        <v>-1.8201501518649088</v>
      </c>
      <c r="AN18" s="7">
        <f t="shared" si="18"/>
        <v>3.4368070953436851E-2</v>
      </c>
      <c r="AO18" s="7">
        <f t="shared" si="19"/>
        <v>7.6122467521751766E-2</v>
      </c>
      <c r="AR18">
        <f t="shared" si="20"/>
        <v>0.68822615500242901</v>
      </c>
      <c r="AS18">
        <f t="shared" si="21"/>
        <v>9.0091361693325407</v>
      </c>
      <c r="AT18">
        <f t="shared" si="22"/>
        <v>0.35366862790919018</v>
      </c>
      <c r="AU18">
        <f t="shared" si="35"/>
        <v>7.4999999999999997E-2</v>
      </c>
      <c r="AW18" s="102">
        <f t="shared" si="36"/>
        <v>0.15</v>
      </c>
      <c r="AX18" s="97">
        <f>COUNT(AJ439:AJ443)</f>
        <v>5</v>
      </c>
      <c r="AY18" s="80" t="str">
        <f t="shared" si="23"/>
        <v>0.15 to 0.16</v>
      </c>
      <c r="AZ18">
        <f t="shared" si="24"/>
        <v>1.1086474501108648E-2</v>
      </c>
      <c r="BA18">
        <f>SUM(AX$3:AX18)/$BB$2</f>
        <v>0.97782705099778267</v>
      </c>
      <c r="CD18" t="s">
        <v>53</v>
      </c>
      <c r="CE18" s="58">
        <f>MIN(CE22:CE472)</f>
        <v>1E-3</v>
      </c>
      <c r="CT18" s="28">
        <v>0.999</v>
      </c>
      <c r="CU18">
        <f t="shared" si="25"/>
        <v>3.0902323061678132</v>
      </c>
      <c r="CV18" s="51">
        <f t="shared" si="26"/>
        <v>0</v>
      </c>
      <c r="CX18" t="s">
        <v>101</v>
      </c>
      <c r="CY18">
        <f>IF(CY9&lt;0.2,1-EXP(-13.436+101.14*CY9-223.73*CY9^2),0)</f>
        <v>0</v>
      </c>
      <c r="DB18">
        <f t="shared" si="27"/>
        <v>5.0000000000000001E-3</v>
      </c>
      <c r="DC18">
        <f t="shared" si="27"/>
        <v>16</v>
      </c>
      <c r="DD18">
        <f t="shared" si="28"/>
        <v>5.0000000000000001E-3</v>
      </c>
      <c r="DE18">
        <f t="shared" si="29"/>
        <v>9.8125220889796833E-2</v>
      </c>
      <c r="DF18">
        <f t="shared" si="30"/>
        <v>0.9018747791102032</v>
      </c>
      <c r="DG18">
        <f t="shared" si="31"/>
        <v>1.1484035042140128E-2</v>
      </c>
      <c r="DH18">
        <f t="shared" si="32"/>
        <v>-210.43755783059089</v>
      </c>
      <c r="DI18">
        <f t="shared" si="33"/>
        <v>3.4368070953436809E-2</v>
      </c>
      <c r="DJ18">
        <f t="shared" si="34"/>
        <v>-1.8201501518649088</v>
      </c>
    </row>
    <row r="19" spans="1:114" x14ac:dyDescent="0.25">
      <c r="A19" t="s">
        <v>24</v>
      </c>
      <c r="B19" s="2">
        <v>3.5999999999999997E-2</v>
      </c>
      <c r="D19" s="2">
        <f t="shared" si="0"/>
        <v>3.5999999999999997E-2</v>
      </c>
      <c r="E19" s="28">
        <f t="shared" si="14"/>
        <v>2.3E-2</v>
      </c>
      <c r="F19" s="28">
        <f t="shared" si="1"/>
        <v>5.8000000000000003E-2</v>
      </c>
      <c r="G19" s="28">
        <f t="shared" si="2"/>
        <v>0.115</v>
      </c>
      <c r="H19" s="28">
        <f t="shared" si="3"/>
        <v>1.2E-2</v>
      </c>
      <c r="I19" s="28">
        <f t="shared" si="4"/>
        <v>4.3999999999999997E-2</v>
      </c>
      <c r="J19" s="28">
        <f t="shared" si="5"/>
        <v>8.6999999999999994E-2</v>
      </c>
      <c r="K19" s="28">
        <f t="shared" si="6"/>
        <v>0.01</v>
      </c>
      <c r="L19" s="28">
        <f t="shared" si="7"/>
        <v>2.5999999999999999E-2</v>
      </c>
      <c r="M19" s="28">
        <f t="shared" si="8"/>
        <v>4.3999999999999997E-2</v>
      </c>
      <c r="N19" s="28">
        <f t="shared" si="9"/>
        <v>2.7E-2</v>
      </c>
      <c r="O19" s="28">
        <f t="shared" si="10"/>
        <v>5.6000000000000001E-2</v>
      </c>
      <c r="P19" s="28">
        <f t="shared" si="11"/>
        <v>8.8999999999999996E-2</v>
      </c>
      <c r="Q19" s="28">
        <f t="shared" si="12"/>
        <v>0.14299999999999999</v>
      </c>
      <c r="R19" s="28"/>
      <c r="T19">
        <v>18</v>
      </c>
      <c r="U19" s="2">
        <v>5.0000000000000001E-3</v>
      </c>
      <c r="V19" t="s">
        <v>4</v>
      </c>
      <c r="W19" s="28">
        <f>AVERAGE(W22:W472)</f>
        <v>5.5731707317073137E-2</v>
      </c>
      <c r="Z19">
        <f>W5</f>
        <v>1</v>
      </c>
      <c r="AA19">
        <f>W8</f>
        <v>7.5999999999999998E-2</v>
      </c>
      <c r="AB19" t="s">
        <v>35</v>
      </c>
      <c r="AC19">
        <v>1</v>
      </c>
      <c r="AJ19" s="79">
        <f t="shared" si="15"/>
        <v>5.0000000000000001E-3</v>
      </c>
      <c r="AK19">
        <v>17</v>
      </c>
      <c r="AL19" s="6">
        <f t="shared" si="16"/>
        <v>3.6585365853658534E-2</v>
      </c>
      <c r="AM19" s="6">
        <f t="shared" si="17"/>
        <v>-1.7917642873785156</v>
      </c>
      <c r="AN19" s="7">
        <f t="shared" si="18"/>
        <v>3.6585365853658583E-2</v>
      </c>
      <c r="AO19" s="7">
        <f t="shared" si="19"/>
        <v>8.0126538396668973E-2</v>
      </c>
      <c r="AR19">
        <f t="shared" si="20"/>
        <v>0.73177676115844481</v>
      </c>
      <c r="AS19">
        <f t="shared" si="21"/>
        <v>8.3948020118753526</v>
      </c>
      <c r="AT19">
        <f t="shared" si="22"/>
        <v>0.32955191855305566</v>
      </c>
      <c r="AU19">
        <f t="shared" si="35"/>
        <v>0.08</v>
      </c>
      <c r="AW19" s="102">
        <f t="shared" si="36"/>
        <v>0.16</v>
      </c>
      <c r="AX19" s="97">
        <f>COUNT(AJ444:AJ447)</f>
        <v>4</v>
      </c>
      <c r="AY19" s="80" t="str">
        <f t="shared" si="23"/>
        <v>0.16 to 0.17</v>
      </c>
      <c r="AZ19">
        <f t="shared" si="24"/>
        <v>8.869179600886918E-3</v>
      </c>
      <c r="BA19">
        <f>SUM(AX$3:AX19)/$BB$2</f>
        <v>0.98669623059866962</v>
      </c>
      <c r="CD19" t="s">
        <v>4</v>
      </c>
      <c r="CE19" s="28">
        <f>AVERAGE(CE22:CE472)</f>
        <v>5.5731707317073137E-2</v>
      </c>
      <c r="CH19">
        <f>CE5</f>
        <v>1</v>
      </c>
      <c r="CI19">
        <f>CE8</f>
        <v>7.5999999999999998E-2</v>
      </c>
      <c r="CJ19" t="s">
        <v>35</v>
      </c>
      <c r="CK19">
        <v>1</v>
      </c>
      <c r="DB19">
        <f t="shared" si="27"/>
        <v>5.0000000000000001E-3</v>
      </c>
      <c r="DC19">
        <f t="shared" si="27"/>
        <v>17</v>
      </c>
      <c r="DD19">
        <f t="shared" si="28"/>
        <v>5.0000000000000001E-3</v>
      </c>
      <c r="DE19">
        <f t="shared" si="29"/>
        <v>9.8125220889796833E-2</v>
      </c>
      <c r="DF19">
        <f t="shared" si="30"/>
        <v>0.9018747791102032</v>
      </c>
      <c r="DG19">
        <f t="shared" si="31"/>
        <v>1.1484035042140128E-2</v>
      </c>
      <c r="DH19">
        <f t="shared" si="32"/>
        <v>-224.01417446482253</v>
      </c>
      <c r="DI19">
        <f t="shared" si="33"/>
        <v>3.6585365853658534E-2</v>
      </c>
      <c r="DJ19">
        <f t="shared" si="34"/>
        <v>-1.7917642873785156</v>
      </c>
    </row>
    <row r="20" spans="1:114" x14ac:dyDescent="0.25">
      <c r="A20" t="s">
        <v>24</v>
      </c>
      <c r="B20" s="2">
        <v>3.7999999999999999E-2</v>
      </c>
      <c r="D20" s="2">
        <f t="shared" si="0"/>
        <v>3.7999999999999999E-2</v>
      </c>
      <c r="E20" s="28">
        <f t="shared" si="14"/>
        <v>2.5000000000000001E-2</v>
      </c>
      <c r="F20" s="28">
        <f t="shared" si="1"/>
        <v>0.06</v>
      </c>
      <c r="G20" s="28">
        <f t="shared" si="2"/>
        <v>0.11700000000000001</v>
      </c>
      <c r="H20" s="28">
        <f t="shared" si="3"/>
        <v>1.2999999999999999E-2</v>
      </c>
      <c r="I20" s="28">
        <f t="shared" si="4"/>
        <v>4.3999999999999997E-2</v>
      </c>
      <c r="J20" s="28">
        <f t="shared" si="5"/>
        <v>8.7999999999999995E-2</v>
      </c>
      <c r="K20" s="28">
        <f t="shared" si="6"/>
        <v>1.0999999999999999E-2</v>
      </c>
      <c r="L20" s="28">
        <f t="shared" si="7"/>
        <v>2.9000000000000001E-2</v>
      </c>
      <c r="M20" s="28">
        <f t="shared" si="8"/>
        <v>4.4999999999999998E-2</v>
      </c>
      <c r="N20" s="28">
        <f t="shared" si="9"/>
        <v>2.8000000000000001E-2</v>
      </c>
      <c r="O20" s="28">
        <f t="shared" si="10"/>
        <v>5.6000000000000001E-2</v>
      </c>
      <c r="P20" s="28">
        <f t="shared" si="11"/>
        <v>0.09</v>
      </c>
      <c r="Q20" s="28">
        <f t="shared" si="12"/>
        <v>0.156</v>
      </c>
      <c r="R20" s="28"/>
      <c r="T20">
        <v>19</v>
      </c>
      <c r="U20" s="2">
        <v>5.0000000000000001E-3</v>
      </c>
      <c r="V20" t="s">
        <v>54</v>
      </c>
      <c r="W20" s="28">
        <f>_xlfn.STDEV.P(W22:W472)</f>
        <v>3.9213117646177589E-2</v>
      </c>
      <c r="Z20">
        <f>W5</f>
        <v>1</v>
      </c>
      <c r="AA20">
        <f>X12</f>
        <v>0.14800000000000002</v>
      </c>
      <c r="AB20" t="s">
        <v>61</v>
      </c>
      <c r="AC20">
        <v>1</v>
      </c>
      <c r="AJ20" s="79">
        <f t="shared" si="15"/>
        <v>5.0000000000000001E-3</v>
      </c>
      <c r="AK20">
        <v>18</v>
      </c>
      <c r="AL20" s="6">
        <f t="shared" si="16"/>
        <v>3.8802660753880266E-2</v>
      </c>
      <c r="AM20" s="6">
        <f t="shared" si="17"/>
        <v>-1.764752793833896</v>
      </c>
      <c r="AN20" s="7">
        <f t="shared" si="18"/>
        <v>3.8802660753880301E-2</v>
      </c>
      <c r="AO20" s="7">
        <f t="shared" si="19"/>
        <v>8.4069222268495489E-2</v>
      </c>
      <c r="AR20">
        <f t="shared" si="20"/>
        <v>0.77203410102945047</v>
      </c>
      <c r="AS20">
        <f t="shared" si="21"/>
        <v>7.6964862217888772</v>
      </c>
      <c r="AT20">
        <f t="shared" si="22"/>
        <v>0.30213837049637182</v>
      </c>
      <c r="AU20">
        <f t="shared" si="35"/>
        <v>8.5000000000000006E-2</v>
      </c>
      <c r="AW20" s="102">
        <f t="shared" si="36"/>
        <v>0.17</v>
      </c>
      <c r="AX20" s="97">
        <f>COUNT(AJ448:AJ449)</f>
        <v>2</v>
      </c>
      <c r="AY20" s="80" t="str">
        <f t="shared" si="23"/>
        <v>0.17 to 0.18</v>
      </c>
      <c r="AZ20">
        <f t="shared" si="24"/>
        <v>4.434589800443459E-3</v>
      </c>
      <c r="BA20">
        <f>SUM(AX$3:AX20)/$BB$2</f>
        <v>0.99113082039911304</v>
      </c>
      <c r="CD20" t="s">
        <v>54</v>
      </c>
      <c r="CE20" s="28">
        <f>_xlfn.STDEV.P(CE22:CE472)</f>
        <v>3.9213117646177589E-2</v>
      </c>
      <c r="CH20">
        <f>CE5</f>
        <v>1</v>
      </c>
      <c r="CI20">
        <f>CF12</f>
        <v>0.14800000000000002</v>
      </c>
      <c r="CJ20" t="s">
        <v>61</v>
      </c>
      <c r="CK20">
        <v>1</v>
      </c>
      <c r="CX20" t="s">
        <v>102</v>
      </c>
      <c r="DB20">
        <f t="shared" si="27"/>
        <v>5.0000000000000001E-3</v>
      </c>
      <c r="DC20">
        <f t="shared" si="27"/>
        <v>18</v>
      </c>
      <c r="DD20">
        <f t="shared" si="28"/>
        <v>5.0000000000000001E-3</v>
      </c>
      <c r="DE20">
        <f t="shared" si="29"/>
        <v>9.8125220889796833E-2</v>
      </c>
      <c r="DF20">
        <f t="shared" si="30"/>
        <v>0.9018747791102032</v>
      </c>
      <c r="DG20">
        <f t="shared" si="31"/>
        <v>1.3107273469592395E-2</v>
      </c>
      <c r="DH20">
        <f t="shared" si="32"/>
        <v>-232.96345897810241</v>
      </c>
      <c r="DI20">
        <f t="shared" si="33"/>
        <v>3.8802660753880266E-2</v>
      </c>
      <c r="DJ20">
        <f t="shared" si="34"/>
        <v>-1.764752793833896</v>
      </c>
    </row>
    <row r="21" spans="1:114" x14ac:dyDescent="0.25">
      <c r="A21" t="s">
        <v>24</v>
      </c>
      <c r="B21" s="2">
        <v>3.9E-2</v>
      </c>
      <c r="D21" s="2">
        <f t="shared" si="0"/>
        <v>3.9E-2</v>
      </c>
      <c r="E21" s="28">
        <f t="shared" si="14"/>
        <v>2.5999999999999999E-2</v>
      </c>
      <c r="F21" s="28">
        <f t="shared" si="1"/>
        <v>6.0999999999999999E-2</v>
      </c>
      <c r="G21" s="28">
        <f t="shared" si="2"/>
        <v>0.12</v>
      </c>
      <c r="H21" s="28">
        <f t="shared" si="3"/>
        <v>1.4E-2</v>
      </c>
      <c r="I21" s="28">
        <f t="shared" si="4"/>
        <v>4.3999999999999997E-2</v>
      </c>
      <c r="J21" s="28">
        <f t="shared" si="5"/>
        <v>0.09</v>
      </c>
      <c r="K21" s="28">
        <f t="shared" si="6"/>
        <v>1.0999999999999999E-2</v>
      </c>
      <c r="L21" s="28">
        <f t="shared" si="7"/>
        <v>2.9000000000000001E-2</v>
      </c>
      <c r="M21" s="28">
        <f t="shared" si="8"/>
        <v>4.7E-2</v>
      </c>
      <c r="N21" s="28">
        <f t="shared" si="9"/>
        <v>3.3000000000000002E-2</v>
      </c>
      <c r="O21" s="28">
        <f t="shared" si="10"/>
        <v>5.6000000000000001E-2</v>
      </c>
      <c r="P21" s="28">
        <f t="shared" si="11"/>
        <v>0.09</v>
      </c>
      <c r="Q21" s="28">
        <f t="shared" si="12"/>
        <v>0.16300000000000001</v>
      </c>
      <c r="R21" s="28"/>
      <c r="T21">
        <v>20</v>
      </c>
      <c r="U21" s="2">
        <v>5.0000000000000001E-3</v>
      </c>
      <c r="V21" t="s">
        <v>55</v>
      </c>
      <c r="W21" s="2" t="s">
        <v>56</v>
      </c>
      <c r="X21" t="s">
        <v>138</v>
      </c>
      <c r="Y21" s="2" t="s">
        <v>139</v>
      </c>
      <c r="AJ21" s="79">
        <f t="shared" si="15"/>
        <v>5.0000000000000001E-3</v>
      </c>
      <c r="AK21">
        <v>19</v>
      </c>
      <c r="AL21" s="6">
        <f t="shared" si="16"/>
        <v>4.1019955654101999E-2</v>
      </c>
      <c r="AM21" s="6">
        <f t="shared" si="17"/>
        <v>-1.7389707315702849</v>
      </c>
      <c r="AN21" s="7">
        <f t="shared" si="18"/>
        <v>4.1019955654102033E-2</v>
      </c>
      <c r="AO21" s="7">
        <f t="shared" si="19"/>
        <v>8.7953401265075046E-2</v>
      </c>
      <c r="AR21">
        <f t="shared" si="20"/>
        <v>0.80864919821479697</v>
      </c>
      <c r="AS21">
        <f t="shared" si="21"/>
        <v>6.9427138544804485</v>
      </c>
      <c r="AT21">
        <f t="shared" si="22"/>
        <v>0.27254778224338233</v>
      </c>
      <c r="AU21">
        <f t="shared" si="35"/>
        <v>9.0000000000000011E-2</v>
      </c>
      <c r="AW21" s="102">
        <f t="shared" si="36"/>
        <v>0.18000000000000002</v>
      </c>
      <c r="AX21" s="97">
        <f>COUNT(AJ450:AJ451)</f>
        <v>2</v>
      </c>
      <c r="AY21" s="80" t="str">
        <f t="shared" si="23"/>
        <v>0.18 to 0.19</v>
      </c>
      <c r="AZ21">
        <f t="shared" si="24"/>
        <v>4.434589800443459E-3</v>
      </c>
      <c r="BA21">
        <f>SUM(AX$3:AX21)/$BB$2</f>
        <v>0.99556541019955658</v>
      </c>
      <c r="CD21" t="s">
        <v>55</v>
      </c>
      <c r="CE21" s="2" t="s">
        <v>143</v>
      </c>
      <c r="CX21" s="82" t="str">
        <f>IF(CY10&gt;0.05,("Accept"),("Reject"))</f>
        <v>Reject</v>
      </c>
      <c r="DB21">
        <f t="shared" si="27"/>
        <v>5.0000000000000001E-3</v>
      </c>
      <c r="DC21">
        <f t="shared" si="27"/>
        <v>19</v>
      </c>
      <c r="DD21">
        <f t="shared" si="28"/>
        <v>5.0000000000000001E-3</v>
      </c>
      <c r="DE21">
        <f t="shared" si="29"/>
        <v>9.8125220889796833E-2</v>
      </c>
      <c r="DF21">
        <f t="shared" si="30"/>
        <v>0.9018747791102032</v>
      </c>
      <c r="DG21">
        <f t="shared" si="31"/>
        <v>1.3990766006071409E-2</v>
      </c>
      <c r="DH21">
        <f t="shared" si="32"/>
        <v>-243.86213782076138</v>
      </c>
      <c r="DI21">
        <f t="shared" si="33"/>
        <v>4.1019955654101999E-2</v>
      </c>
      <c r="DJ21">
        <f t="shared" si="34"/>
        <v>-1.7389707315702849</v>
      </c>
    </row>
    <row r="22" spans="1:114" x14ac:dyDescent="0.25">
      <c r="A22" t="s">
        <v>24</v>
      </c>
      <c r="B22" s="2">
        <v>0.04</v>
      </c>
      <c r="D22" s="2">
        <f t="shared" si="0"/>
        <v>0.04</v>
      </c>
      <c r="E22" s="28">
        <f t="shared" si="14"/>
        <v>2.7E-2</v>
      </c>
      <c r="F22" s="28">
        <f t="shared" si="1"/>
        <v>6.0999999999999999E-2</v>
      </c>
      <c r="G22" s="28">
        <f t="shared" si="2"/>
        <v>0.121</v>
      </c>
      <c r="H22" s="28">
        <f t="shared" si="3"/>
        <v>1.4999999999999999E-2</v>
      </c>
      <c r="I22" s="28">
        <f t="shared" si="4"/>
        <v>4.5999999999999999E-2</v>
      </c>
      <c r="J22" s="28">
        <f t="shared" si="5"/>
        <v>9.0999999999999998E-2</v>
      </c>
      <c r="K22" s="28">
        <f t="shared" si="6"/>
        <v>1.2999999999999999E-2</v>
      </c>
      <c r="L22" s="28">
        <f t="shared" si="7"/>
        <v>2.9000000000000001E-2</v>
      </c>
      <c r="M22" s="28">
        <f t="shared" si="8"/>
        <v>4.7E-2</v>
      </c>
      <c r="N22" s="28">
        <f t="shared" si="9"/>
        <v>3.3000000000000002E-2</v>
      </c>
      <c r="O22" s="28">
        <f t="shared" si="10"/>
        <v>5.7000000000000002E-2</v>
      </c>
      <c r="P22" s="28">
        <f t="shared" si="11"/>
        <v>0.09</v>
      </c>
      <c r="Q22" s="28">
        <f t="shared" si="12"/>
        <v>5.0000000000000001E-3</v>
      </c>
      <c r="R22" s="28"/>
      <c r="T22">
        <v>21</v>
      </c>
      <c r="U22" s="2">
        <v>5.0000000000000001E-3</v>
      </c>
      <c r="V22">
        <v>1</v>
      </c>
      <c r="W22" s="2">
        <v>1E-3</v>
      </c>
      <c r="X22" t="str">
        <f>IF(W22&gt;$W$12,W22,"")</f>
        <v/>
      </c>
      <c r="Z22">
        <f>W5</f>
        <v>1</v>
      </c>
      <c r="AA22">
        <f>W10</f>
        <v>2.8000000000000001E-2</v>
      </c>
      <c r="AB22" t="s">
        <v>44</v>
      </c>
      <c r="AC22">
        <v>1</v>
      </c>
      <c r="AJ22" s="79">
        <f t="shared" si="15"/>
        <v>5.0000000000000001E-3</v>
      </c>
      <c r="AK22">
        <v>20</v>
      </c>
      <c r="AL22" s="6">
        <f t="shared" si="16"/>
        <v>4.3237250554323724E-2</v>
      </c>
      <c r="AM22" s="6">
        <f t="shared" si="17"/>
        <v>-1.7142953260668183</v>
      </c>
      <c r="AN22" s="7">
        <f t="shared" si="18"/>
        <v>4.3237250554323772E-2</v>
      </c>
      <c r="AO22" s="7">
        <f t="shared" si="19"/>
        <v>9.1781661629852809E-2</v>
      </c>
      <c r="AR22">
        <f t="shared" si="20"/>
        <v>0.8414164149530986</v>
      </c>
      <c r="AS22">
        <f t="shared" si="21"/>
        <v>6.1619868539044989</v>
      </c>
      <c r="AT22">
        <f t="shared" si="22"/>
        <v>0.24189904501979897</v>
      </c>
      <c r="AU22">
        <f t="shared" si="35"/>
        <v>9.5000000000000015E-2</v>
      </c>
      <c r="AW22" s="102">
        <f t="shared" si="36"/>
        <v>0.19000000000000003</v>
      </c>
      <c r="AX22" s="97">
        <v>0</v>
      </c>
      <c r="AY22" s="80" t="str">
        <f t="shared" si="23"/>
        <v>0.19 to 0.2</v>
      </c>
      <c r="AZ22">
        <f t="shared" si="24"/>
        <v>0</v>
      </c>
      <c r="BA22">
        <f>SUM(AX$3:AX22)/$BB$2</f>
        <v>0.99556541019955658</v>
      </c>
      <c r="CD22">
        <f t="shared" ref="CD22:CD85" si="37">IF(AK3&gt;0,AK3,"")</f>
        <v>1</v>
      </c>
      <c r="CE22" s="2">
        <f t="shared" ref="CE22:CE85" si="38">IF(AJ3&gt;0,AJ3,"")</f>
        <v>1E-3</v>
      </c>
      <c r="CH22">
        <f>CE5</f>
        <v>1</v>
      </c>
      <c r="CI22">
        <f>CE10</f>
        <v>2.8000000000000001E-2</v>
      </c>
      <c r="CJ22" t="s">
        <v>44</v>
      </c>
      <c r="CK22">
        <v>1</v>
      </c>
      <c r="DB22">
        <f t="shared" si="27"/>
        <v>5.0000000000000001E-3</v>
      </c>
      <c r="DC22">
        <f t="shared" si="27"/>
        <v>20</v>
      </c>
      <c r="DD22">
        <f t="shared" si="28"/>
        <v>5.0000000000000001E-3</v>
      </c>
      <c r="DE22">
        <f t="shared" si="29"/>
        <v>9.8125220889796833E-2</v>
      </c>
      <c r="DF22">
        <f t="shared" si="30"/>
        <v>0.9018747791102032</v>
      </c>
      <c r="DG22">
        <f t="shared" si="31"/>
        <v>1.8056550970552032E-2</v>
      </c>
      <c r="DH22">
        <f t="shared" si="32"/>
        <v>-247.09454550952725</v>
      </c>
      <c r="DI22">
        <f t="shared" si="33"/>
        <v>4.3237250554323724E-2</v>
      </c>
      <c r="DJ22">
        <f t="shared" si="34"/>
        <v>-1.7142953260668183</v>
      </c>
    </row>
    <row r="23" spans="1:114" x14ac:dyDescent="0.25">
      <c r="A23" t="s">
        <v>24</v>
      </c>
      <c r="B23" s="2">
        <v>0.04</v>
      </c>
      <c r="D23" s="2">
        <f t="shared" si="0"/>
        <v>0.04</v>
      </c>
      <c r="E23" s="28">
        <f t="shared" si="14"/>
        <v>2.8000000000000001E-2</v>
      </c>
      <c r="F23" s="28">
        <f t="shared" si="1"/>
        <v>6.3E-2</v>
      </c>
      <c r="G23" s="28">
        <f t="shared" si="2"/>
        <v>0.128</v>
      </c>
      <c r="H23" s="28">
        <f t="shared" si="3"/>
        <v>1.4999999999999999E-2</v>
      </c>
      <c r="I23" s="28">
        <f t="shared" si="4"/>
        <v>4.8000000000000001E-2</v>
      </c>
      <c r="J23" s="28">
        <f t="shared" si="5"/>
        <v>9.9000000000000005E-2</v>
      </c>
      <c r="K23" s="28">
        <f t="shared" si="6"/>
        <v>1.2999999999999999E-2</v>
      </c>
      <c r="L23" s="28">
        <f t="shared" si="7"/>
        <v>2.9000000000000001E-2</v>
      </c>
      <c r="M23" s="28">
        <f t="shared" si="8"/>
        <v>0.05</v>
      </c>
      <c r="N23" s="28">
        <f t="shared" si="9"/>
        <v>3.4000000000000002E-2</v>
      </c>
      <c r="O23" s="28">
        <f t="shared" si="10"/>
        <v>5.8000000000000003E-2</v>
      </c>
      <c r="P23" s="28">
        <f t="shared" si="11"/>
        <v>9.1999999999999998E-2</v>
      </c>
      <c r="Q23" s="28">
        <f t="shared" si="12"/>
        <v>5.0000000000000001E-3</v>
      </c>
      <c r="R23" s="28"/>
      <c r="T23">
        <v>22</v>
      </c>
      <c r="U23" s="2">
        <v>5.0000000000000001E-3</v>
      </c>
      <c r="V23">
        <v>2</v>
      </c>
      <c r="W23" s="2">
        <v>1E-3</v>
      </c>
      <c r="X23" t="str">
        <f t="shared" ref="X23:X86" si="39">IF(W23&gt;$W$12,W23,"")</f>
        <v/>
      </c>
      <c r="Z23">
        <f>W5</f>
        <v>1</v>
      </c>
      <c r="AA23" s="59">
        <f>X13</f>
        <v>1E-3</v>
      </c>
      <c r="AB23" t="s">
        <v>62</v>
      </c>
      <c r="AC23">
        <v>1</v>
      </c>
      <c r="AJ23" s="79">
        <f t="shared" si="15"/>
        <v>5.0000000000000001E-3</v>
      </c>
      <c r="AK23">
        <v>21</v>
      </c>
      <c r="AL23" s="6">
        <f t="shared" si="16"/>
        <v>4.5454545454545456E-2</v>
      </c>
      <c r="AM23" s="6">
        <f t="shared" si="17"/>
        <v>-1.6906216295848977</v>
      </c>
      <c r="AN23" s="7">
        <f t="shared" si="18"/>
        <v>4.5454545454545497E-2</v>
      </c>
      <c r="AO23" s="7">
        <f t="shared" si="19"/>
        <v>9.5556337839218269E-2</v>
      </c>
      <c r="AR23">
        <f t="shared" si="20"/>
        <v>0.87026889571979971</v>
      </c>
      <c r="AS23">
        <f t="shared" si="21"/>
        <v>5.381049663947314</v>
      </c>
      <c r="AT23">
        <f t="shared" si="22"/>
        <v>0.21124205646238453</v>
      </c>
      <c r="AU23">
        <f t="shared" si="35"/>
        <v>0.10000000000000002</v>
      </c>
      <c r="AW23" s="102">
        <f t="shared" si="36"/>
        <v>0.20000000000000004</v>
      </c>
      <c r="AX23" s="97">
        <v>2</v>
      </c>
      <c r="AY23" s="80" t="str">
        <f t="shared" si="23"/>
        <v>0.2 to 0.21</v>
      </c>
      <c r="AZ23">
        <f t="shared" si="24"/>
        <v>4.434589800443459E-3</v>
      </c>
      <c r="BA23">
        <f>SUM(AX$3:AX23)/$BB$2</f>
        <v>1</v>
      </c>
      <c r="CD23">
        <f t="shared" si="37"/>
        <v>2</v>
      </c>
      <c r="CE23" s="2">
        <f t="shared" si="38"/>
        <v>1E-3</v>
      </c>
      <c r="CH23">
        <f>CE5</f>
        <v>1</v>
      </c>
      <c r="CI23" s="59">
        <f>CF13</f>
        <v>1E-3</v>
      </c>
      <c r="CJ23" t="s">
        <v>62</v>
      </c>
      <c r="CK23">
        <v>1</v>
      </c>
      <c r="DB23">
        <f t="shared" si="27"/>
        <v>5.0000000000000001E-3</v>
      </c>
      <c r="DC23">
        <f t="shared" si="27"/>
        <v>21</v>
      </c>
      <c r="DD23">
        <f t="shared" si="28"/>
        <v>5.0000000000000001E-3</v>
      </c>
      <c r="DE23">
        <f t="shared" si="29"/>
        <v>9.8125220889796833E-2</v>
      </c>
      <c r="DF23">
        <f t="shared" si="30"/>
        <v>0.9018747791102032</v>
      </c>
      <c r="DG23">
        <f t="shared" si="31"/>
        <v>1.9217825802806177E-2</v>
      </c>
      <c r="DH23">
        <f t="shared" si="32"/>
        <v>-257.21054206388823</v>
      </c>
      <c r="DI23">
        <f t="shared" si="33"/>
        <v>4.5454545454545456E-2</v>
      </c>
      <c r="DJ23">
        <f t="shared" si="34"/>
        <v>-1.6906216295848977</v>
      </c>
    </row>
    <row r="24" spans="1:114" x14ac:dyDescent="0.25">
      <c r="A24" t="s">
        <v>24</v>
      </c>
      <c r="B24" s="2">
        <v>4.1000000000000002E-2</v>
      </c>
      <c r="D24" s="2">
        <f t="shared" si="0"/>
        <v>4.1000000000000002E-2</v>
      </c>
      <c r="E24" s="28">
        <f t="shared" si="14"/>
        <v>2.8000000000000001E-2</v>
      </c>
      <c r="F24" s="28">
        <f t="shared" si="1"/>
        <v>6.4000000000000001E-2</v>
      </c>
      <c r="G24" s="28">
        <f t="shared" si="2"/>
        <v>0.128</v>
      </c>
      <c r="H24" s="28">
        <f t="shared" si="3"/>
        <v>1.7000000000000001E-2</v>
      </c>
      <c r="I24" s="28">
        <f t="shared" si="4"/>
        <v>4.9000000000000002E-2</v>
      </c>
      <c r="J24" s="28">
        <f t="shared" si="5"/>
        <v>0.11</v>
      </c>
      <c r="K24" s="28">
        <f t="shared" si="6"/>
        <v>1.4E-2</v>
      </c>
      <c r="L24" s="28">
        <f t="shared" si="7"/>
        <v>0.03</v>
      </c>
      <c r="M24" s="28">
        <f t="shared" si="8"/>
        <v>0.05</v>
      </c>
      <c r="N24" s="28">
        <f t="shared" si="9"/>
        <v>3.4000000000000002E-2</v>
      </c>
      <c r="O24" s="28">
        <f t="shared" si="10"/>
        <v>5.8000000000000003E-2</v>
      </c>
      <c r="P24" s="28">
        <f t="shared" si="11"/>
        <v>9.2999999999999999E-2</v>
      </c>
      <c r="Q24" s="28">
        <f t="shared" si="12"/>
        <v>5.0000000000000001E-3</v>
      </c>
      <c r="R24" s="28"/>
      <c r="T24">
        <v>23</v>
      </c>
      <c r="U24" s="2">
        <v>5.0000000000000001E-3</v>
      </c>
      <c r="V24">
        <v>3</v>
      </c>
      <c r="W24" s="2">
        <v>2E-3</v>
      </c>
      <c r="X24" t="str">
        <f t="shared" si="39"/>
        <v/>
      </c>
      <c r="AJ24" s="79">
        <f t="shared" si="15"/>
        <v>5.0000000000000001E-3</v>
      </c>
      <c r="AK24">
        <v>22</v>
      </c>
      <c r="AL24" s="6">
        <f t="shared" si="16"/>
        <v>4.7671840354767181E-2</v>
      </c>
      <c r="AM24" s="6">
        <f t="shared" si="17"/>
        <v>-1.6678591995548417</v>
      </c>
      <c r="AN24" s="7">
        <f t="shared" si="18"/>
        <v>4.7671840354767195E-2</v>
      </c>
      <c r="AO24" s="7">
        <f t="shared" si="19"/>
        <v>9.9279548288072908E-2</v>
      </c>
      <c r="AR24">
        <f t="shared" si="20"/>
        <v>0.89526607519993828</v>
      </c>
      <c r="AS24">
        <f t="shared" si="21"/>
        <v>4.6234691566516881</v>
      </c>
      <c r="AT24">
        <f t="shared" si="22"/>
        <v>0.1815019733389831</v>
      </c>
      <c r="AU24">
        <f t="shared" si="35"/>
        <v>0.10500000000000002</v>
      </c>
      <c r="AW24" s="102">
        <f t="shared" si="36"/>
        <v>0.21000000000000005</v>
      </c>
      <c r="AX24" s="97">
        <v>0</v>
      </c>
      <c r="AY24" s="80" t="str">
        <f t="shared" si="23"/>
        <v>0.21 to 0.22</v>
      </c>
      <c r="AZ24">
        <f t="shared" si="24"/>
        <v>0</v>
      </c>
      <c r="BA24">
        <f>SUM(AX$3:AX24)/$BB$2</f>
        <v>1</v>
      </c>
      <c r="CD24">
        <f t="shared" si="37"/>
        <v>3</v>
      </c>
      <c r="CE24" s="2">
        <f t="shared" si="38"/>
        <v>2E-3</v>
      </c>
      <c r="DB24">
        <f t="shared" si="27"/>
        <v>5.0000000000000001E-3</v>
      </c>
      <c r="DC24">
        <f t="shared" si="27"/>
        <v>22</v>
      </c>
      <c r="DD24">
        <f t="shared" si="28"/>
        <v>5.0000000000000001E-3</v>
      </c>
      <c r="DE24">
        <f t="shared" si="29"/>
        <v>9.8125220889796833E-2</v>
      </c>
      <c r="DF24">
        <f t="shared" si="30"/>
        <v>0.9018747791102032</v>
      </c>
      <c r="DG24">
        <f t="shared" si="31"/>
        <v>1.9217825802806177E-2</v>
      </c>
      <c r="DH24">
        <f t="shared" si="32"/>
        <v>-269.75739777432182</v>
      </c>
      <c r="DI24">
        <f t="shared" si="33"/>
        <v>4.7671840354767181E-2</v>
      </c>
      <c r="DJ24">
        <f t="shared" si="34"/>
        <v>-1.6678591995548417</v>
      </c>
    </row>
    <row r="25" spans="1:114" x14ac:dyDescent="0.25">
      <c r="A25" t="s">
        <v>24</v>
      </c>
      <c r="B25" s="2">
        <v>4.2999999999999997E-2</v>
      </c>
      <c r="D25" s="2">
        <f t="shared" si="0"/>
        <v>4.2999999999999997E-2</v>
      </c>
      <c r="E25" s="28">
        <f t="shared" si="14"/>
        <v>2.8000000000000001E-2</v>
      </c>
      <c r="F25" s="28">
        <f t="shared" si="1"/>
        <v>6.5000000000000002E-2</v>
      </c>
      <c r="G25" s="28">
        <f t="shared" si="2"/>
        <v>0.13</v>
      </c>
      <c r="H25" s="28">
        <f t="shared" si="3"/>
        <v>0.02</v>
      </c>
      <c r="I25" s="28">
        <f t="shared" si="4"/>
        <v>4.9000000000000002E-2</v>
      </c>
      <c r="J25" s="28">
        <f t="shared" si="5"/>
        <v>0.11600000000000001</v>
      </c>
      <c r="K25" s="28">
        <f t="shared" si="6"/>
        <v>1.4E-2</v>
      </c>
      <c r="L25" s="28">
        <f t="shared" si="7"/>
        <v>3.1E-2</v>
      </c>
      <c r="M25" s="28">
        <f t="shared" si="8"/>
        <v>5.0999999999999997E-2</v>
      </c>
      <c r="N25" s="28">
        <f t="shared" si="9"/>
        <v>3.4000000000000002E-2</v>
      </c>
      <c r="O25" s="28">
        <f t="shared" si="10"/>
        <v>5.8000000000000003E-2</v>
      </c>
      <c r="P25" s="28">
        <f t="shared" si="11"/>
        <v>9.4E-2</v>
      </c>
      <c r="Q25" s="28">
        <f t="shared" si="12"/>
        <v>1.7999999999999999E-2</v>
      </c>
      <c r="R25" s="28"/>
      <c r="T25">
        <v>24</v>
      </c>
      <c r="U25" s="2">
        <v>5.0000000000000001E-3</v>
      </c>
      <c r="V25">
        <v>4</v>
      </c>
      <c r="W25" s="2">
        <v>3.0000000000000001E-3</v>
      </c>
      <c r="X25" t="str">
        <f t="shared" si="39"/>
        <v/>
      </c>
      <c r="Z25">
        <v>1</v>
      </c>
      <c r="AA25" s="59">
        <v>0.154</v>
      </c>
      <c r="AB25" t="s">
        <v>138</v>
      </c>
      <c r="AC25">
        <f>IF(W17&gt;W12,(1),(0))</f>
        <v>1</v>
      </c>
      <c r="AJ25" s="79">
        <f t="shared" si="15"/>
        <v>5.0000000000000001E-3</v>
      </c>
      <c r="AK25">
        <v>23</v>
      </c>
      <c r="AL25" s="6">
        <f t="shared" si="16"/>
        <v>4.9889135254988913E-2</v>
      </c>
      <c r="AM25" s="6">
        <f t="shared" si="17"/>
        <v>-1.645929519754799</v>
      </c>
      <c r="AN25" s="7">
        <f t="shared" si="18"/>
        <v>4.9889135254988927E-2</v>
      </c>
      <c r="AO25" s="7">
        <f t="shared" si="19"/>
        <v>0.10295322447574438</v>
      </c>
      <c r="AR25">
        <f t="shared" si="20"/>
        <v>0.91657507652360304</v>
      </c>
      <c r="AS25">
        <f t="shared" si="21"/>
        <v>3.9086218972079929</v>
      </c>
      <c r="AT25">
        <f t="shared" si="22"/>
        <v>0.1534394549509602</v>
      </c>
      <c r="AU25">
        <f t="shared" si="35"/>
        <v>0.11000000000000003</v>
      </c>
      <c r="AW25" s="102">
        <f t="shared" si="36"/>
        <v>0.22000000000000006</v>
      </c>
      <c r="AX25" s="97">
        <v>0</v>
      </c>
      <c r="AY25" s="80" t="str">
        <f t="shared" si="23"/>
        <v>0.22 to 0.23</v>
      </c>
      <c r="AZ25">
        <f t="shared" si="24"/>
        <v>0</v>
      </c>
      <c r="BA25">
        <f>SUM(AX$3:AX25)/$BB$2</f>
        <v>1</v>
      </c>
      <c r="CD25">
        <f t="shared" si="37"/>
        <v>4</v>
      </c>
      <c r="CE25" s="2">
        <f t="shared" si="38"/>
        <v>3.0000000000000001E-3</v>
      </c>
      <c r="CH25">
        <f>CE5</f>
        <v>1</v>
      </c>
      <c r="CI25">
        <v>0.154</v>
      </c>
      <c r="CJ25" t="s">
        <v>63</v>
      </c>
      <c r="CK25">
        <v>1</v>
      </c>
      <c r="CT25" s="3" t="s">
        <v>17</v>
      </c>
      <c r="DB25">
        <f t="shared" si="27"/>
        <v>5.0000000000000001E-3</v>
      </c>
      <c r="DC25">
        <f t="shared" si="27"/>
        <v>23</v>
      </c>
      <c r="DD25">
        <f t="shared" si="28"/>
        <v>5.0000000000000001E-3</v>
      </c>
      <c r="DE25">
        <f t="shared" si="29"/>
        <v>9.8125220889796833E-2</v>
      </c>
      <c r="DF25">
        <f t="shared" si="30"/>
        <v>0.9018747791102032</v>
      </c>
      <c r="DG25">
        <f t="shared" si="31"/>
        <v>2.3089245988067719E-2</v>
      </c>
      <c r="DH25">
        <f t="shared" si="32"/>
        <v>-274.04546234717344</v>
      </c>
      <c r="DI25">
        <f t="shared" si="33"/>
        <v>4.9889135254988913E-2</v>
      </c>
      <c r="DJ25">
        <f t="shared" si="34"/>
        <v>-1.645929519754799</v>
      </c>
    </row>
    <row r="26" spans="1:114" x14ac:dyDescent="0.25">
      <c r="A26" t="s">
        <v>24</v>
      </c>
      <c r="B26" s="2">
        <v>4.2999999999999997E-2</v>
      </c>
      <c r="D26" s="2">
        <f t="shared" si="0"/>
        <v>4.2999999999999997E-2</v>
      </c>
      <c r="E26" s="28">
        <f t="shared" si="14"/>
        <v>0.03</v>
      </c>
      <c r="F26" s="28">
        <f t="shared" si="1"/>
        <v>6.7000000000000004E-2</v>
      </c>
      <c r="G26" s="28">
        <f t="shared" si="2"/>
        <v>0.13400000000000001</v>
      </c>
      <c r="H26" s="28">
        <f t="shared" si="3"/>
        <v>2.1000000000000001E-2</v>
      </c>
      <c r="I26" s="28">
        <f t="shared" si="4"/>
        <v>5.0999999999999997E-2</v>
      </c>
      <c r="J26" s="28">
        <f t="shared" si="5"/>
        <v>0.122</v>
      </c>
      <c r="K26" s="28">
        <f t="shared" si="6"/>
        <v>1.4E-2</v>
      </c>
      <c r="L26" s="28">
        <f t="shared" si="7"/>
        <v>3.3000000000000002E-2</v>
      </c>
      <c r="M26" s="28">
        <f t="shared" si="8"/>
        <v>5.1999999999999998E-2</v>
      </c>
      <c r="N26" s="28">
        <f t="shared" si="9"/>
        <v>3.4000000000000002E-2</v>
      </c>
      <c r="O26" s="28">
        <f t="shared" si="10"/>
        <v>5.8000000000000003E-2</v>
      </c>
      <c r="P26" s="28">
        <f t="shared" si="11"/>
        <v>9.6000000000000002E-2</v>
      </c>
      <c r="Q26" s="28">
        <f t="shared" si="12"/>
        <v>1.7999999999999999E-2</v>
      </c>
      <c r="R26" s="28"/>
      <c r="T26">
        <v>25</v>
      </c>
      <c r="U26" s="2">
        <v>6.0000000000000001E-3</v>
      </c>
      <c r="V26">
        <v>5</v>
      </c>
      <c r="W26" s="2">
        <v>3.0000000000000001E-3</v>
      </c>
      <c r="X26" t="str">
        <f t="shared" si="39"/>
        <v/>
      </c>
      <c r="Z26">
        <v>1</v>
      </c>
      <c r="AA26">
        <v>0.156</v>
      </c>
      <c r="AB26" t="s">
        <v>138</v>
      </c>
      <c r="AC26">
        <v>1</v>
      </c>
      <c r="AJ26" s="79">
        <f t="shared" si="15"/>
        <v>5.0000000000000001E-3</v>
      </c>
      <c r="AK26">
        <v>24</v>
      </c>
      <c r="AL26" s="6">
        <f t="shared" si="16"/>
        <v>5.2106430155210645E-2</v>
      </c>
      <c r="AM26" s="6">
        <f t="shared" si="17"/>
        <v>-1.6247639729107091</v>
      </c>
      <c r="AN26" s="7">
        <f t="shared" si="18"/>
        <v>5.2106430155210638E-2</v>
      </c>
      <c r="AO26" s="7">
        <f t="shared" si="19"/>
        <v>0.10657913511475292</v>
      </c>
      <c r="AR26">
        <f t="shared" si="20"/>
        <v>0.93444815743677057</v>
      </c>
      <c r="AS26">
        <f t="shared" si="21"/>
        <v>3.2511281482670049</v>
      </c>
      <c r="AT26">
        <f t="shared" si="22"/>
        <v>0.12762844403091364</v>
      </c>
      <c r="AU26">
        <f t="shared" si="35"/>
        <v>0.11500000000000003</v>
      </c>
      <c r="AW26" s="102">
        <f t="shared" si="36"/>
        <v>0.23000000000000007</v>
      </c>
      <c r="AX26" s="97">
        <v>0</v>
      </c>
      <c r="AY26" s="80" t="str">
        <f t="shared" si="23"/>
        <v>0.23 to 0.24</v>
      </c>
      <c r="AZ26">
        <f t="shared" si="24"/>
        <v>0</v>
      </c>
      <c r="BA26">
        <f>SUM(AX$3:AX26)/$BB$2</f>
        <v>1</v>
      </c>
      <c r="CD26">
        <f t="shared" si="37"/>
        <v>5</v>
      </c>
      <c r="CE26" s="2">
        <f t="shared" si="38"/>
        <v>3.0000000000000001E-3</v>
      </c>
      <c r="CH26">
        <f>CE5</f>
        <v>1</v>
      </c>
      <c r="CI26">
        <v>0.156</v>
      </c>
      <c r="CJ26" t="s">
        <v>64</v>
      </c>
      <c r="CK26">
        <v>1</v>
      </c>
      <c r="CT26">
        <v>0.25</v>
      </c>
      <c r="CU26">
        <f>NORMSINV(CT26)</f>
        <v>-0.67448975019608193</v>
      </c>
      <c r="CV26">
        <v>0</v>
      </c>
      <c r="DB26">
        <f t="shared" si="27"/>
        <v>5.0000000000000001E-3</v>
      </c>
      <c r="DC26">
        <f t="shared" si="27"/>
        <v>24</v>
      </c>
      <c r="DD26">
        <f t="shared" si="28"/>
        <v>5.0000000000000001E-3</v>
      </c>
      <c r="DE26">
        <f t="shared" si="29"/>
        <v>9.8125220889796833E-2</v>
      </c>
      <c r="DF26">
        <f t="shared" si="30"/>
        <v>0.9018747791102032</v>
      </c>
      <c r="DG26">
        <f t="shared" si="31"/>
        <v>2.3089245988067719E-2</v>
      </c>
      <c r="DH26">
        <f t="shared" si="32"/>
        <v>-286.2252606737145</v>
      </c>
      <c r="DI26">
        <f t="shared" si="33"/>
        <v>5.2106430155210645E-2</v>
      </c>
      <c r="DJ26">
        <f t="shared" si="34"/>
        <v>-1.6247639729107091</v>
      </c>
    </row>
    <row r="27" spans="1:114" x14ac:dyDescent="0.25">
      <c r="A27" t="s">
        <v>24</v>
      </c>
      <c r="B27" s="2">
        <v>4.3999999999999997E-2</v>
      </c>
      <c r="D27" s="2">
        <f t="shared" si="0"/>
        <v>4.3999999999999997E-2</v>
      </c>
      <c r="E27" s="28">
        <f t="shared" si="14"/>
        <v>3.6999999999999998E-2</v>
      </c>
      <c r="F27" s="28">
        <f t="shared" si="1"/>
        <v>7.0999999999999994E-2</v>
      </c>
      <c r="G27" s="28">
        <f t="shared" si="2"/>
        <v>0.13700000000000001</v>
      </c>
      <c r="H27" s="28">
        <f t="shared" si="3"/>
        <v>2.1999999999999999E-2</v>
      </c>
      <c r="I27" s="28">
        <f t="shared" si="4"/>
        <v>5.5E-2</v>
      </c>
      <c r="J27" s="28">
        <f t="shared" si="5"/>
        <v>1E-3</v>
      </c>
      <c r="K27" s="28">
        <f t="shared" si="6"/>
        <v>1.4999999999999999E-2</v>
      </c>
      <c r="L27" s="28">
        <f t="shared" si="7"/>
        <v>3.3000000000000002E-2</v>
      </c>
      <c r="M27" s="28">
        <f t="shared" si="8"/>
        <v>5.2999999999999999E-2</v>
      </c>
      <c r="N27" s="28">
        <f t="shared" si="9"/>
        <v>3.6999999999999998E-2</v>
      </c>
      <c r="O27" s="28">
        <f t="shared" si="10"/>
        <v>5.8999999999999997E-2</v>
      </c>
      <c r="P27" s="28">
        <f t="shared" si="11"/>
        <v>9.7000000000000003E-2</v>
      </c>
      <c r="Q27" s="28">
        <f t="shared" si="12"/>
        <v>0.02</v>
      </c>
      <c r="R27" s="28"/>
      <c r="T27">
        <v>26</v>
      </c>
      <c r="U27" s="2">
        <v>6.0000000000000001E-3</v>
      </c>
      <c r="V27">
        <v>6</v>
      </c>
      <c r="W27" s="2">
        <v>3.0000000000000001E-3</v>
      </c>
      <c r="X27" t="str">
        <f t="shared" si="39"/>
        <v/>
      </c>
      <c r="Z27">
        <v>1</v>
      </c>
      <c r="AA27">
        <v>0.156</v>
      </c>
      <c r="AB27" t="s">
        <v>138</v>
      </c>
      <c r="AJ27" s="79">
        <f t="shared" si="15"/>
        <v>6.0000000000000001E-3</v>
      </c>
      <c r="AK27">
        <v>25</v>
      </c>
      <c r="AL27" s="6">
        <f t="shared" si="16"/>
        <v>5.432372505543237E-2</v>
      </c>
      <c r="AM27" s="6">
        <f t="shared" si="17"/>
        <v>-1.604302228612466</v>
      </c>
      <c r="AN27" s="7">
        <f t="shared" si="18"/>
        <v>5.4323725055432363E-2</v>
      </c>
      <c r="AO27" s="7">
        <f t="shared" si="19"/>
        <v>0.11015890622586497</v>
      </c>
      <c r="AR27">
        <f t="shared" si="20"/>
        <v>0.94919842781008168</v>
      </c>
      <c r="AS27">
        <f t="shared" si="21"/>
        <v>2.66072044800219</v>
      </c>
      <c r="AT27">
        <f t="shared" si="22"/>
        <v>0.10445100755587504</v>
      </c>
      <c r="AU27">
        <f t="shared" si="35"/>
        <v>0.12000000000000004</v>
      </c>
      <c r="AW27" s="102">
        <f t="shared" si="36"/>
        <v>0.24000000000000007</v>
      </c>
      <c r="AX27" s="97">
        <v>0</v>
      </c>
      <c r="AY27" s="80" t="str">
        <f t="shared" si="23"/>
        <v>0.24 to 0.25</v>
      </c>
      <c r="AZ27">
        <f t="shared" si="24"/>
        <v>0</v>
      </c>
      <c r="BA27">
        <f>SUM(AX$3:AX27)/$BB$2</f>
        <v>1</v>
      </c>
      <c r="CD27">
        <f t="shared" si="37"/>
        <v>6</v>
      </c>
      <c r="CE27" s="2">
        <f t="shared" si="38"/>
        <v>3.0000000000000001E-3</v>
      </c>
      <c r="CH27">
        <f>CH26</f>
        <v>1</v>
      </c>
      <c r="CI27">
        <v>0.156</v>
      </c>
      <c r="CT27">
        <v>0.25</v>
      </c>
      <c r="CU27">
        <f>NORMSINV(CT27)</f>
        <v>-0.67448975019608193</v>
      </c>
      <c r="CV27">
        <v>0.25</v>
      </c>
      <c r="DB27">
        <f t="shared" si="27"/>
        <v>6.0000000000000001E-3</v>
      </c>
      <c r="DC27">
        <f t="shared" si="27"/>
        <v>25</v>
      </c>
      <c r="DD27">
        <f t="shared" si="28"/>
        <v>6.0000000000000001E-3</v>
      </c>
      <c r="DE27">
        <f t="shared" si="29"/>
        <v>0.10260718416105227</v>
      </c>
      <c r="DF27">
        <f t="shared" si="30"/>
        <v>0.8973928158389477</v>
      </c>
      <c r="DG27">
        <f t="shared" si="31"/>
        <v>2.9254510863337524E-2</v>
      </c>
      <c r="DH27">
        <f t="shared" si="32"/>
        <v>-284.61987253664722</v>
      </c>
      <c r="DI27">
        <f t="shared" si="33"/>
        <v>5.432372505543237E-2</v>
      </c>
      <c r="DJ27">
        <f t="shared" si="34"/>
        <v>-1.604302228612466</v>
      </c>
    </row>
    <row r="28" spans="1:114" x14ac:dyDescent="0.25">
      <c r="A28" t="s">
        <v>24</v>
      </c>
      <c r="B28" s="2">
        <v>4.3999999999999997E-2</v>
      </c>
      <c r="D28" s="2">
        <f t="shared" si="0"/>
        <v>4.3999999999999997E-2</v>
      </c>
      <c r="E28" s="28">
        <f t="shared" si="14"/>
        <v>3.6999999999999998E-2</v>
      </c>
      <c r="F28" s="28">
        <f t="shared" si="1"/>
        <v>7.1999999999999995E-2</v>
      </c>
      <c r="G28" s="28">
        <f t="shared" si="2"/>
        <v>0.13800000000000001</v>
      </c>
      <c r="H28" s="28">
        <f t="shared" si="3"/>
        <v>2.3E-2</v>
      </c>
      <c r="I28" s="28">
        <f t="shared" si="4"/>
        <v>5.6000000000000001E-2</v>
      </c>
      <c r="J28" s="28">
        <f t="shared" si="5"/>
        <v>2E-3</v>
      </c>
      <c r="K28" s="28">
        <f t="shared" si="6"/>
        <v>1.4999999999999999E-2</v>
      </c>
      <c r="L28" s="28">
        <f t="shared" si="7"/>
        <v>3.3000000000000002E-2</v>
      </c>
      <c r="M28" s="28">
        <f t="shared" si="8"/>
        <v>5.5E-2</v>
      </c>
      <c r="N28" s="28">
        <f t="shared" si="9"/>
        <v>3.7999999999999999E-2</v>
      </c>
      <c r="O28" s="28">
        <f t="shared" si="10"/>
        <v>5.8999999999999997E-2</v>
      </c>
      <c r="P28" s="28">
        <f t="shared" si="11"/>
        <v>9.8000000000000004E-2</v>
      </c>
      <c r="Q28" s="28">
        <f t="shared" si="12"/>
        <v>3.3000000000000002E-2</v>
      </c>
      <c r="R28" s="28"/>
      <c r="T28">
        <v>27</v>
      </c>
      <c r="U28" s="2">
        <v>6.0000000000000001E-3</v>
      </c>
      <c r="V28">
        <v>7</v>
      </c>
      <c r="W28" s="2">
        <v>5.0000000000000001E-3</v>
      </c>
      <c r="X28" t="str">
        <f t="shared" si="39"/>
        <v/>
      </c>
      <c r="Z28">
        <v>1</v>
      </c>
      <c r="AA28">
        <v>0.156</v>
      </c>
      <c r="AB28" t="s">
        <v>138</v>
      </c>
      <c r="AD28">
        <v>1</v>
      </c>
      <c r="AE28" s="28">
        <f>AVERAGE(W22:W472)</f>
        <v>5.5731707317073137E-2</v>
      </c>
      <c r="AF28" t="s">
        <v>4</v>
      </c>
      <c r="AJ28" s="79">
        <f t="shared" si="15"/>
        <v>6.0000000000000001E-3</v>
      </c>
      <c r="AK28">
        <v>26</v>
      </c>
      <c r="AL28" s="6">
        <f t="shared" si="16"/>
        <v>5.6541019955654102E-2</v>
      </c>
      <c r="AM28" s="6">
        <f t="shared" si="17"/>
        <v>-1.584490948164291</v>
      </c>
      <c r="AN28" s="7">
        <f t="shared" si="18"/>
        <v>5.6541019955654095E-2</v>
      </c>
      <c r="AO28" s="7">
        <f t="shared" si="19"/>
        <v>0.11369403802549274</v>
      </c>
      <c r="AR28">
        <f t="shared" si="20"/>
        <v>0.96117588899472473</v>
      </c>
      <c r="AS28">
        <f t="shared" si="21"/>
        <v>2.1424916489206178</v>
      </c>
      <c r="AT28">
        <f t="shared" si="22"/>
        <v>8.4107073923469333E-2</v>
      </c>
      <c r="AU28">
        <f t="shared" si="35"/>
        <v>0.12500000000000003</v>
      </c>
      <c r="AW28" s="102">
        <f t="shared" si="36"/>
        <v>0.25000000000000006</v>
      </c>
      <c r="CD28">
        <f t="shared" si="37"/>
        <v>7</v>
      </c>
      <c r="CE28" s="2">
        <f t="shared" si="38"/>
        <v>5.0000000000000001E-3</v>
      </c>
      <c r="CH28">
        <f t="shared" ref="CH28:CH39" si="40">CH27</f>
        <v>1</v>
      </c>
      <c r="CI28">
        <v>0.156</v>
      </c>
      <c r="CM28" s="28">
        <f>AVERAGE(AJ3:AJ300)</f>
        <v>3.2979865771812049E-2</v>
      </c>
      <c r="CN28" t="s">
        <v>4</v>
      </c>
      <c r="DB28">
        <f t="shared" si="27"/>
        <v>6.0000000000000001E-3</v>
      </c>
      <c r="DC28">
        <f t="shared" si="27"/>
        <v>26</v>
      </c>
      <c r="DD28">
        <f t="shared" si="28"/>
        <v>6.0000000000000001E-3</v>
      </c>
      <c r="DE28">
        <f t="shared" si="29"/>
        <v>0.10260718416105227</v>
      </c>
      <c r="DF28">
        <f t="shared" si="30"/>
        <v>0.8973928158389477</v>
      </c>
      <c r="DG28">
        <f t="shared" si="31"/>
        <v>3.2816799211599523E-2</v>
      </c>
      <c r="DH28">
        <f t="shared" si="32"/>
        <v>-290.37676461402907</v>
      </c>
      <c r="DI28">
        <f t="shared" si="33"/>
        <v>5.6541019955654102E-2</v>
      </c>
      <c r="DJ28">
        <f t="shared" si="34"/>
        <v>-1.584490948164291</v>
      </c>
    </row>
    <row r="29" spans="1:114" x14ac:dyDescent="0.25">
      <c r="A29" t="s">
        <v>24</v>
      </c>
      <c r="B29" s="2">
        <v>4.5999999999999999E-2</v>
      </c>
      <c r="D29" s="2">
        <f t="shared" si="0"/>
        <v>4.5999999999999999E-2</v>
      </c>
      <c r="E29" s="28">
        <f t="shared" si="14"/>
        <v>3.9E-2</v>
      </c>
      <c r="F29" s="28">
        <f t="shared" si="1"/>
        <v>7.3999999999999996E-2</v>
      </c>
      <c r="G29" s="28">
        <f t="shared" si="2"/>
        <v>0.14199999999999999</v>
      </c>
      <c r="H29" s="28">
        <f t="shared" si="3"/>
        <v>2.5000000000000001E-2</v>
      </c>
      <c r="I29" s="28">
        <f t="shared" si="4"/>
        <v>5.6000000000000001E-2</v>
      </c>
      <c r="J29" s="28">
        <f t="shared" si="5"/>
        <v>3.0000000000000001E-3</v>
      </c>
      <c r="K29" s="28">
        <f t="shared" si="6"/>
        <v>1.4999999999999999E-2</v>
      </c>
      <c r="L29" s="28">
        <f t="shared" si="7"/>
        <v>3.4000000000000002E-2</v>
      </c>
      <c r="M29" s="28">
        <f t="shared" si="8"/>
        <v>5.5E-2</v>
      </c>
      <c r="N29" s="28">
        <f t="shared" si="9"/>
        <v>3.7999999999999999E-2</v>
      </c>
      <c r="O29" s="28">
        <f t="shared" si="10"/>
        <v>5.8999999999999997E-2</v>
      </c>
      <c r="P29" s="28">
        <f t="shared" si="11"/>
        <v>9.8000000000000004E-2</v>
      </c>
      <c r="Q29" s="28">
        <f t="shared" si="12"/>
        <v>3.4000000000000002E-2</v>
      </c>
      <c r="R29" s="28"/>
      <c r="T29">
        <v>28</v>
      </c>
      <c r="U29" s="2">
        <v>6.0000000000000001E-3</v>
      </c>
      <c r="V29">
        <v>8</v>
      </c>
      <c r="W29" s="2">
        <v>5.0000000000000001E-3</v>
      </c>
      <c r="X29" t="str">
        <f t="shared" si="39"/>
        <v/>
      </c>
      <c r="Z29">
        <v>1</v>
      </c>
      <c r="AA29">
        <v>0.159</v>
      </c>
      <c r="AB29" t="s">
        <v>138</v>
      </c>
      <c r="AJ29" s="79">
        <f t="shared" si="15"/>
        <v>6.0000000000000001E-3</v>
      </c>
      <c r="AK29">
        <v>27</v>
      </c>
      <c r="AL29" s="6">
        <f t="shared" si="16"/>
        <v>5.8758314855875834E-2</v>
      </c>
      <c r="AM29" s="6">
        <f t="shared" si="17"/>
        <v>-1.5652827341992215</v>
      </c>
      <c r="AN29" s="7">
        <f t="shared" si="18"/>
        <v>5.8758314855875855E-2</v>
      </c>
      <c r="AO29" s="7">
        <f t="shared" si="19"/>
        <v>0.1171859192241352</v>
      </c>
      <c r="AR29">
        <f t="shared" si="20"/>
        <v>0.97074548913666259</v>
      </c>
      <c r="AS29">
        <f t="shared" si="21"/>
        <v>1.697437372711345</v>
      </c>
      <c r="AT29">
        <f t="shared" si="22"/>
        <v>6.6635727919414786E-2</v>
      </c>
      <c r="AU29">
        <f t="shared" si="35"/>
        <v>0.13000000000000003</v>
      </c>
      <c r="CD29">
        <f t="shared" si="37"/>
        <v>8</v>
      </c>
      <c r="CE29" s="2">
        <f t="shared" si="38"/>
        <v>5.0000000000000001E-3</v>
      </c>
      <c r="CH29">
        <f t="shared" si="40"/>
        <v>1</v>
      </c>
      <c r="CI29">
        <v>0.159</v>
      </c>
      <c r="CT29">
        <v>0.5</v>
      </c>
      <c r="CU29">
        <f>NORMSINV(CT29)</f>
        <v>0</v>
      </c>
      <c r="CV29">
        <v>0</v>
      </c>
      <c r="DB29">
        <f t="shared" si="27"/>
        <v>6.0000000000000001E-3</v>
      </c>
      <c r="DC29">
        <f t="shared" si="27"/>
        <v>27</v>
      </c>
      <c r="DD29">
        <f t="shared" si="28"/>
        <v>6.0000000000000001E-3</v>
      </c>
      <c r="DE29">
        <f t="shared" si="29"/>
        <v>0.10260718416105227</v>
      </c>
      <c r="DF29">
        <f t="shared" si="30"/>
        <v>0.8973928158389477</v>
      </c>
      <c r="DG29">
        <f t="shared" si="31"/>
        <v>3.2816799211599523E-2</v>
      </c>
      <c r="DH29">
        <f t="shared" si="32"/>
        <v>-301.76408871654002</v>
      </c>
      <c r="DI29">
        <f t="shared" si="33"/>
        <v>5.8758314855875834E-2</v>
      </c>
      <c r="DJ29">
        <f t="shared" si="34"/>
        <v>-1.5652827341992215</v>
      </c>
    </row>
    <row r="30" spans="1:114" x14ac:dyDescent="0.25">
      <c r="A30" t="s">
        <v>24</v>
      </c>
      <c r="B30" s="2">
        <v>4.5999999999999999E-2</v>
      </c>
      <c r="D30" s="2">
        <f t="shared" si="0"/>
        <v>4.5999999999999999E-2</v>
      </c>
      <c r="E30" s="28">
        <f t="shared" si="14"/>
        <v>0.04</v>
      </c>
      <c r="F30" s="28">
        <f t="shared" si="1"/>
        <v>7.6999999999999999E-2</v>
      </c>
      <c r="G30" s="28">
        <f t="shared" si="2"/>
        <v>0.14499999999999999</v>
      </c>
      <c r="H30" s="28">
        <f t="shared" si="3"/>
        <v>0.03</v>
      </c>
      <c r="I30" s="28">
        <f t="shared" si="4"/>
        <v>5.8000000000000003E-2</v>
      </c>
      <c r="J30" s="28">
        <f t="shared" si="5"/>
        <v>3.0000000000000001E-3</v>
      </c>
      <c r="K30" s="28">
        <f t="shared" si="6"/>
        <v>1.6E-2</v>
      </c>
      <c r="L30" s="28">
        <f t="shared" si="7"/>
        <v>3.4000000000000002E-2</v>
      </c>
      <c r="M30" s="28">
        <f t="shared" si="8"/>
        <v>0.06</v>
      </c>
      <c r="N30" s="28">
        <f t="shared" si="9"/>
        <v>3.7999999999999999E-2</v>
      </c>
      <c r="O30" s="28">
        <f t="shared" si="10"/>
        <v>6.5000000000000002E-2</v>
      </c>
      <c r="P30" s="28">
        <f t="shared" si="11"/>
        <v>0.10100000000000001</v>
      </c>
      <c r="Q30" s="28">
        <f t="shared" si="12"/>
        <v>3.4000000000000002E-2</v>
      </c>
      <c r="R30" s="28"/>
      <c r="T30">
        <v>29</v>
      </c>
      <c r="U30" s="2">
        <v>7.0000000000000001E-3</v>
      </c>
      <c r="V30">
        <v>9</v>
      </c>
      <c r="W30" s="2">
        <v>5.0000000000000001E-3</v>
      </c>
      <c r="X30" t="str">
        <f t="shared" si="39"/>
        <v/>
      </c>
      <c r="Z30">
        <v>1</v>
      </c>
      <c r="AA30">
        <v>0.16</v>
      </c>
      <c r="AB30" t="s">
        <v>138</v>
      </c>
      <c r="AJ30" s="79">
        <f t="shared" si="15"/>
        <v>6.0000000000000001E-3</v>
      </c>
      <c r="AK30">
        <v>28</v>
      </c>
      <c r="AL30" s="6">
        <f t="shared" si="16"/>
        <v>6.097560975609756E-2</v>
      </c>
      <c r="AM30" s="6">
        <f t="shared" si="17"/>
        <v>-1.54663527139923</v>
      </c>
      <c r="AN30" s="7">
        <f t="shared" si="18"/>
        <v>6.0975609756097601E-2</v>
      </c>
      <c r="AO30" s="7">
        <f t="shared" si="19"/>
        <v>0.12063583921621665</v>
      </c>
      <c r="AR30">
        <f t="shared" si="20"/>
        <v>0.97826841939623388</v>
      </c>
      <c r="AS30">
        <f t="shared" si="21"/>
        <v>1.3231927525361358</v>
      </c>
      <c r="AT30">
        <f t="shared" si="22"/>
        <v>5.1944132761788449E-2</v>
      </c>
      <c r="AU30">
        <f t="shared" si="35"/>
        <v>0.13500000000000004</v>
      </c>
      <c r="CD30">
        <f t="shared" si="37"/>
        <v>9</v>
      </c>
      <c r="CE30" s="2">
        <f t="shared" si="38"/>
        <v>5.0000000000000001E-3</v>
      </c>
      <c r="CH30">
        <f t="shared" si="40"/>
        <v>1</v>
      </c>
      <c r="CI30">
        <v>0.16</v>
      </c>
      <c r="CT30">
        <v>0.5</v>
      </c>
      <c r="CU30">
        <f>NORMSINV(CT30)</f>
        <v>0</v>
      </c>
      <c r="CV30">
        <v>0.25</v>
      </c>
      <c r="DB30">
        <f t="shared" si="27"/>
        <v>6.0000000000000001E-3</v>
      </c>
      <c r="DC30">
        <f t="shared" si="27"/>
        <v>28</v>
      </c>
      <c r="DD30">
        <f t="shared" si="28"/>
        <v>6.0000000000000001E-3</v>
      </c>
      <c r="DE30">
        <f t="shared" si="29"/>
        <v>0.10260718416105227</v>
      </c>
      <c r="DF30">
        <f t="shared" si="30"/>
        <v>0.8973928158389477</v>
      </c>
      <c r="DG30">
        <f t="shared" si="31"/>
        <v>4.1015242670305985E-2</v>
      </c>
      <c r="DH30">
        <f t="shared" si="32"/>
        <v>-300.8862360105544</v>
      </c>
      <c r="DI30">
        <f t="shared" si="33"/>
        <v>6.097560975609756E-2</v>
      </c>
      <c r="DJ30">
        <f t="shared" si="34"/>
        <v>-1.54663527139923</v>
      </c>
    </row>
    <row r="31" spans="1:114" x14ac:dyDescent="0.25">
      <c r="A31" t="s">
        <v>24</v>
      </c>
      <c r="B31" s="2">
        <v>0.05</v>
      </c>
      <c r="D31" s="2">
        <f t="shared" si="0"/>
        <v>0.05</v>
      </c>
      <c r="E31" s="28">
        <f t="shared" si="14"/>
        <v>4.2999999999999997E-2</v>
      </c>
      <c r="F31" s="28">
        <f t="shared" si="1"/>
        <v>7.6999999999999999E-2</v>
      </c>
      <c r="G31" s="28">
        <f t="shared" si="2"/>
        <v>0.154</v>
      </c>
      <c r="H31" s="28">
        <f t="shared" si="3"/>
        <v>0.03</v>
      </c>
      <c r="I31" s="28">
        <f t="shared" si="4"/>
        <v>5.8000000000000003E-2</v>
      </c>
      <c r="J31" s="28">
        <f t="shared" si="5"/>
        <v>5.0000000000000001E-3</v>
      </c>
      <c r="K31" s="28">
        <f t="shared" si="6"/>
        <v>1.6E-2</v>
      </c>
      <c r="L31" s="28">
        <f t="shared" si="7"/>
        <v>3.4000000000000002E-2</v>
      </c>
      <c r="M31" s="28">
        <f t="shared" si="8"/>
        <v>6.0999999999999999E-2</v>
      </c>
      <c r="N31" s="28">
        <f t="shared" si="9"/>
        <v>0.04</v>
      </c>
      <c r="O31" s="28">
        <f t="shared" si="10"/>
        <v>6.6000000000000003E-2</v>
      </c>
      <c r="P31" s="28">
        <f t="shared" si="11"/>
        <v>0.10100000000000001</v>
      </c>
      <c r="Q31" s="28">
        <f t="shared" si="12"/>
        <v>4.7E-2</v>
      </c>
      <c r="R31" s="28"/>
      <c r="T31">
        <v>30</v>
      </c>
      <c r="U31" s="2">
        <v>7.0000000000000001E-3</v>
      </c>
      <c r="V31">
        <v>10</v>
      </c>
      <c r="W31" s="2">
        <v>5.0000000000000001E-3</v>
      </c>
      <c r="X31" t="str">
        <f t="shared" si="39"/>
        <v/>
      </c>
      <c r="Z31">
        <v>1</v>
      </c>
      <c r="AA31">
        <v>0.16300000000000001</v>
      </c>
      <c r="AB31" t="s">
        <v>138</v>
      </c>
      <c r="AJ31" s="79">
        <f t="shared" si="15"/>
        <v>7.0000000000000001E-3</v>
      </c>
      <c r="AK31">
        <v>29</v>
      </c>
      <c r="AL31" s="6">
        <f t="shared" si="16"/>
        <v>6.3192904656319285E-2</v>
      </c>
      <c r="AM31" s="6">
        <f t="shared" si="17"/>
        <v>-1.5285106179313379</v>
      </c>
      <c r="AN31" s="7">
        <f t="shared" si="18"/>
        <v>6.3192904656319299E-2</v>
      </c>
      <c r="AO31" s="7">
        <f t="shared" si="19"/>
        <v>0.12404499853821024</v>
      </c>
      <c r="AR31">
        <f t="shared" si="20"/>
        <v>0.98408736773064365</v>
      </c>
      <c r="AS31">
        <f t="shared" si="21"/>
        <v>1.0148624844411973</v>
      </c>
      <c r="AT31">
        <f t="shared" si="22"/>
        <v>3.9840115150065684E-2</v>
      </c>
      <c r="AU31">
        <f t="shared" si="35"/>
        <v>0.14000000000000004</v>
      </c>
      <c r="CD31">
        <f t="shared" si="37"/>
        <v>10</v>
      </c>
      <c r="CE31" s="2">
        <f t="shared" si="38"/>
        <v>5.0000000000000001E-3</v>
      </c>
      <c r="CH31">
        <f t="shared" si="40"/>
        <v>1</v>
      </c>
      <c r="CI31">
        <v>0.16300000000000001</v>
      </c>
      <c r="DB31">
        <f t="shared" si="27"/>
        <v>7.0000000000000001E-3</v>
      </c>
      <c r="DC31">
        <f t="shared" si="27"/>
        <v>29</v>
      </c>
      <c r="DD31">
        <f t="shared" si="28"/>
        <v>7.0000000000000001E-3</v>
      </c>
      <c r="DE31">
        <f t="shared" si="29"/>
        <v>0.10723613389335873</v>
      </c>
      <c r="DF31">
        <f t="shared" si="30"/>
        <v>0.89276386610664127</v>
      </c>
      <c r="DG31">
        <f t="shared" si="31"/>
        <v>4.3305615445867529E-2</v>
      </c>
      <c r="DH31">
        <f t="shared" si="32"/>
        <v>-306.21511401109461</v>
      </c>
      <c r="DI31">
        <f t="shared" si="33"/>
        <v>6.3192904656319285E-2</v>
      </c>
      <c r="DJ31">
        <f t="shared" si="34"/>
        <v>-1.5285106179313379</v>
      </c>
    </row>
    <row r="32" spans="1:114" x14ac:dyDescent="0.25">
      <c r="A32" t="s">
        <v>24</v>
      </c>
      <c r="B32" s="2">
        <v>0.05</v>
      </c>
      <c r="D32" s="2">
        <f t="shared" si="0"/>
        <v>0.05</v>
      </c>
      <c r="E32" s="28">
        <f t="shared" si="14"/>
        <v>4.3999999999999997E-2</v>
      </c>
      <c r="F32" s="28">
        <f t="shared" si="1"/>
        <v>7.8E-2</v>
      </c>
      <c r="G32" s="28">
        <f t="shared" si="2"/>
        <v>0.156</v>
      </c>
      <c r="H32" s="28">
        <f t="shared" si="3"/>
        <v>3.1E-2</v>
      </c>
      <c r="I32" s="28">
        <f t="shared" si="4"/>
        <v>5.8999999999999997E-2</v>
      </c>
      <c r="J32" s="28">
        <f t="shared" si="5"/>
        <v>5.0000000000000001E-3</v>
      </c>
      <c r="K32" s="28">
        <f t="shared" si="6"/>
        <v>1.7000000000000001E-2</v>
      </c>
      <c r="L32" s="28">
        <f t="shared" si="7"/>
        <v>3.4000000000000002E-2</v>
      </c>
      <c r="M32" s="28">
        <f t="shared" si="8"/>
        <v>6.7000000000000004E-2</v>
      </c>
      <c r="N32" s="28">
        <f t="shared" si="9"/>
        <v>4.1000000000000002E-2</v>
      </c>
      <c r="O32" s="28">
        <f t="shared" si="10"/>
        <v>6.7000000000000004E-2</v>
      </c>
      <c r="P32" s="28">
        <f t="shared" si="11"/>
        <v>0.10199999999999999</v>
      </c>
      <c r="Q32" s="28">
        <f t="shared" si="12"/>
        <v>5.0999999999999997E-2</v>
      </c>
      <c r="R32" s="28"/>
      <c r="T32">
        <v>31</v>
      </c>
      <c r="U32" s="2">
        <v>7.0000000000000001E-3</v>
      </c>
      <c r="V32">
        <v>11</v>
      </c>
      <c r="W32" s="2">
        <v>5.0000000000000001E-3</v>
      </c>
      <c r="X32" t="str">
        <f t="shared" si="39"/>
        <v/>
      </c>
      <c r="Z32">
        <v>1</v>
      </c>
      <c r="AA32">
        <v>0.16500000000000001</v>
      </c>
      <c r="AB32" t="s">
        <v>138</v>
      </c>
      <c r="AJ32" s="79">
        <f t="shared" si="15"/>
        <v>7.0000000000000001E-3</v>
      </c>
      <c r="AK32">
        <v>30</v>
      </c>
      <c r="AL32" s="6">
        <f t="shared" si="16"/>
        <v>6.5410199556541024E-2</v>
      </c>
      <c r="AM32" s="6">
        <f t="shared" si="17"/>
        <v>-1.5108746168513387</v>
      </c>
      <c r="AN32" s="7">
        <f t="shared" si="18"/>
        <v>6.541019955654101E-2</v>
      </c>
      <c r="AO32" s="7">
        <f t="shared" si="19"/>
        <v>0.1274145178936219</v>
      </c>
      <c r="AR32">
        <f t="shared" si="20"/>
        <v>0.98851596495785987</v>
      </c>
      <c r="AS32">
        <f t="shared" si="21"/>
        <v>0.76585405340948676</v>
      </c>
      <c r="AT32">
        <f t="shared" si="22"/>
        <v>3.0064874939956857E-2</v>
      </c>
      <c r="AU32">
        <f t="shared" si="35"/>
        <v>0.14500000000000005</v>
      </c>
      <c r="CD32">
        <f t="shared" si="37"/>
        <v>11</v>
      </c>
      <c r="CE32" s="2">
        <f t="shared" si="38"/>
        <v>5.0000000000000001E-3</v>
      </c>
      <c r="CH32">
        <f t="shared" si="40"/>
        <v>1</v>
      </c>
      <c r="CI32">
        <v>0.16500000000000001</v>
      </c>
      <c r="CT32">
        <v>0.75</v>
      </c>
      <c r="CU32">
        <f>NORMSINV(CT32)</f>
        <v>0.67448975019608193</v>
      </c>
      <c r="CV32">
        <v>0</v>
      </c>
      <c r="DB32">
        <f t="shared" si="27"/>
        <v>7.0000000000000001E-3</v>
      </c>
      <c r="DC32">
        <f t="shared" si="27"/>
        <v>30</v>
      </c>
      <c r="DD32">
        <f t="shared" si="28"/>
        <v>7.0000000000000001E-3</v>
      </c>
      <c r="DE32">
        <f t="shared" si="29"/>
        <v>0.10723613389335873</v>
      </c>
      <c r="DF32">
        <f t="shared" si="30"/>
        <v>0.89276386610664127</v>
      </c>
      <c r="DG32">
        <f t="shared" si="31"/>
        <v>4.5698171244305974E-2</v>
      </c>
      <c r="DH32">
        <f t="shared" si="32"/>
        <v>-313.78672192385937</v>
      </c>
      <c r="DI32">
        <f t="shared" si="33"/>
        <v>6.5410199556541024E-2</v>
      </c>
      <c r="DJ32">
        <f t="shared" si="34"/>
        <v>-1.5108746168513387</v>
      </c>
    </row>
    <row r="33" spans="1:114" x14ac:dyDescent="0.25">
      <c r="A33" t="s">
        <v>24</v>
      </c>
      <c r="B33" s="2">
        <v>0.05</v>
      </c>
      <c r="T33">
        <v>32</v>
      </c>
      <c r="U33" s="2">
        <v>7.0000000000000001E-3</v>
      </c>
      <c r="V33">
        <v>12</v>
      </c>
      <c r="W33" s="2">
        <v>5.0000000000000001E-3</v>
      </c>
      <c r="X33" t="str">
        <f t="shared" si="39"/>
        <v/>
      </c>
      <c r="Z33">
        <v>1</v>
      </c>
      <c r="AA33">
        <v>0.16700000000000001</v>
      </c>
      <c r="AB33" t="s">
        <v>138</v>
      </c>
      <c r="AJ33" s="79">
        <f t="shared" si="15"/>
        <v>7.0000000000000001E-3</v>
      </c>
      <c r="AK33">
        <v>31</v>
      </c>
      <c r="AL33" s="6">
        <f t="shared" si="16"/>
        <v>6.7627494456762749E-2</v>
      </c>
      <c r="AM33" s="6">
        <f t="shared" si="17"/>
        <v>-1.4936964038205254</v>
      </c>
      <c r="AN33" s="7">
        <f t="shared" si="18"/>
        <v>6.7627494456762763E-2</v>
      </c>
      <c r="AO33" s="7">
        <f t="shared" si="19"/>
        <v>0.1307454459834915</v>
      </c>
      <c r="AR33">
        <f t="shared" si="20"/>
        <v>0.99183225173618805</v>
      </c>
      <c r="AS33">
        <f t="shared" si="21"/>
        <v>0.56864282470920302</v>
      </c>
      <c r="AT33">
        <f t="shared" si="22"/>
        <v>2.232302007709688E-2</v>
      </c>
      <c r="AU33">
        <f t="shared" si="35"/>
        <v>0.15000000000000005</v>
      </c>
      <c r="CD33">
        <f t="shared" si="37"/>
        <v>12</v>
      </c>
      <c r="CE33" s="2">
        <f t="shared" si="38"/>
        <v>5.0000000000000001E-3</v>
      </c>
      <c r="CH33">
        <f t="shared" si="40"/>
        <v>1</v>
      </c>
      <c r="CI33">
        <v>0.16700000000000001</v>
      </c>
      <c r="CT33">
        <v>0.75</v>
      </c>
      <c r="CU33">
        <f>NORMSINV(CT33)</f>
        <v>0.67448975019608193</v>
      </c>
      <c r="CV33">
        <v>0.25</v>
      </c>
      <c r="DB33">
        <f t="shared" si="27"/>
        <v>7.0000000000000001E-3</v>
      </c>
      <c r="DC33">
        <f t="shared" si="27"/>
        <v>31</v>
      </c>
      <c r="DD33">
        <f t="shared" si="28"/>
        <v>7.0000000000000001E-3</v>
      </c>
      <c r="DE33">
        <f t="shared" si="29"/>
        <v>0.10723613389335873</v>
      </c>
      <c r="DF33">
        <f t="shared" si="30"/>
        <v>0.89276386610664127</v>
      </c>
      <c r="DG33">
        <f t="shared" si="31"/>
        <v>4.5698171244305974E-2</v>
      </c>
      <c r="DH33">
        <f t="shared" si="32"/>
        <v>-324.42355995517664</v>
      </c>
      <c r="DI33">
        <f t="shared" si="33"/>
        <v>6.7627494456762749E-2</v>
      </c>
      <c r="DJ33">
        <f t="shared" si="34"/>
        <v>-1.4936964038205254</v>
      </c>
    </row>
    <row r="34" spans="1:114" x14ac:dyDescent="0.25">
      <c r="A34" t="s">
        <v>24</v>
      </c>
      <c r="B34" s="2">
        <v>5.3999999999999999E-2</v>
      </c>
      <c r="T34">
        <v>33</v>
      </c>
      <c r="U34" s="2">
        <v>7.0000000000000001E-3</v>
      </c>
      <c r="V34">
        <v>13</v>
      </c>
      <c r="W34" s="2">
        <v>5.0000000000000001E-3</v>
      </c>
      <c r="X34" t="str">
        <f t="shared" si="39"/>
        <v/>
      </c>
      <c r="Z34">
        <v>1</v>
      </c>
      <c r="AA34">
        <v>0.17199999999999999</v>
      </c>
      <c r="AB34" t="s">
        <v>138</v>
      </c>
      <c r="AJ34" s="79">
        <f t="shared" si="15"/>
        <v>7.0000000000000001E-3</v>
      </c>
      <c r="AK34">
        <v>32</v>
      </c>
      <c r="AL34" s="6">
        <f t="shared" si="16"/>
        <v>6.9844789356984474E-2</v>
      </c>
      <c r="AM34" s="6">
        <f t="shared" si="17"/>
        <v>-1.4769479927610134</v>
      </c>
      <c r="AN34" s="7">
        <f t="shared" si="18"/>
        <v>6.9844789356984488E-2</v>
      </c>
      <c r="AO34" s="7">
        <f t="shared" si="19"/>
        <v>0.13403876633475395</v>
      </c>
      <c r="AR34">
        <f t="shared" si="20"/>
        <v>0.99427569457461218</v>
      </c>
      <c r="AS34">
        <f t="shared" si="21"/>
        <v>0.41542042259798045</v>
      </c>
      <c r="AT34">
        <f t="shared" si="22"/>
        <v>1.6308019781719942E-2</v>
      </c>
      <c r="AU34">
        <f t="shared" si="35"/>
        <v>0.15500000000000005</v>
      </c>
      <c r="CD34">
        <f t="shared" si="37"/>
        <v>13</v>
      </c>
      <c r="CE34" s="2">
        <f t="shared" si="38"/>
        <v>5.0000000000000001E-3</v>
      </c>
      <c r="CH34">
        <f t="shared" si="40"/>
        <v>1</v>
      </c>
      <c r="CI34">
        <v>0.17199999999999999</v>
      </c>
      <c r="DB34">
        <f t="shared" si="27"/>
        <v>7.0000000000000001E-3</v>
      </c>
      <c r="DC34">
        <f t="shared" si="27"/>
        <v>32</v>
      </c>
      <c r="DD34">
        <f t="shared" si="28"/>
        <v>7.0000000000000001E-3</v>
      </c>
      <c r="DE34">
        <f t="shared" si="29"/>
        <v>0.10723613389335873</v>
      </c>
      <c r="DF34">
        <f t="shared" si="30"/>
        <v>0.89276386610664127</v>
      </c>
      <c r="DG34">
        <f t="shared" si="31"/>
        <v>4.8195847710253759E-2</v>
      </c>
      <c r="DH34">
        <f t="shared" si="32"/>
        <v>-331.70787883589736</v>
      </c>
      <c r="DI34">
        <f t="shared" si="33"/>
        <v>6.9844789356984474E-2</v>
      </c>
      <c r="DJ34">
        <f t="shared" si="34"/>
        <v>-1.4769479927610134</v>
      </c>
    </row>
    <row r="35" spans="1:114" x14ac:dyDescent="0.25">
      <c r="A35" t="s">
        <v>24</v>
      </c>
      <c r="B35" s="2">
        <v>5.6000000000000001E-2</v>
      </c>
      <c r="T35">
        <v>34</v>
      </c>
      <c r="U35" s="2">
        <v>7.0000000000000001E-3</v>
      </c>
      <c r="V35">
        <v>14</v>
      </c>
      <c r="W35" s="2">
        <v>5.0000000000000001E-3</v>
      </c>
      <c r="X35" t="str">
        <f t="shared" si="39"/>
        <v/>
      </c>
      <c r="Z35">
        <v>1</v>
      </c>
      <c r="AA35">
        <v>0.17399999999999999</v>
      </c>
      <c r="AB35" t="s">
        <v>138</v>
      </c>
      <c r="AJ35" s="79">
        <f t="shared" si="15"/>
        <v>7.0000000000000001E-3</v>
      </c>
      <c r="AK35">
        <v>33</v>
      </c>
      <c r="AL35" s="6">
        <f t="shared" si="16"/>
        <v>7.2062084257206213E-2</v>
      </c>
      <c r="AM35" s="6">
        <f t="shared" si="17"/>
        <v>-1.4606039250479483</v>
      </c>
      <c r="AN35" s="7">
        <f t="shared" si="18"/>
        <v>7.2062084257206255E-2</v>
      </c>
      <c r="AO35" s="7">
        <f t="shared" si="19"/>
        <v>0.13729540328267054</v>
      </c>
      <c r="AR35">
        <f t="shared" si="20"/>
        <v>0.996047093968629</v>
      </c>
      <c r="AS35">
        <f t="shared" si="21"/>
        <v>0.29860072265915</v>
      </c>
      <c r="AT35">
        <f t="shared" si="22"/>
        <v>1.1722068119587342E-2</v>
      </c>
      <c r="AU35">
        <f t="shared" si="35"/>
        <v>0.16000000000000006</v>
      </c>
      <c r="CD35">
        <f t="shared" si="37"/>
        <v>14</v>
      </c>
      <c r="CE35" s="2">
        <f t="shared" si="38"/>
        <v>5.0000000000000001E-3</v>
      </c>
      <c r="CH35">
        <f t="shared" si="40"/>
        <v>1</v>
      </c>
      <c r="CI35">
        <v>0.17399999999999999</v>
      </c>
      <c r="DB35">
        <f t="shared" si="27"/>
        <v>7.0000000000000001E-3</v>
      </c>
      <c r="DC35">
        <f t="shared" si="27"/>
        <v>33</v>
      </c>
      <c r="DD35">
        <f t="shared" si="28"/>
        <v>7.0000000000000001E-3</v>
      </c>
      <c r="DE35">
        <f t="shared" si="29"/>
        <v>0.10723613389335873</v>
      </c>
      <c r="DF35">
        <f t="shared" si="30"/>
        <v>0.89276386610664127</v>
      </c>
      <c r="DG35">
        <f t="shared" si="31"/>
        <v>4.8195847710253759E-2</v>
      </c>
      <c r="DH35">
        <f t="shared" si="32"/>
        <v>-342.23828768783056</v>
      </c>
      <c r="DI35">
        <f t="shared" si="33"/>
        <v>7.2062084257206213E-2</v>
      </c>
      <c r="DJ35">
        <f t="shared" si="34"/>
        <v>-1.4606039250479483</v>
      </c>
    </row>
    <row r="36" spans="1:114" x14ac:dyDescent="0.25">
      <c r="A36" t="s">
        <v>24</v>
      </c>
      <c r="B36" s="2">
        <v>5.7000000000000002E-2</v>
      </c>
      <c r="T36">
        <v>35</v>
      </c>
      <c r="U36" s="2">
        <v>8.0000000000000002E-3</v>
      </c>
      <c r="V36">
        <v>15</v>
      </c>
      <c r="W36" s="2">
        <v>5.0000000000000001E-3</v>
      </c>
      <c r="X36" t="str">
        <f t="shared" si="39"/>
        <v/>
      </c>
      <c r="Z36">
        <v>1</v>
      </c>
      <c r="AA36">
        <v>0.187</v>
      </c>
      <c r="AB36" t="s">
        <v>138</v>
      </c>
      <c r="AJ36" s="79">
        <f t="shared" si="15"/>
        <v>7.0000000000000001E-3</v>
      </c>
      <c r="AK36">
        <v>34</v>
      </c>
      <c r="AL36" s="6">
        <f t="shared" si="16"/>
        <v>7.4279379157427938E-2</v>
      </c>
      <c r="AM36" s="6">
        <f t="shared" si="17"/>
        <v>-1.4446409708557924</v>
      </c>
      <c r="AN36" s="7">
        <f t="shared" si="18"/>
        <v>7.4279379157427952E-2</v>
      </c>
      <c r="AO36" s="7">
        <f t="shared" si="19"/>
        <v>0.14051622723510532</v>
      </c>
      <c r="AR36">
        <f t="shared" si="20"/>
        <v>0.99731065143650388</v>
      </c>
      <c r="AS36">
        <f t="shared" si="21"/>
        <v>0.21117796340242481</v>
      </c>
      <c r="AT36">
        <f t="shared" si="22"/>
        <v>8.2901422686261928E-3</v>
      </c>
      <c r="AU36">
        <f t="shared" si="35"/>
        <v>0.16500000000000006</v>
      </c>
      <c r="CD36">
        <f t="shared" si="37"/>
        <v>15</v>
      </c>
      <c r="CE36" s="2">
        <f t="shared" si="38"/>
        <v>5.0000000000000001E-3</v>
      </c>
      <c r="CH36">
        <f t="shared" si="40"/>
        <v>1</v>
      </c>
      <c r="CI36">
        <v>0.187</v>
      </c>
      <c r="CT36" t="s">
        <v>18</v>
      </c>
      <c r="DB36">
        <f t="shared" si="27"/>
        <v>7.0000000000000001E-3</v>
      </c>
      <c r="DC36">
        <f t="shared" si="27"/>
        <v>34</v>
      </c>
      <c r="DD36">
        <f t="shared" si="28"/>
        <v>7.0000000000000001E-3</v>
      </c>
      <c r="DE36">
        <f t="shared" si="29"/>
        <v>0.10723613389335873</v>
      </c>
      <c r="DF36">
        <f t="shared" si="30"/>
        <v>0.89276386610664127</v>
      </c>
      <c r="DG36">
        <f t="shared" si="31"/>
        <v>4.8195847710253759E-2</v>
      </c>
      <c r="DH36">
        <f t="shared" si="32"/>
        <v>-352.76869653976382</v>
      </c>
      <c r="DI36">
        <f t="shared" si="33"/>
        <v>7.4279379157427938E-2</v>
      </c>
      <c r="DJ36">
        <f t="shared" si="34"/>
        <v>-1.4446409708557924</v>
      </c>
    </row>
    <row r="37" spans="1:114" x14ac:dyDescent="0.25">
      <c r="A37" t="s">
        <v>24</v>
      </c>
      <c r="B37" s="2">
        <v>5.7000000000000002E-2</v>
      </c>
      <c r="T37">
        <v>36</v>
      </c>
      <c r="U37" s="2">
        <v>8.0000000000000002E-3</v>
      </c>
      <c r="V37">
        <v>16</v>
      </c>
      <c r="W37" s="2">
        <v>5.0000000000000001E-3</v>
      </c>
      <c r="X37" t="str">
        <f t="shared" si="39"/>
        <v/>
      </c>
      <c r="Z37">
        <v>1</v>
      </c>
      <c r="AA37">
        <v>0.188</v>
      </c>
      <c r="AB37" t="s">
        <v>138</v>
      </c>
      <c r="AJ37" s="79">
        <f t="shared" si="15"/>
        <v>8.0000000000000002E-3</v>
      </c>
      <c r="AK37">
        <v>35</v>
      </c>
      <c r="AL37" s="6">
        <f t="shared" si="16"/>
        <v>7.6496674057649663E-2</v>
      </c>
      <c r="AM37" s="6">
        <f t="shared" si="17"/>
        <v>-1.4290378735914329</v>
      </c>
      <c r="AN37" s="7">
        <f t="shared" si="18"/>
        <v>7.649667405764965E-2</v>
      </c>
      <c r="AO37" s="7">
        <f t="shared" si="19"/>
        <v>0.14370205932386143</v>
      </c>
      <c r="AR37">
        <f t="shared" si="20"/>
        <v>0.99819747597127262</v>
      </c>
      <c r="AS37">
        <f t="shared" si="21"/>
        <v>0.14694711754438769</v>
      </c>
      <c r="AT37">
        <f t="shared" si="22"/>
        <v>5.7686535601541942E-3</v>
      </c>
      <c r="AU37">
        <f t="shared" si="35"/>
        <v>0.17000000000000007</v>
      </c>
      <c r="CD37">
        <f t="shared" si="37"/>
        <v>16</v>
      </c>
      <c r="CE37" s="2">
        <f t="shared" si="38"/>
        <v>5.0000000000000001E-3</v>
      </c>
      <c r="CH37">
        <f t="shared" si="40"/>
        <v>1</v>
      </c>
      <c r="CI37">
        <v>0.188</v>
      </c>
      <c r="CT37">
        <v>0.1</v>
      </c>
      <c r="CU37">
        <f>NORMSINV(CT37)</f>
        <v>-1.2815515655446006</v>
      </c>
      <c r="CV37">
        <v>0</v>
      </c>
      <c r="DB37">
        <f t="shared" si="27"/>
        <v>8.0000000000000002E-3</v>
      </c>
      <c r="DC37">
        <f t="shared" si="27"/>
        <v>35</v>
      </c>
      <c r="DD37">
        <f t="shared" si="28"/>
        <v>8.0000000000000002E-3</v>
      </c>
      <c r="DE37">
        <f t="shared" si="29"/>
        <v>0.11201378949671444</v>
      </c>
      <c r="DF37">
        <f t="shared" si="30"/>
        <v>0.88798621050328552</v>
      </c>
      <c r="DG37">
        <f t="shared" si="31"/>
        <v>5.0801572189918431E-2</v>
      </c>
      <c r="DH37">
        <f t="shared" si="32"/>
        <v>-356.65832770007154</v>
      </c>
      <c r="DI37">
        <f t="shared" si="33"/>
        <v>7.6496674057649663E-2</v>
      </c>
      <c r="DJ37">
        <f t="shared" si="34"/>
        <v>-1.4290378735914329</v>
      </c>
    </row>
    <row r="38" spans="1:114" x14ac:dyDescent="0.25">
      <c r="A38" t="s">
        <v>24</v>
      </c>
      <c r="B38" s="2">
        <v>5.8000000000000003E-2</v>
      </c>
      <c r="T38">
        <v>37</v>
      </c>
      <c r="U38" s="2">
        <v>8.0000000000000002E-3</v>
      </c>
      <c r="V38">
        <v>17</v>
      </c>
      <c r="W38" s="2">
        <v>5.0000000000000001E-3</v>
      </c>
      <c r="X38" t="str">
        <f t="shared" si="39"/>
        <v/>
      </c>
      <c r="Z38">
        <v>1</v>
      </c>
      <c r="AA38">
        <v>0.20100000000000001</v>
      </c>
      <c r="AB38" t="s">
        <v>138</v>
      </c>
      <c r="AJ38" s="79">
        <f t="shared" si="15"/>
        <v>8.0000000000000002E-3</v>
      </c>
      <c r="AK38">
        <v>36</v>
      </c>
      <c r="AL38" s="6">
        <f t="shared" si="16"/>
        <v>7.8713968957871402E-2</v>
      </c>
      <c r="AM38" s="6">
        <f t="shared" si="17"/>
        <v>-1.4137751301384087</v>
      </c>
      <c r="AN38" s="7">
        <f t="shared" si="18"/>
        <v>7.8713968957871389E-2</v>
      </c>
      <c r="AO38" s="7">
        <f t="shared" si="19"/>
        <v>0.14685367553025486</v>
      </c>
      <c r="AR38">
        <f t="shared" si="20"/>
        <v>0.99880988923622938</v>
      </c>
      <c r="AS38">
        <f t="shared" si="21"/>
        <v>0.10060701816706584</v>
      </c>
      <c r="AT38">
        <f t="shared" si="22"/>
        <v>3.9494958677949773E-3</v>
      </c>
      <c r="AU38">
        <f t="shared" si="35"/>
        <v>0.17500000000000007</v>
      </c>
      <c r="CD38">
        <f t="shared" si="37"/>
        <v>17</v>
      </c>
      <c r="CE38" s="2">
        <f t="shared" si="38"/>
        <v>5.0000000000000001E-3</v>
      </c>
      <c r="CH38">
        <f t="shared" si="40"/>
        <v>1</v>
      </c>
      <c r="CI38">
        <v>0.20100000000000001</v>
      </c>
      <c r="CT38">
        <v>0.1</v>
      </c>
      <c r="CU38">
        <f t="shared" ref="CU38" si="41">NORMSINV(CT38)</f>
        <v>-1.2815515655446006</v>
      </c>
      <c r="CV38">
        <v>0.25</v>
      </c>
      <c r="DB38">
        <f t="shared" si="27"/>
        <v>8.0000000000000002E-3</v>
      </c>
      <c r="DC38">
        <f t="shared" si="27"/>
        <v>36</v>
      </c>
      <c r="DD38">
        <f t="shared" si="28"/>
        <v>8.0000000000000002E-3</v>
      </c>
      <c r="DE38">
        <f t="shared" si="29"/>
        <v>0.11201378949671444</v>
      </c>
      <c r="DF38">
        <f t="shared" si="30"/>
        <v>0.88798621050328552</v>
      </c>
      <c r="DG38">
        <f t="shared" si="31"/>
        <v>5.6348785245961985E-2</v>
      </c>
      <c r="DH38">
        <f t="shared" si="32"/>
        <v>-359.63828024618459</v>
      </c>
      <c r="DI38">
        <f t="shared" si="33"/>
        <v>7.8713968957871402E-2</v>
      </c>
      <c r="DJ38">
        <f t="shared" si="34"/>
        <v>-1.4137751301384087</v>
      </c>
    </row>
    <row r="39" spans="1:114" x14ac:dyDescent="0.25">
      <c r="A39" t="s">
        <v>24</v>
      </c>
      <c r="B39" s="2">
        <v>5.8000000000000003E-2</v>
      </c>
      <c r="T39">
        <v>38</v>
      </c>
      <c r="U39" s="2">
        <v>8.0000000000000002E-3</v>
      </c>
      <c r="V39">
        <v>18</v>
      </c>
      <c r="W39" s="2">
        <v>5.0000000000000001E-3</v>
      </c>
      <c r="X39" t="str">
        <f t="shared" si="39"/>
        <v/>
      </c>
      <c r="Z39">
        <v>1</v>
      </c>
      <c r="AA39">
        <v>0.20799999999999999</v>
      </c>
      <c r="AB39" t="s">
        <v>138</v>
      </c>
      <c r="AJ39" s="79">
        <f t="shared" si="15"/>
        <v>8.0000000000000002E-3</v>
      </c>
      <c r="AK39">
        <v>37</v>
      </c>
      <c r="AL39" s="6">
        <f t="shared" si="16"/>
        <v>8.0931263858093128E-2</v>
      </c>
      <c r="AM39" s="6">
        <f t="shared" si="17"/>
        <v>-1.3988348010339657</v>
      </c>
      <c r="AN39" s="7">
        <f t="shared" si="18"/>
        <v>8.0931263858092878E-2</v>
      </c>
      <c r="AO39" s="7">
        <f t="shared" si="19"/>
        <v>0.14997181035758625</v>
      </c>
      <c r="AR39">
        <f t="shared" si="20"/>
        <v>0.99922600642998693</v>
      </c>
      <c r="AS39">
        <f t="shared" si="21"/>
        <v>6.7771986360051592E-2</v>
      </c>
      <c r="AT39">
        <f t="shared" si="22"/>
        <v>2.6605020699132773E-3</v>
      </c>
      <c r="AU39">
        <f t="shared" si="35"/>
        <v>0.18000000000000008</v>
      </c>
      <c r="CD39">
        <f t="shared" si="37"/>
        <v>18</v>
      </c>
      <c r="CE39" s="2">
        <f t="shared" si="38"/>
        <v>5.0000000000000001E-3</v>
      </c>
      <c r="CH39">
        <f t="shared" si="40"/>
        <v>1</v>
      </c>
      <c r="CI39">
        <v>0.20799999999999999</v>
      </c>
      <c r="DB39">
        <f t="shared" si="27"/>
        <v>8.0000000000000002E-3</v>
      </c>
      <c r="DC39">
        <f t="shared" si="27"/>
        <v>37</v>
      </c>
      <c r="DD39">
        <f t="shared" si="28"/>
        <v>8.0000000000000002E-3</v>
      </c>
      <c r="DE39">
        <f t="shared" si="29"/>
        <v>0.11201378949671444</v>
      </c>
      <c r="DF39">
        <f t="shared" si="30"/>
        <v>0.88798621050328552</v>
      </c>
      <c r="DG39">
        <f t="shared" si="31"/>
        <v>5.6348785245961985E-2</v>
      </c>
      <c r="DH39">
        <f t="shared" si="32"/>
        <v>-369.76893602776727</v>
      </c>
      <c r="DI39">
        <f t="shared" si="33"/>
        <v>8.0931263858093128E-2</v>
      </c>
      <c r="DJ39">
        <f t="shared" si="34"/>
        <v>-1.3988348010339657</v>
      </c>
    </row>
    <row r="40" spans="1:114" x14ac:dyDescent="0.25">
      <c r="A40" t="s">
        <v>24</v>
      </c>
      <c r="B40" s="2">
        <v>0.06</v>
      </c>
      <c r="T40">
        <v>39</v>
      </c>
      <c r="U40" s="2">
        <v>8.0000000000000002E-3</v>
      </c>
      <c r="V40">
        <v>19</v>
      </c>
      <c r="W40" s="2">
        <v>5.0000000000000001E-3</v>
      </c>
      <c r="X40" t="str">
        <f t="shared" si="39"/>
        <v/>
      </c>
      <c r="AJ40" s="79">
        <f t="shared" si="15"/>
        <v>8.0000000000000002E-3</v>
      </c>
      <c r="AK40">
        <v>38</v>
      </c>
      <c r="AL40" s="6">
        <f t="shared" si="16"/>
        <v>8.3148558758314853E-2</v>
      </c>
      <c r="AM40" s="6">
        <f t="shared" si="17"/>
        <v>-1.3842003457990379</v>
      </c>
      <c r="AN40" s="7">
        <f t="shared" si="18"/>
        <v>8.3148558758314922E-2</v>
      </c>
      <c r="AO40" s="7">
        <f t="shared" si="19"/>
        <v>0.15305716011140252</v>
      </c>
      <c r="AR40">
        <f t="shared" si="20"/>
        <v>0.99950420244827698</v>
      </c>
      <c r="AS40">
        <f t="shared" si="21"/>
        <v>4.4918669476560195E-2</v>
      </c>
      <c r="AT40">
        <f t="shared" si="22"/>
        <v>1.7633570969166996E-3</v>
      </c>
      <c r="AU40">
        <f t="shared" si="35"/>
        <v>0.18500000000000008</v>
      </c>
      <c r="CD40">
        <f t="shared" si="37"/>
        <v>19</v>
      </c>
      <c r="CE40" s="2">
        <f t="shared" si="38"/>
        <v>5.0000000000000001E-3</v>
      </c>
      <c r="CT40">
        <v>0.9</v>
      </c>
      <c r="CU40">
        <f>NORMSINV(CT40)</f>
        <v>1.2815515655446006</v>
      </c>
      <c r="CV40">
        <v>0</v>
      </c>
      <c r="DB40">
        <f t="shared" si="27"/>
        <v>8.0000000000000002E-3</v>
      </c>
      <c r="DC40">
        <f t="shared" si="27"/>
        <v>38</v>
      </c>
      <c r="DD40">
        <f t="shared" si="28"/>
        <v>8.0000000000000002E-3</v>
      </c>
      <c r="DE40">
        <f t="shared" si="29"/>
        <v>0.11201378949671444</v>
      </c>
      <c r="DF40">
        <f t="shared" si="30"/>
        <v>0.88798621050328552</v>
      </c>
      <c r="DG40">
        <f t="shared" si="31"/>
        <v>5.9296019483462636E-2</v>
      </c>
      <c r="DH40">
        <f t="shared" si="32"/>
        <v>-376.07597962941759</v>
      </c>
      <c r="DI40">
        <f t="shared" si="33"/>
        <v>8.3148558758314853E-2</v>
      </c>
      <c r="DJ40">
        <f t="shared" si="34"/>
        <v>-1.3842003457990379</v>
      </c>
    </row>
    <row r="41" spans="1:114" x14ac:dyDescent="0.25">
      <c r="A41" t="s">
        <v>24</v>
      </c>
      <c r="B41" s="2">
        <v>6.0999999999999999E-2</v>
      </c>
      <c r="T41">
        <v>40</v>
      </c>
      <c r="U41" s="2">
        <v>8.9999999999999993E-3</v>
      </c>
      <c r="V41">
        <v>20</v>
      </c>
      <c r="W41" s="2">
        <v>5.0000000000000001E-3</v>
      </c>
      <c r="X41" t="str">
        <f t="shared" si="39"/>
        <v/>
      </c>
      <c r="AJ41" s="79">
        <f t="shared" si="15"/>
        <v>8.0000000000000002E-3</v>
      </c>
      <c r="AK41">
        <v>39</v>
      </c>
      <c r="AL41" s="6">
        <f t="shared" si="16"/>
        <v>8.5365853658536592E-2</v>
      </c>
      <c r="AM41" s="6">
        <f t="shared" si="17"/>
        <v>-1.3698564795107979</v>
      </c>
      <c r="AN41" s="7">
        <f t="shared" si="18"/>
        <v>8.5365853658536481E-2</v>
      </c>
      <c r="AO41" s="7">
        <f t="shared" si="19"/>
        <v>0.15611038583883538</v>
      </c>
      <c r="AR41">
        <f t="shared" si="20"/>
        <v>0.99968720212785966</v>
      </c>
      <c r="AS41">
        <f t="shared" si="21"/>
        <v>2.9292624476492037E-2</v>
      </c>
      <c r="AT41">
        <f t="shared" si="22"/>
        <v>1.1499307049798572E-3</v>
      </c>
      <c r="AU41">
        <f t="shared" si="35"/>
        <v>0.19000000000000009</v>
      </c>
      <c r="CD41">
        <f t="shared" si="37"/>
        <v>20</v>
      </c>
      <c r="CE41" s="2">
        <f t="shared" si="38"/>
        <v>5.0000000000000001E-3</v>
      </c>
      <c r="CT41">
        <v>0.9</v>
      </c>
      <c r="CU41">
        <f>NORMSINV(CT41)</f>
        <v>1.2815515655446006</v>
      </c>
      <c r="CV41">
        <v>0.25</v>
      </c>
      <c r="DB41">
        <f t="shared" si="27"/>
        <v>8.0000000000000002E-3</v>
      </c>
      <c r="DC41">
        <f t="shared" si="27"/>
        <v>39</v>
      </c>
      <c r="DD41">
        <f t="shared" si="28"/>
        <v>8.0000000000000002E-3</v>
      </c>
      <c r="DE41">
        <f t="shared" si="29"/>
        <v>0.11201378949671444</v>
      </c>
      <c r="DF41">
        <f t="shared" si="30"/>
        <v>0.88798621050328552</v>
      </c>
      <c r="DG41">
        <f t="shared" si="31"/>
        <v>6.2362779432654336E-2</v>
      </c>
      <c r="DH41">
        <f t="shared" si="32"/>
        <v>-382.22183690338375</v>
      </c>
      <c r="DI41">
        <f t="shared" si="33"/>
        <v>8.5365853658536592E-2</v>
      </c>
      <c r="DJ41">
        <f t="shared" si="34"/>
        <v>-1.3698564795107979</v>
      </c>
    </row>
    <row r="42" spans="1:114" x14ac:dyDescent="0.25">
      <c r="A42" t="s">
        <v>24</v>
      </c>
      <c r="B42" s="2">
        <v>7.2999999999999995E-2</v>
      </c>
      <c r="T42">
        <v>41</v>
      </c>
      <c r="U42" s="2">
        <v>0.01</v>
      </c>
      <c r="V42">
        <v>21</v>
      </c>
      <c r="W42" s="2">
        <v>5.0000000000000001E-3</v>
      </c>
      <c r="X42" t="str">
        <f t="shared" si="39"/>
        <v/>
      </c>
      <c r="AJ42" s="79">
        <f t="shared" si="15"/>
        <v>8.9999999999999993E-3</v>
      </c>
      <c r="AK42">
        <v>40</v>
      </c>
      <c r="AL42" s="6">
        <f t="shared" si="16"/>
        <v>8.7583148558758317E-2</v>
      </c>
      <c r="AM42" s="6">
        <f t="shared" si="17"/>
        <v>-1.3557890474003595</v>
      </c>
      <c r="AN42" s="7">
        <f t="shared" si="18"/>
        <v>8.7583148558758261E-2</v>
      </c>
      <c r="AO42" s="7">
        <f t="shared" si="19"/>
        <v>0.15913211597044949</v>
      </c>
      <c r="AR42">
        <f t="shared" si="20"/>
        <v>0.99980564635899638</v>
      </c>
      <c r="AS42">
        <f t="shared" si="21"/>
        <v>1.8795090276507956E-2</v>
      </c>
      <c r="AT42">
        <f t="shared" si="22"/>
        <v>7.3783253628126745E-4</v>
      </c>
      <c r="AU42">
        <f t="shared" si="35"/>
        <v>0.19500000000000009</v>
      </c>
      <c r="CD42">
        <f t="shared" si="37"/>
        <v>21</v>
      </c>
      <c r="CE42" s="2">
        <f t="shared" si="38"/>
        <v>5.0000000000000001E-3</v>
      </c>
      <c r="DB42">
        <f t="shared" si="27"/>
        <v>8.9999999999999993E-3</v>
      </c>
      <c r="DC42">
        <f t="shared" si="27"/>
        <v>40</v>
      </c>
      <c r="DD42">
        <f t="shared" si="28"/>
        <v>8.9999999999999993E-3</v>
      </c>
      <c r="DE42">
        <f t="shared" si="29"/>
        <v>0.11694172960333199</v>
      </c>
      <c r="DF42">
        <f t="shared" si="30"/>
        <v>0.88305827039666807</v>
      </c>
      <c r="DG42">
        <f t="shared" si="31"/>
        <v>6.5551842563229545E-2</v>
      </c>
      <c r="DH42">
        <f t="shared" si="32"/>
        <v>-384.80848379134841</v>
      </c>
      <c r="DI42">
        <f t="shared" si="33"/>
        <v>8.7583148558758317E-2</v>
      </c>
      <c r="DJ42">
        <f t="shared" si="34"/>
        <v>-1.3557890474003595</v>
      </c>
    </row>
    <row r="43" spans="1:114" x14ac:dyDescent="0.25">
      <c r="A43" t="s">
        <v>24</v>
      </c>
      <c r="B43" s="2">
        <v>7.4999999999999997E-2</v>
      </c>
      <c r="T43">
        <v>42</v>
      </c>
      <c r="U43" s="2">
        <v>0.01</v>
      </c>
      <c r="V43">
        <v>22</v>
      </c>
      <c r="W43" s="2">
        <v>5.0000000000000001E-3</v>
      </c>
      <c r="X43" t="str">
        <f t="shared" si="39"/>
        <v/>
      </c>
      <c r="AJ43" s="2">
        <f t="shared" si="15"/>
        <v>0.01</v>
      </c>
      <c r="AK43">
        <v>41</v>
      </c>
      <c r="AL43" s="6">
        <f t="shared" si="16"/>
        <v>8.9800443458980042E-2</v>
      </c>
      <c r="AM43" s="6">
        <f t="shared" si="17"/>
        <v>-1.34198491481423</v>
      </c>
      <c r="AN43" s="7">
        <f t="shared" si="18"/>
        <v>8.9800443458980056E-2</v>
      </c>
      <c r="AO43" s="7">
        <f t="shared" si="19"/>
        <v>0.16212294870150881</v>
      </c>
      <c r="AR43">
        <f t="shared" si="20"/>
        <v>0.99988107593293396</v>
      </c>
      <c r="AS43">
        <f t="shared" si="21"/>
        <v>1.1865479123365545E-2</v>
      </c>
      <c r="AT43">
        <f t="shared" si="22"/>
        <v>4.6579912237653911E-4</v>
      </c>
      <c r="AU43">
        <f t="shared" si="35"/>
        <v>0.20000000000000009</v>
      </c>
      <c r="CD43">
        <f t="shared" si="37"/>
        <v>22</v>
      </c>
      <c r="CE43" s="2">
        <f t="shared" si="38"/>
        <v>5.0000000000000001E-3</v>
      </c>
      <c r="DB43">
        <f t="shared" si="27"/>
        <v>0.01</v>
      </c>
      <c r="DC43">
        <f t="shared" si="27"/>
        <v>41</v>
      </c>
      <c r="DD43">
        <f t="shared" si="28"/>
        <v>0.01</v>
      </c>
      <c r="DE43">
        <f t="shared" si="29"/>
        <v>0.12202138447266951</v>
      </c>
      <c r="DF43">
        <f t="shared" si="30"/>
        <v>0.87797861552733047</v>
      </c>
      <c r="DG43">
        <f t="shared" si="31"/>
        <v>6.5551842563229545E-2</v>
      </c>
      <c r="DH43">
        <f t="shared" si="32"/>
        <v>-391.10630708172135</v>
      </c>
      <c r="DI43">
        <f t="shared" si="33"/>
        <v>8.9800443458980042E-2</v>
      </c>
      <c r="DJ43">
        <f t="shared" si="34"/>
        <v>-1.34198491481423</v>
      </c>
    </row>
    <row r="44" spans="1:114" x14ac:dyDescent="0.25">
      <c r="A44" t="s">
        <v>24</v>
      </c>
      <c r="B44" s="2">
        <v>7.9000000000000001E-2</v>
      </c>
      <c r="T44">
        <v>43</v>
      </c>
      <c r="U44" s="2">
        <v>0.01</v>
      </c>
      <c r="V44">
        <v>23</v>
      </c>
      <c r="W44" s="2">
        <v>5.0000000000000001E-3</v>
      </c>
      <c r="X44" t="str">
        <f t="shared" si="39"/>
        <v/>
      </c>
      <c r="AJ44" s="2">
        <f t="shared" si="15"/>
        <v>0.01</v>
      </c>
      <c r="AK44">
        <v>42</v>
      </c>
      <c r="AL44" s="6">
        <f t="shared" si="16"/>
        <v>9.2017738359201767E-2</v>
      </c>
      <c r="AM44" s="6">
        <f t="shared" si="17"/>
        <v>-1.3284318703265448</v>
      </c>
      <c r="AN44" s="7">
        <f t="shared" si="18"/>
        <v>9.2017738359201823E-2</v>
      </c>
      <c r="AO44" s="7">
        <f t="shared" si="19"/>
        <v>0.16508345414421235</v>
      </c>
      <c r="AR44">
        <f t="shared" si="20"/>
        <v>0.99992834026740118</v>
      </c>
      <c r="AS44">
        <f t="shared" si="21"/>
        <v>7.370227176643201E-3</v>
      </c>
      <c r="AT44">
        <f t="shared" si="22"/>
        <v>2.8933052891524246E-4</v>
      </c>
      <c r="AU44">
        <f t="shared" si="35"/>
        <v>0.2050000000000001</v>
      </c>
      <c r="CD44">
        <f t="shared" si="37"/>
        <v>23</v>
      </c>
      <c r="CE44" s="2">
        <f t="shared" si="38"/>
        <v>5.0000000000000001E-3</v>
      </c>
      <c r="DB44">
        <f t="shared" si="27"/>
        <v>0.01</v>
      </c>
      <c r="DC44">
        <f t="shared" si="27"/>
        <v>42</v>
      </c>
      <c r="DD44">
        <f t="shared" si="28"/>
        <v>0.01</v>
      </c>
      <c r="DE44">
        <f t="shared" si="29"/>
        <v>0.12202138447266951</v>
      </c>
      <c r="DF44">
        <f t="shared" si="30"/>
        <v>0.87797861552733047</v>
      </c>
      <c r="DG44">
        <f t="shared" si="31"/>
        <v>6.5551842563229545E-2</v>
      </c>
      <c r="DH44">
        <f t="shared" si="32"/>
        <v>-400.76325293559103</v>
      </c>
      <c r="DI44">
        <f t="shared" si="33"/>
        <v>9.2017738359201767E-2</v>
      </c>
      <c r="DJ44">
        <f t="shared" si="34"/>
        <v>-1.3284318703265448</v>
      </c>
    </row>
    <row r="45" spans="1:114" x14ac:dyDescent="0.25">
      <c r="A45" t="s">
        <v>24</v>
      </c>
      <c r="B45" s="2">
        <v>8.4000000000000005E-2</v>
      </c>
      <c r="T45">
        <v>44</v>
      </c>
      <c r="U45" s="2">
        <v>1.0999999999999999E-2</v>
      </c>
      <c r="V45">
        <v>24</v>
      </c>
      <c r="W45" s="2">
        <v>5.0000000000000001E-3</v>
      </c>
      <c r="X45" t="str">
        <f t="shared" si="39"/>
        <v/>
      </c>
      <c r="AJ45" s="2">
        <f t="shared" si="15"/>
        <v>0.01</v>
      </c>
      <c r="AK45">
        <v>43</v>
      </c>
      <c r="AL45" s="6">
        <f t="shared" si="16"/>
        <v>9.4235033259423506E-2</v>
      </c>
      <c r="AM45" s="6">
        <f t="shared" si="17"/>
        <v>-1.3151185401532619</v>
      </c>
      <c r="AN45" s="7">
        <f t="shared" si="18"/>
        <v>9.4235033259423395E-2</v>
      </c>
      <c r="AO45" s="7">
        <f t="shared" si="19"/>
        <v>0.16801417627794141</v>
      </c>
      <c r="AR45">
        <f t="shared" si="20"/>
        <v>0.99995748026978681</v>
      </c>
      <c r="AS45">
        <f t="shared" si="21"/>
        <v>4.504340376409577E-3</v>
      </c>
      <c r="AT45">
        <f t="shared" si="22"/>
        <v>1.7682537488816356E-4</v>
      </c>
      <c r="AU45">
        <f t="shared" si="35"/>
        <v>0.2100000000000001</v>
      </c>
      <c r="CD45">
        <f t="shared" si="37"/>
        <v>24</v>
      </c>
      <c r="CE45" s="2">
        <f t="shared" si="38"/>
        <v>5.0000000000000001E-3</v>
      </c>
      <c r="DB45">
        <f t="shared" si="27"/>
        <v>0.01</v>
      </c>
      <c r="DC45">
        <f t="shared" si="27"/>
        <v>43</v>
      </c>
      <c r="DD45">
        <f t="shared" si="28"/>
        <v>0.01</v>
      </c>
      <c r="DE45">
        <f t="shared" si="29"/>
        <v>0.12202138447266951</v>
      </c>
      <c r="DF45">
        <f t="shared" si="30"/>
        <v>0.87797861552733047</v>
      </c>
      <c r="DG45">
        <f t="shared" si="31"/>
        <v>6.8865935283979551E-2</v>
      </c>
      <c r="DH45">
        <f t="shared" si="32"/>
        <v>-406.22797085878659</v>
      </c>
      <c r="DI45">
        <f t="shared" si="33"/>
        <v>9.4235033259423506E-2</v>
      </c>
      <c r="DJ45">
        <f t="shared" si="34"/>
        <v>-1.3151185401532619</v>
      </c>
    </row>
    <row r="46" spans="1:114" x14ac:dyDescent="0.25">
      <c r="A46" t="s">
        <v>24</v>
      </c>
      <c r="B46" s="2">
        <v>0.1</v>
      </c>
      <c r="T46">
        <v>45</v>
      </c>
      <c r="U46" s="2">
        <v>1.0999999999999999E-2</v>
      </c>
      <c r="V46">
        <v>25</v>
      </c>
      <c r="W46" s="2">
        <v>6.0000000000000001E-3</v>
      </c>
      <c r="X46" t="str">
        <f t="shared" si="39"/>
        <v/>
      </c>
      <c r="AJ46" s="2">
        <f t="shared" si="15"/>
        <v>1.0999999999999999E-2</v>
      </c>
      <c r="AK46">
        <v>44</v>
      </c>
      <c r="AL46" s="6">
        <f t="shared" si="16"/>
        <v>9.6452328159645231E-2</v>
      </c>
      <c r="AM46" s="6">
        <f t="shared" si="17"/>
        <v>-1.3020343123165021</v>
      </c>
      <c r="AN46" s="7">
        <f t="shared" si="18"/>
        <v>9.645232815964512E-2</v>
      </c>
      <c r="AO46" s="7">
        <f t="shared" si="19"/>
        <v>0.17091563472081084</v>
      </c>
      <c r="AR46">
        <f t="shared" si="20"/>
        <v>0.99997515731836617</v>
      </c>
      <c r="AS46">
        <f t="shared" si="21"/>
        <v>2.7085462710797837E-3</v>
      </c>
      <c r="AT46">
        <f t="shared" si="22"/>
        <v>1.0632848980373559E-4</v>
      </c>
      <c r="AU46">
        <f t="shared" si="35"/>
        <v>0.21500000000000011</v>
      </c>
      <c r="CD46">
        <f t="shared" si="37"/>
        <v>25</v>
      </c>
      <c r="CE46" s="2">
        <f t="shared" si="38"/>
        <v>6.0000000000000001E-3</v>
      </c>
      <c r="DB46">
        <f t="shared" si="27"/>
        <v>1.0999999999999999E-2</v>
      </c>
      <c r="DC46">
        <f t="shared" si="27"/>
        <v>44</v>
      </c>
      <c r="DD46">
        <f t="shared" si="28"/>
        <v>1.0999999999999999E-2</v>
      </c>
      <c r="DE46">
        <f t="shared" si="29"/>
        <v>0.12725402854853415</v>
      </c>
      <c r="DF46">
        <f t="shared" si="30"/>
        <v>0.87274597145146582</v>
      </c>
      <c r="DG46">
        <f t="shared" si="31"/>
        <v>8.3424923476397073E-2</v>
      </c>
      <c r="DH46">
        <f t="shared" si="32"/>
        <v>-395.44789793094776</v>
      </c>
      <c r="DI46">
        <f t="shared" si="33"/>
        <v>9.6452328159645231E-2</v>
      </c>
      <c r="DJ46">
        <f t="shared" si="34"/>
        <v>-1.3020343123165021</v>
      </c>
    </row>
    <row r="47" spans="1:114" x14ac:dyDescent="0.25">
      <c r="A47" t="s">
        <v>24</v>
      </c>
      <c r="B47" s="2">
        <v>0.10299999999999999</v>
      </c>
      <c r="T47">
        <v>46</v>
      </c>
      <c r="U47" s="2">
        <v>1.0999999999999999E-2</v>
      </c>
      <c r="V47">
        <v>26</v>
      </c>
      <c r="W47" s="2">
        <v>6.0000000000000001E-3</v>
      </c>
      <c r="X47" t="str">
        <f t="shared" si="39"/>
        <v/>
      </c>
      <c r="AJ47" s="2">
        <f t="shared" si="15"/>
        <v>1.0999999999999999E-2</v>
      </c>
      <c r="AK47">
        <v>45</v>
      </c>
      <c r="AL47" s="6">
        <f t="shared" si="16"/>
        <v>9.8669623059866957E-2</v>
      </c>
      <c r="AM47" s="6">
        <f t="shared" si="17"/>
        <v>-1.2891692692508814</v>
      </c>
      <c r="AN47" s="7">
        <f t="shared" si="18"/>
        <v>9.8669623059866929E-2</v>
      </c>
      <c r="AO47" s="7">
        <f t="shared" si="19"/>
        <v>0.17378832634264976</v>
      </c>
      <c r="AR47">
        <f t="shared" si="20"/>
        <v>0.99998570832890199</v>
      </c>
      <c r="AS47">
        <f t="shared" si="21"/>
        <v>1.6024926594004063E-3</v>
      </c>
      <c r="AT47">
        <f t="shared" si="22"/>
        <v>6.2908515248546833E-5</v>
      </c>
      <c r="AU47">
        <f t="shared" si="35"/>
        <v>0.22000000000000011</v>
      </c>
      <c r="CD47">
        <f t="shared" si="37"/>
        <v>26</v>
      </c>
      <c r="CE47" s="2">
        <f t="shared" si="38"/>
        <v>6.0000000000000001E-3</v>
      </c>
      <c r="DB47">
        <f t="shared" si="27"/>
        <v>1.0999999999999999E-2</v>
      </c>
      <c r="DC47">
        <f t="shared" si="27"/>
        <v>45</v>
      </c>
      <c r="DD47">
        <f t="shared" si="28"/>
        <v>1.0999999999999999E-2</v>
      </c>
      <c r="DE47">
        <f t="shared" si="29"/>
        <v>0.12725402854853415</v>
      </c>
      <c r="DF47">
        <f t="shared" si="30"/>
        <v>0.87274597145146582</v>
      </c>
      <c r="DG47">
        <f t="shared" si="31"/>
        <v>8.7402746099345952E-2</v>
      </c>
      <c r="DH47">
        <f t="shared" si="32"/>
        <v>-400.39307027637989</v>
      </c>
      <c r="DI47">
        <f t="shared" si="33"/>
        <v>9.8669623059866957E-2</v>
      </c>
      <c r="DJ47">
        <f t="shared" si="34"/>
        <v>-1.2891692692508814</v>
      </c>
    </row>
    <row r="48" spans="1:114" x14ac:dyDescent="0.25">
      <c r="A48" t="s">
        <v>25</v>
      </c>
      <c r="B48" s="2">
        <v>1.6E-2</v>
      </c>
      <c r="T48">
        <v>47</v>
      </c>
      <c r="U48" s="2">
        <v>1.2E-2</v>
      </c>
      <c r="V48">
        <v>27</v>
      </c>
      <c r="W48" s="2">
        <v>6.0000000000000001E-3</v>
      </c>
      <c r="X48" t="str">
        <f t="shared" si="39"/>
        <v/>
      </c>
      <c r="AJ48" s="2">
        <f t="shared" si="15"/>
        <v>1.0999999999999999E-2</v>
      </c>
      <c r="AK48">
        <v>46</v>
      </c>
      <c r="AL48" s="6">
        <f t="shared" si="16"/>
        <v>0.1008869179600887</v>
      </c>
      <c r="AM48" s="6">
        <f t="shared" si="17"/>
        <v>-1.2765141277444572</v>
      </c>
      <c r="AN48" s="7">
        <f t="shared" si="18"/>
        <v>0.10088691796008865</v>
      </c>
      <c r="AO48" s="7">
        <f t="shared" si="19"/>
        <v>0.17663272673687175</v>
      </c>
      <c r="AR48">
        <f t="shared" si="20"/>
        <v>0.99999190477218669</v>
      </c>
      <c r="AS48">
        <f t="shared" si="21"/>
        <v>9.3284732379957742E-4</v>
      </c>
      <c r="AT48">
        <f t="shared" si="22"/>
        <v>3.6620473578811412E-5</v>
      </c>
      <c r="AU48">
        <f t="shared" si="35"/>
        <v>0.22500000000000012</v>
      </c>
      <c r="CD48">
        <f t="shared" si="37"/>
        <v>27</v>
      </c>
      <c r="CE48" s="2">
        <f t="shared" si="38"/>
        <v>6.0000000000000001E-3</v>
      </c>
      <c r="DB48">
        <f t="shared" si="27"/>
        <v>1.0999999999999999E-2</v>
      </c>
      <c r="DC48">
        <f t="shared" si="27"/>
        <v>46</v>
      </c>
      <c r="DD48">
        <f t="shared" si="28"/>
        <v>1.0999999999999999E-2</v>
      </c>
      <c r="DE48">
        <f t="shared" si="29"/>
        <v>0.12725402854853415</v>
      </c>
      <c r="DF48">
        <f t="shared" si="30"/>
        <v>0.87274597145146582</v>
      </c>
      <c r="DG48">
        <f t="shared" si="31"/>
        <v>8.7402746099345952E-2</v>
      </c>
      <c r="DH48">
        <f t="shared" si="32"/>
        <v>-409.39066736124238</v>
      </c>
      <c r="DI48">
        <f t="shared" si="33"/>
        <v>0.1008869179600887</v>
      </c>
      <c r="DJ48">
        <f t="shared" si="34"/>
        <v>-1.2765141277444572</v>
      </c>
    </row>
    <row r="49" spans="1:114" x14ac:dyDescent="0.25">
      <c r="A49" t="s">
        <v>25</v>
      </c>
      <c r="B49" s="2">
        <v>1.7999999999999999E-2</v>
      </c>
      <c r="T49">
        <v>48</v>
      </c>
      <c r="U49" s="2">
        <v>1.2999999999999999E-2</v>
      </c>
      <c r="V49">
        <v>28</v>
      </c>
      <c r="W49" s="2">
        <v>6.0000000000000001E-3</v>
      </c>
      <c r="X49" t="str">
        <f t="shared" si="39"/>
        <v/>
      </c>
      <c r="AJ49" s="2">
        <f t="shared" si="15"/>
        <v>1.2E-2</v>
      </c>
      <c r="AK49">
        <v>47</v>
      </c>
      <c r="AL49" s="6">
        <f t="shared" si="16"/>
        <v>0.10310421286031042</v>
      </c>
      <c r="AM49" s="6">
        <f t="shared" si="17"/>
        <v>-1.2640601852732036</v>
      </c>
      <c r="AN49" s="7">
        <f t="shared" si="18"/>
        <v>0.10310421286031032</v>
      </c>
      <c r="AO49" s="7">
        <f t="shared" si="19"/>
        <v>0.17944929156642464</v>
      </c>
      <c r="AR49">
        <f t="shared" si="20"/>
        <v>0.9999954853656482</v>
      </c>
      <c r="AS49">
        <f t="shared" si="21"/>
        <v>5.3429341615790786E-4</v>
      </c>
      <c r="AT49">
        <f t="shared" si="22"/>
        <v>2.0974576900804118E-5</v>
      </c>
      <c r="AU49">
        <f t="shared" si="35"/>
        <v>0.23000000000000012</v>
      </c>
      <c r="BT49" t="s">
        <v>22</v>
      </c>
      <c r="BU49" t="s">
        <v>23</v>
      </c>
      <c r="CD49">
        <f t="shared" si="37"/>
        <v>28</v>
      </c>
      <c r="CE49" s="2">
        <f t="shared" si="38"/>
        <v>6.0000000000000001E-3</v>
      </c>
      <c r="DB49">
        <f t="shared" si="27"/>
        <v>1.2E-2</v>
      </c>
      <c r="DC49">
        <f t="shared" si="27"/>
        <v>47</v>
      </c>
      <c r="DD49">
        <f t="shared" si="28"/>
        <v>1.2E-2</v>
      </c>
      <c r="DE49">
        <f t="shared" si="29"/>
        <v>0.13264077319749643</v>
      </c>
      <c r="DF49">
        <f t="shared" si="30"/>
        <v>0.86735922680250355</v>
      </c>
      <c r="DG49">
        <f t="shared" si="31"/>
        <v>8.7402746099345952E-2</v>
      </c>
      <c r="DH49">
        <f t="shared" si="32"/>
        <v>-414.53255817656219</v>
      </c>
      <c r="DI49">
        <f t="shared" si="33"/>
        <v>0.10310421286031042</v>
      </c>
      <c r="DJ49">
        <f t="shared" si="34"/>
        <v>-1.2640601852732036</v>
      </c>
    </row>
    <row r="50" spans="1:114" x14ac:dyDescent="0.25">
      <c r="A50" t="s">
        <v>25</v>
      </c>
      <c r="B50" s="2">
        <v>2.3E-2</v>
      </c>
      <c r="T50">
        <v>49</v>
      </c>
      <c r="U50" s="2">
        <v>1.2999999999999999E-2</v>
      </c>
      <c r="V50">
        <v>29</v>
      </c>
      <c r="W50" s="2">
        <v>7.0000000000000001E-3</v>
      </c>
      <c r="X50" t="str">
        <f t="shared" si="39"/>
        <v/>
      </c>
      <c r="AJ50" s="2">
        <f t="shared" si="15"/>
        <v>1.2999999999999999E-2</v>
      </c>
      <c r="AK50">
        <v>48</v>
      </c>
      <c r="AL50" s="6">
        <f t="shared" si="16"/>
        <v>0.10532150776053215</v>
      </c>
      <c r="AM50" s="6">
        <f t="shared" si="17"/>
        <v>-1.2517992719262003</v>
      </c>
      <c r="AN50" s="7">
        <f t="shared" si="18"/>
        <v>0.10532150776053203</v>
      </c>
      <c r="AO50" s="7">
        <f t="shared" si="19"/>
        <v>0.18223845779708292</v>
      </c>
      <c r="AR50">
        <f t="shared" si="20"/>
        <v>0.99999752114944895</v>
      </c>
      <c r="AS50">
        <f t="shared" si="21"/>
        <v>3.0109518244512149E-4</v>
      </c>
      <c r="AT50">
        <f t="shared" si="22"/>
        <v>1.1819992288264277E-5</v>
      </c>
      <c r="AU50">
        <f t="shared" si="35"/>
        <v>0.23500000000000013</v>
      </c>
      <c r="BT50">
        <f>SLOPE(AM3:AM453,AJ3:AJ453)</f>
        <v>24.46655044724795</v>
      </c>
      <c r="BU50">
        <f>INTERCEPT(AM3:AM453,AJ3:AJ453)</f>
        <v>-1.3635626285844276</v>
      </c>
      <c r="CD50">
        <f t="shared" si="37"/>
        <v>29</v>
      </c>
      <c r="CE50" s="2">
        <f t="shared" si="38"/>
        <v>7.0000000000000001E-3</v>
      </c>
      <c r="DB50">
        <f t="shared" si="27"/>
        <v>1.2999999999999999E-2</v>
      </c>
      <c r="DC50">
        <f t="shared" si="27"/>
        <v>48</v>
      </c>
      <c r="DD50">
        <f t="shared" si="28"/>
        <v>1.2999999999999999E-2</v>
      </c>
      <c r="DE50">
        <f t="shared" si="29"/>
        <v>0.13818255965803405</v>
      </c>
      <c r="DF50">
        <f t="shared" si="30"/>
        <v>0.86181744034196595</v>
      </c>
      <c r="DG50">
        <f t="shared" si="31"/>
        <v>8.7402746099345952E-2</v>
      </c>
      <c r="DH50">
        <f t="shared" si="32"/>
        <v>-419.55877414754644</v>
      </c>
      <c r="DI50">
        <f t="shared" si="33"/>
        <v>0.10532150776053215</v>
      </c>
      <c r="DJ50">
        <f t="shared" si="34"/>
        <v>-1.2517992719262003</v>
      </c>
    </row>
    <row r="51" spans="1:114" x14ac:dyDescent="0.25">
      <c r="A51" t="s">
        <v>25</v>
      </c>
      <c r="B51" s="2">
        <v>2.5000000000000001E-2</v>
      </c>
      <c r="T51">
        <v>50</v>
      </c>
      <c r="U51" s="2">
        <v>1.2999999999999999E-2</v>
      </c>
      <c r="V51">
        <v>30</v>
      </c>
      <c r="W51" s="2">
        <v>7.0000000000000001E-3</v>
      </c>
      <c r="X51" t="str">
        <f t="shared" si="39"/>
        <v/>
      </c>
      <c r="AJ51" s="2">
        <f t="shared" si="15"/>
        <v>1.2999999999999999E-2</v>
      </c>
      <c r="AK51">
        <v>49</v>
      </c>
      <c r="AL51" s="6">
        <f t="shared" si="16"/>
        <v>0.10753880266075388</v>
      </c>
      <c r="AM51" s="6">
        <f t="shared" si="17"/>
        <v>-1.2397237072342226</v>
      </c>
      <c r="AN51" s="7">
        <f t="shared" si="18"/>
        <v>0.10753880266075387</v>
      </c>
      <c r="AO51" s="7">
        <f t="shared" si="19"/>
        <v>0.18500064482969739</v>
      </c>
      <c r="AR51">
        <f t="shared" si="20"/>
        <v>0.99999866001482707</v>
      </c>
      <c r="AS51">
        <f t="shared" si="21"/>
        <v>1.669485004543376E-4</v>
      </c>
      <c r="AT51">
        <f t="shared" si="22"/>
        <v>6.553841120547389E-6</v>
      </c>
      <c r="AU51">
        <f t="shared" si="35"/>
        <v>0.24000000000000013</v>
      </c>
      <c r="CD51">
        <f t="shared" si="37"/>
        <v>30</v>
      </c>
      <c r="CE51" s="2">
        <f t="shared" si="38"/>
        <v>7.0000000000000001E-3</v>
      </c>
      <c r="DB51">
        <f t="shared" si="27"/>
        <v>1.2999999999999999E-2</v>
      </c>
      <c r="DC51">
        <f t="shared" si="27"/>
        <v>49</v>
      </c>
      <c r="DD51">
        <f t="shared" si="28"/>
        <v>1.2999999999999999E-2</v>
      </c>
      <c r="DE51">
        <f t="shared" si="29"/>
        <v>0.13818255965803405</v>
      </c>
      <c r="DF51">
        <f t="shared" si="30"/>
        <v>0.86181744034196595</v>
      </c>
      <c r="DG51">
        <f t="shared" si="31"/>
        <v>9.1520460095765199E-2</v>
      </c>
      <c r="DH51">
        <f t="shared" si="32"/>
        <v>-423.92611272183649</v>
      </c>
      <c r="DI51">
        <f t="shared" si="33"/>
        <v>0.10753880266075388</v>
      </c>
      <c r="DJ51">
        <f t="shared" si="34"/>
        <v>-1.2397237072342226</v>
      </c>
    </row>
    <row r="52" spans="1:114" x14ac:dyDescent="0.25">
      <c r="A52" t="s">
        <v>25</v>
      </c>
      <c r="B52" s="2">
        <v>2.5999999999999999E-2</v>
      </c>
      <c r="T52">
        <v>51</v>
      </c>
      <c r="U52" s="2">
        <v>1.4E-2</v>
      </c>
      <c r="V52">
        <v>31</v>
      </c>
      <c r="W52" s="2">
        <v>7.0000000000000001E-3</v>
      </c>
      <c r="X52" t="str">
        <f t="shared" si="39"/>
        <v/>
      </c>
      <c r="AJ52" s="2">
        <f t="shared" si="15"/>
        <v>1.2999999999999999E-2</v>
      </c>
      <c r="AK52">
        <v>50</v>
      </c>
      <c r="AL52" s="6">
        <f t="shared" si="16"/>
        <v>0.10975609756097561</v>
      </c>
      <c r="AM52" s="6">
        <f t="shared" si="17"/>
        <v>-1.2278262613112725</v>
      </c>
      <c r="AN52" s="7">
        <f t="shared" si="18"/>
        <v>0.10975609756097562</v>
      </c>
      <c r="AO52" s="7">
        <f t="shared" si="19"/>
        <v>0.18773625554160392</v>
      </c>
      <c r="AR52">
        <f t="shared" si="20"/>
        <v>0.99999928688443407</v>
      </c>
      <c r="AS52">
        <f t="shared" si="21"/>
        <v>9.107852103932655E-5</v>
      </c>
      <c r="AT52">
        <f t="shared" si="22"/>
        <v>3.5754388614556139E-6</v>
      </c>
      <c r="AU52">
        <f t="shared" si="35"/>
        <v>0.24500000000000013</v>
      </c>
      <c r="BT52" s="26" t="s">
        <v>12</v>
      </c>
      <c r="BU52" s="26" t="s">
        <v>13</v>
      </c>
      <c r="BV52" s="26" t="s">
        <v>16</v>
      </c>
      <c r="BW52" s="26" t="s">
        <v>15</v>
      </c>
      <c r="BX52" s="26" t="s">
        <v>16</v>
      </c>
      <c r="CD52">
        <f t="shared" si="37"/>
        <v>31</v>
      </c>
      <c r="CE52" s="2">
        <f t="shared" si="38"/>
        <v>7.0000000000000001E-3</v>
      </c>
      <c r="DB52">
        <f t="shared" si="27"/>
        <v>1.2999999999999999E-2</v>
      </c>
      <c r="DC52">
        <f t="shared" si="27"/>
        <v>50</v>
      </c>
      <c r="DD52">
        <f t="shared" si="28"/>
        <v>1.2999999999999999E-2</v>
      </c>
      <c r="DE52">
        <f t="shared" si="29"/>
        <v>0.13818255965803405</v>
      </c>
      <c r="DF52">
        <f t="shared" si="30"/>
        <v>0.86181744034196595</v>
      </c>
      <c r="DG52">
        <f t="shared" si="31"/>
        <v>9.1520460095765199E-2</v>
      </c>
      <c r="DH52">
        <f t="shared" si="32"/>
        <v>-432.66685731403931</v>
      </c>
      <c r="DI52">
        <f t="shared" si="33"/>
        <v>0.10975609756097561</v>
      </c>
      <c r="DJ52">
        <f t="shared" si="34"/>
        <v>-1.2278262613112725</v>
      </c>
    </row>
    <row r="53" spans="1:114" x14ac:dyDescent="0.25">
      <c r="A53" t="s">
        <v>25</v>
      </c>
      <c r="B53" s="2">
        <v>2.7E-2</v>
      </c>
      <c r="T53">
        <v>52</v>
      </c>
      <c r="U53" s="2">
        <v>1.4E-2</v>
      </c>
      <c r="V53">
        <v>32</v>
      </c>
      <c r="W53" s="2">
        <v>7.0000000000000001E-3</v>
      </c>
      <c r="X53" t="str">
        <f t="shared" si="39"/>
        <v/>
      </c>
      <c r="AJ53" s="2">
        <f t="shared" si="15"/>
        <v>1.4E-2</v>
      </c>
      <c r="AK53">
        <v>51</v>
      </c>
      <c r="AL53" s="6">
        <f t="shared" si="16"/>
        <v>0.11197339246119734</v>
      </c>
      <c r="AM53" s="6">
        <f t="shared" si="17"/>
        <v>-1.2161001198001213</v>
      </c>
      <c r="AN53" s="7">
        <f t="shared" si="18"/>
        <v>0.11197339246119721</v>
      </c>
      <c r="AO53" s="7">
        <f t="shared" si="19"/>
        <v>0.19044567724617667</v>
      </c>
      <c r="AR53">
        <f t="shared" si="20"/>
        <v>0.99999962638938844</v>
      </c>
      <c r="AS53">
        <f t="shared" si="21"/>
        <v>4.8888211389924401E-5</v>
      </c>
      <c r="AT53">
        <f t="shared" si="22"/>
        <v>1.9191880684482965E-6</v>
      </c>
      <c r="AU53">
        <f t="shared" si="35"/>
        <v>0.25000000000000011</v>
      </c>
      <c r="BT53">
        <v>0.1</v>
      </c>
      <c r="BU53">
        <f>_xlfn.NORM.S.INV(BT53)</f>
        <v>-1.2815515655446006</v>
      </c>
      <c r="BV53">
        <f>(BU53-$BU$50)/$BT$50</f>
        <v>3.3519667276615101E-3</v>
      </c>
      <c r="BW53">
        <v>0.1</v>
      </c>
      <c r="BX53" s="9">
        <f>BV53</f>
        <v>3.3519667276615101E-3</v>
      </c>
      <c r="CD53">
        <f t="shared" si="37"/>
        <v>32</v>
      </c>
      <c r="CE53" s="2">
        <f t="shared" si="38"/>
        <v>7.0000000000000001E-3</v>
      </c>
      <c r="DB53">
        <f t="shared" si="27"/>
        <v>1.4E-2</v>
      </c>
      <c r="DC53">
        <f t="shared" si="27"/>
        <v>51</v>
      </c>
      <c r="DD53">
        <f t="shared" si="28"/>
        <v>1.4E-2</v>
      </c>
      <c r="DE53">
        <f t="shared" si="29"/>
        <v>0.14388015222988412</v>
      </c>
      <c r="DF53">
        <f t="shared" si="30"/>
        <v>0.85611984777011585</v>
      </c>
      <c r="DG53">
        <f t="shared" si="31"/>
        <v>0.10473392480006183</v>
      </c>
      <c r="DH53">
        <f t="shared" si="32"/>
        <v>-423.705786457339</v>
      </c>
      <c r="DI53">
        <f t="shared" si="33"/>
        <v>0.11197339246119734</v>
      </c>
      <c r="DJ53">
        <f t="shared" si="34"/>
        <v>-1.2161001198001213</v>
      </c>
    </row>
    <row r="54" spans="1:114" x14ac:dyDescent="0.25">
      <c r="A54" t="s">
        <v>25</v>
      </c>
      <c r="B54" s="2">
        <v>2.8000000000000001E-2</v>
      </c>
      <c r="T54">
        <v>53</v>
      </c>
      <c r="U54" s="2">
        <v>1.4E-2</v>
      </c>
      <c r="V54">
        <v>33</v>
      </c>
      <c r="W54" s="2">
        <v>7.0000000000000001E-3</v>
      </c>
      <c r="X54" t="str">
        <f t="shared" si="39"/>
        <v/>
      </c>
      <c r="AJ54" s="2">
        <f t="shared" si="15"/>
        <v>1.4E-2</v>
      </c>
      <c r="AK54">
        <v>52</v>
      </c>
      <c r="AL54" s="6">
        <f t="shared" si="16"/>
        <v>0.11419068736141907</v>
      </c>
      <c r="AM54" s="6">
        <f t="shared" si="17"/>
        <v>-1.2045388521818403</v>
      </c>
      <c r="AN54" s="7">
        <f t="shared" si="18"/>
        <v>0.11419068736141899</v>
      </c>
      <c r="AO54" s="7">
        <f t="shared" si="19"/>
        <v>0.19312928257846004</v>
      </c>
      <c r="AR54">
        <f t="shared" si="20"/>
        <v>0.9999998073062677</v>
      </c>
      <c r="AS54">
        <f t="shared" si="21"/>
        <v>2.5819454287026204E-5</v>
      </c>
      <c r="AT54">
        <f t="shared" si="22"/>
        <v>1.0135856312329601E-6</v>
      </c>
      <c r="AU54">
        <f t="shared" si="35"/>
        <v>0.25500000000000012</v>
      </c>
      <c r="BT54">
        <v>0.25</v>
      </c>
      <c r="BU54">
        <f t="shared" ref="BU54:BU57" si="42">_xlfn.NORM.S.INV(BT54)</f>
        <v>-0.67448975019608193</v>
      </c>
      <c r="BV54">
        <f t="shared" ref="BV54:BV57" si="43">(BU54-$BU$50)/$BT$50</f>
        <v>2.8163875405077955E-2</v>
      </c>
      <c r="BW54">
        <v>0.25</v>
      </c>
      <c r="BX54" s="9">
        <f>BV54</f>
        <v>2.8163875405077955E-2</v>
      </c>
      <c r="CD54">
        <f t="shared" si="37"/>
        <v>33</v>
      </c>
      <c r="CE54" s="2">
        <f t="shared" si="38"/>
        <v>7.0000000000000001E-3</v>
      </c>
      <c r="DB54">
        <f t="shared" si="27"/>
        <v>1.4E-2</v>
      </c>
      <c r="DC54">
        <f t="shared" si="27"/>
        <v>52</v>
      </c>
      <c r="DD54">
        <f t="shared" si="28"/>
        <v>1.4E-2</v>
      </c>
      <c r="DE54">
        <f t="shared" si="29"/>
        <v>0.14388015222988412</v>
      </c>
      <c r="DF54">
        <f t="shared" si="30"/>
        <v>0.85611984777011585</v>
      </c>
      <c r="DG54">
        <f t="shared" si="31"/>
        <v>0.10943158159316113</v>
      </c>
      <c r="DH54">
        <f t="shared" si="32"/>
        <v>-427.57672633482639</v>
      </c>
      <c r="DI54">
        <f t="shared" si="33"/>
        <v>0.11419068736141907</v>
      </c>
      <c r="DJ54">
        <f t="shared" si="34"/>
        <v>-1.2045388521818403</v>
      </c>
    </row>
    <row r="55" spans="1:114" x14ac:dyDescent="0.25">
      <c r="A55" t="s">
        <v>25</v>
      </c>
      <c r="B55" s="2">
        <v>2.8000000000000001E-2</v>
      </c>
      <c r="T55">
        <v>54</v>
      </c>
      <c r="U55" s="2">
        <v>1.4E-2</v>
      </c>
      <c r="V55">
        <v>34</v>
      </c>
      <c r="W55" s="2">
        <v>7.0000000000000001E-3</v>
      </c>
      <c r="X55" t="str">
        <f t="shared" si="39"/>
        <v/>
      </c>
      <c r="AJ55" s="2">
        <f t="shared" si="15"/>
        <v>1.4E-2</v>
      </c>
      <c r="AK55">
        <v>53</v>
      </c>
      <c r="AL55" s="6">
        <f t="shared" si="16"/>
        <v>0.1164079822616408</v>
      </c>
      <c r="AM55" s="6">
        <f t="shared" si="17"/>
        <v>-1.1931363830677044</v>
      </c>
      <c r="AN55" s="7">
        <f t="shared" si="18"/>
        <v>0.1164079822616408</v>
      </c>
      <c r="AO55" s="7">
        <f t="shared" si="19"/>
        <v>0.19578743031390439</v>
      </c>
      <c r="AR55">
        <f t="shared" si="20"/>
        <v>0.99999990216473844</v>
      </c>
      <c r="AS55">
        <f t="shared" si="21"/>
        <v>1.3416668852611321E-5</v>
      </c>
      <c r="AT55">
        <f t="shared" si="22"/>
        <v>5.266936557544075E-7</v>
      </c>
      <c r="AU55">
        <f t="shared" si="35"/>
        <v>0.26000000000000012</v>
      </c>
      <c r="BT55">
        <v>0.5</v>
      </c>
      <c r="BU55">
        <f t="shared" si="42"/>
        <v>0</v>
      </c>
      <c r="BV55">
        <f t="shared" si="43"/>
        <v>5.5731707317073137E-2</v>
      </c>
      <c r="BW55">
        <v>0.5</v>
      </c>
      <c r="BX55" s="9">
        <f>BV55</f>
        <v>5.5731707317073137E-2</v>
      </c>
      <c r="CD55">
        <f t="shared" si="37"/>
        <v>34</v>
      </c>
      <c r="CE55" s="2">
        <f t="shared" si="38"/>
        <v>7.0000000000000001E-3</v>
      </c>
      <c r="DB55">
        <f t="shared" si="27"/>
        <v>1.4E-2</v>
      </c>
      <c r="DC55">
        <f t="shared" si="27"/>
        <v>53</v>
      </c>
      <c r="DD55">
        <f t="shared" si="28"/>
        <v>1.4E-2</v>
      </c>
      <c r="DE55">
        <f t="shared" si="29"/>
        <v>0.14388015222988412</v>
      </c>
      <c r="DF55">
        <f t="shared" si="30"/>
        <v>0.85611984777011585</v>
      </c>
      <c r="DG55">
        <f t="shared" si="31"/>
        <v>0.10943158159316113</v>
      </c>
      <c r="DH55">
        <f t="shared" si="32"/>
        <v>-435.87918704035701</v>
      </c>
      <c r="DI55">
        <f t="shared" si="33"/>
        <v>0.1164079822616408</v>
      </c>
      <c r="DJ55">
        <f t="shared" si="34"/>
        <v>-1.1931363830677044</v>
      </c>
    </row>
    <row r="56" spans="1:114" x14ac:dyDescent="0.25">
      <c r="A56" t="s">
        <v>25</v>
      </c>
      <c r="B56" s="2">
        <v>2.8000000000000001E-2</v>
      </c>
      <c r="T56">
        <v>55</v>
      </c>
      <c r="U56" s="2">
        <v>1.4E-2</v>
      </c>
      <c r="V56">
        <v>35</v>
      </c>
      <c r="W56" s="2">
        <v>8.0000000000000002E-3</v>
      </c>
      <c r="X56" t="str">
        <f t="shared" si="39"/>
        <v/>
      </c>
      <c r="AJ56" s="2">
        <f t="shared" si="15"/>
        <v>1.4E-2</v>
      </c>
      <c r="AK56">
        <v>54</v>
      </c>
      <c r="AL56" s="6">
        <f t="shared" si="16"/>
        <v>0.11862527716186252</v>
      </c>
      <c r="AM56" s="6">
        <f t="shared" si="17"/>
        <v>-1.1818869661415481</v>
      </c>
      <c r="AN56" s="7">
        <f t="shared" si="18"/>
        <v>0.11862527716186236</v>
      </c>
      <c r="AO56" s="7">
        <f t="shared" si="19"/>
        <v>0.19842046612644465</v>
      </c>
      <c r="AR56">
        <f t="shared" si="20"/>
        <v>0.99999995110172257</v>
      </c>
      <c r="AS56">
        <f t="shared" si="21"/>
        <v>6.8595728715604943E-6</v>
      </c>
      <c r="AT56">
        <f t="shared" si="22"/>
        <v>2.6928394464567622E-7</v>
      </c>
      <c r="AU56">
        <f t="shared" si="35"/>
        <v>0.26500000000000012</v>
      </c>
      <c r="BT56">
        <v>0.75</v>
      </c>
      <c r="BU56">
        <f t="shared" si="42"/>
        <v>0.67448975019608193</v>
      </c>
      <c r="BV56">
        <f t="shared" si="43"/>
        <v>8.3299539229068312E-2</v>
      </c>
      <c r="BW56">
        <v>0.75</v>
      </c>
      <c r="BX56" s="9">
        <f>BV56</f>
        <v>8.3299539229068312E-2</v>
      </c>
      <c r="CD56">
        <f t="shared" si="37"/>
        <v>35</v>
      </c>
      <c r="CE56" s="2">
        <f t="shared" si="38"/>
        <v>8.0000000000000002E-3</v>
      </c>
      <c r="DB56">
        <f t="shared" si="27"/>
        <v>1.4E-2</v>
      </c>
      <c r="DC56">
        <f t="shared" si="27"/>
        <v>54</v>
      </c>
      <c r="DD56">
        <f t="shared" si="28"/>
        <v>1.4E-2</v>
      </c>
      <c r="DE56">
        <f t="shared" si="29"/>
        <v>0.14388015222988412</v>
      </c>
      <c r="DF56">
        <f t="shared" si="30"/>
        <v>0.85611984777011585</v>
      </c>
      <c r="DG56">
        <f t="shared" si="31"/>
        <v>0.114278693785415</v>
      </c>
      <c r="DH56">
        <f t="shared" si="32"/>
        <v>-439.54420151185019</v>
      </c>
      <c r="DI56">
        <f t="shared" si="33"/>
        <v>0.11862527716186252</v>
      </c>
      <c r="DJ56">
        <f t="shared" si="34"/>
        <v>-1.1818869661415481</v>
      </c>
    </row>
    <row r="57" spans="1:114" x14ac:dyDescent="0.25">
      <c r="A57" t="s">
        <v>25</v>
      </c>
      <c r="B57" s="2">
        <v>0.03</v>
      </c>
      <c r="T57">
        <v>56</v>
      </c>
      <c r="U57" s="2">
        <v>1.4999999999999999E-2</v>
      </c>
      <c r="V57">
        <v>36</v>
      </c>
      <c r="W57" s="2">
        <v>8.0000000000000002E-3</v>
      </c>
      <c r="X57" t="str">
        <f t="shared" si="39"/>
        <v/>
      </c>
      <c r="AJ57" s="2">
        <f t="shared" si="15"/>
        <v>1.4E-2</v>
      </c>
      <c r="AK57">
        <v>55</v>
      </c>
      <c r="AL57" s="6">
        <f t="shared" si="16"/>
        <v>0.12084257206208426</v>
      </c>
      <c r="AM57" s="6">
        <f t="shared" si="17"/>
        <v>-1.1707851604630908</v>
      </c>
      <c r="AN57" s="7">
        <f t="shared" si="18"/>
        <v>0.12084257206208421</v>
      </c>
      <c r="AO57" s="7">
        <f t="shared" si="19"/>
        <v>0.20102872329146895</v>
      </c>
      <c r="AR57">
        <f t="shared" si="20"/>
        <v>0.99999997594233636</v>
      </c>
      <c r="AS57">
        <f t="shared" si="21"/>
        <v>3.4506759661783459E-6</v>
      </c>
      <c r="AT57">
        <f t="shared" si="22"/>
        <v>1.354620255903991E-7</v>
      </c>
      <c r="AU57">
        <f t="shared" si="35"/>
        <v>0.27000000000000013</v>
      </c>
      <c r="BT57">
        <v>0.9</v>
      </c>
      <c r="BU57">
        <f t="shared" si="42"/>
        <v>1.2815515655446006</v>
      </c>
      <c r="BV57">
        <f t="shared" si="43"/>
        <v>0.10811144790648475</v>
      </c>
      <c r="BW57">
        <v>0.9</v>
      </c>
      <c r="BX57" s="9">
        <f>BV57</f>
        <v>0.10811144790648475</v>
      </c>
      <c r="CD57">
        <f t="shared" si="37"/>
        <v>36</v>
      </c>
      <c r="CE57" s="2">
        <f t="shared" si="38"/>
        <v>8.0000000000000002E-3</v>
      </c>
      <c r="DB57">
        <f t="shared" si="27"/>
        <v>1.4E-2</v>
      </c>
      <c r="DC57">
        <f t="shared" si="27"/>
        <v>55</v>
      </c>
      <c r="DD57">
        <f t="shared" si="28"/>
        <v>1.4E-2</v>
      </c>
      <c r="DE57">
        <f t="shared" si="29"/>
        <v>0.14388015222988412</v>
      </c>
      <c r="DF57">
        <f t="shared" si="30"/>
        <v>0.85611984777011585</v>
      </c>
      <c r="DG57">
        <f t="shared" si="31"/>
        <v>0.11927677218667376</v>
      </c>
      <c r="DH57">
        <f t="shared" si="32"/>
        <v>-443.09407662866897</v>
      </c>
      <c r="DI57">
        <f t="shared" si="33"/>
        <v>0.12084257206208426</v>
      </c>
      <c r="DJ57">
        <f t="shared" si="34"/>
        <v>-1.1707851604630908</v>
      </c>
    </row>
    <row r="58" spans="1:114" x14ac:dyDescent="0.25">
      <c r="A58" t="s">
        <v>25</v>
      </c>
      <c r="B58" s="2">
        <v>3.6999999999999998E-2</v>
      </c>
      <c r="T58">
        <v>57</v>
      </c>
      <c r="U58" s="2">
        <v>1.4999999999999999E-2</v>
      </c>
      <c r="V58">
        <v>37</v>
      </c>
      <c r="W58" s="2">
        <v>8.0000000000000002E-3</v>
      </c>
      <c r="X58" t="str">
        <f t="shared" si="39"/>
        <v/>
      </c>
      <c r="AJ58" s="2">
        <f t="shared" si="15"/>
        <v>1.4999999999999999E-2</v>
      </c>
      <c r="AK58">
        <v>56</v>
      </c>
      <c r="AL58" s="6">
        <f t="shared" si="16"/>
        <v>0.12305986696230599</v>
      </c>
      <c r="AM58" s="6">
        <f t="shared" si="17"/>
        <v>-1.1598258088790807</v>
      </c>
      <c r="AN58" s="7">
        <f t="shared" si="18"/>
        <v>0.12305986696230586</v>
      </c>
      <c r="AO58" s="7">
        <f t="shared" si="19"/>
        <v>0.20361252333862276</v>
      </c>
      <c r="AR58">
        <f t="shared" si="20"/>
        <v>0.99999998834889903</v>
      </c>
      <c r="AS58">
        <f t="shared" si="21"/>
        <v>1.7079140666224834E-6</v>
      </c>
      <c r="AT58">
        <f t="shared" si="22"/>
        <v>6.7047007967904883E-8</v>
      </c>
      <c r="AU58">
        <f t="shared" si="35"/>
        <v>0.27500000000000013</v>
      </c>
      <c r="CD58">
        <f t="shared" si="37"/>
        <v>37</v>
      </c>
      <c r="CE58" s="2">
        <f t="shared" si="38"/>
        <v>8.0000000000000002E-3</v>
      </c>
      <c r="DB58">
        <f t="shared" si="27"/>
        <v>1.4999999999999999E-2</v>
      </c>
      <c r="DC58">
        <f t="shared" si="27"/>
        <v>56</v>
      </c>
      <c r="DD58">
        <f t="shared" si="28"/>
        <v>1.4999999999999999E-2</v>
      </c>
      <c r="DE58">
        <f t="shared" si="29"/>
        <v>0.14973413173299366</v>
      </c>
      <c r="DF58">
        <f t="shared" si="30"/>
        <v>0.85026586826700634</v>
      </c>
      <c r="DG58">
        <f t="shared" si="31"/>
        <v>0.11927677218667376</v>
      </c>
      <c r="DH58">
        <f t="shared" si="32"/>
        <v>-446.79749774167703</v>
      </c>
      <c r="DI58">
        <f t="shared" si="33"/>
        <v>0.12305986696230599</v>
      </c>
      <c r="DJ58">
        <f t="shared" si="34"/>
        <v>-1.1598258088790807</v>
      </c>
    </row>
    <row r="59" spans="1:114" x14ac:dyDescent="0.25">
      <c r="A59" t="s">
        <v>25</v>
      </c>
      <c r="B59" s="2">
        <v>3.6999999999999998E-2</v>
      </c>
      <c r="T59">
        <v>58</v>
      </c>
      <c r="U59" s="2">
        <v>1.4999999999999999E-2</v>
      </c>
      <c r="V59">
        <v>38</v>
      </c>
      <c r="W59" s="2">
        <v>8.0000000000000002E-3</v>
      </c>
      <c r="X59" t="str">
        <f t="shared" si="39"/>
        <v/>
      </c>
      <c r="AJ59" s="2">
        <f t="shared" si="15"/>
        <v>1.4999999999999999E-2</v>
      </c>
      <c r="AK59">
        <v>57</v>
      </c>
      <c r="AL59" s="6">
        <f t="shared" si="16"/>
        <v>0.12527716186252771</v>
      </c>
      <c r="AM59" s="6">
        <f t="shared" si="17"/>
        <v>-1.1490040183202719</v>
      </c>
      <c r="AN59" s="7">
        <f t="shared" si="18"/>
        <v>0.12527716186252771</v>
      </c>
      <c r="AO59" s="7">
        <f t="shared" si="19"/>
        <v>0.20617217665887722</v>
      </c>
      <c r="AR59">
        <f t="shared" si="20"/>
        <v>0.99999999444573695</v>
      </c>
      <c r="AS59">
        <f t="shared" si="21"/>
        <v>8.3173041541941569E-7</v>
      </c>
      <c r="AT59">
        <f t="shared" si="22"/>
        <v>3.2650961122448952E-8</v>
      </c>
      <c r="AU59">
        <f t="shared" si="35"/>
        <v>0.28000000000000014</v>
      </c>
      <c r="BY59" s="28"/>
      <c r="CD59">
        <f t="shared" si="37"/>
        <v>38</v>
      </c>
      <c r="CE59" s="2">
        <f t="shared" si="38"/>
        <v>8.0000000000000002E-3</v>
      </c>
      <c r="DB59">
        <f t="shared" si="27"/>
        <v>1.4999999999999999E-2</v>
      </c>
      <c r="DC59">
        <f t="shared" si="27"/>
        <v>57</v>
      </c>
      <c r="DD59">
        <f t="shared" si="28"/>
        <v>1.4999999999999999E-2</v>
      </c>
      <c r="DE59">
        <f t="shared" si="29"/>
        <v>0.14973413173299366</v>
      </c>
      <c r="DF59">
        <f t="shared" si="30"/>
        <v>0.85026586826700634</v>
      </c>
      <c r="DG59">
        <f t="shared" si="31"/>
        <v>0.12442717576421092</v>
      </c>
      <c r="DH59">
        <f t="shared" si="32"/>
        <v>-450.07094089593352</v>
      </c>
      <c r="DI59">
        <f t="shared" si="33"/>
        <v>0.12527716186252771</v>
      </c>
      <c r="DJ59">
        <f t="shared" si="34"/>
        <v>-1.1490040183202719</v>
      </c>
    </row>
    <row r="60" spans="1:114" x14ac:dyDescent="0.25">
      <c r="A60" t="s">
        <v>25</v>
      </c>
      <c r="B60" s="2">
        <v>3.9E-2</v>
      </c>
      <c r="T60">
        <v>59</v>
      </c>
      <c r="U60" s="2">
        <v>1.4999999999999999E-2</v>
      </c>
      <c r="V60">
        <v>39</v>
      </c>
      <c r="W60" s="2">
        <v>8.0000000000000002E-3</v>
      </c>
      <c r="X60" t="str">
        <f t="shared" si="39"/>
        <v/>
      </c>
      <c r="AJ60" s="2">
        <f t="shared" si="15"/>
        <v>1.4999999999999999E-2</v>
      </c>
      <c r="AK60">
        <v>58</v>
      </c>
      <c r="AL60" s="6">
        <f t="shared" si="16"/>
        <v>0.12749445676274945</v>
      </c>
      <c r="AM60" s="6">
        <f t="shared" si="17"/>
        <v>-1.1383151417891737</v>
      </c>
      <c r="AN60" s="7">
        <f t="shared" si="18"/>
        <v>0.12749445676274943</v>
      </c>
      <c r="AO60" s="7">
        <f t="shared" si="19"/>
        <v>0.20870798306981436</v>
      </c>
      <c r="AR60">
        <f t="shared" si="20"/>
        <v>0.9999999973936986</v>
      </c>
      <c r="AS60">
        <f t="shared" si="21"/>
        <v>3.9852345145317265E-7</v>
      </c>
      <c r="AT60">
        <f t="shared" si="22"/>
        <v>1.5644701069660992E-8</v>
      </c>
      <c r="AU60">
        <f t="shared" si="35"/>
        <v>0.28500000000000014</v>
      </c>
      <c r="BT60" s="105" t="s">
        <v>103</v>
      </c>
      <c r="BU60" s="105"/>
      <c r="BV60" s="103"/>
      <c r="BW60" s="103"/>
      <c r="CD60">
        <f t="shared" si="37"/>
        <v>39</v>
      </c>
      <c r="CE60" s="2">
        <f t="shared" si="38"/>
        <v>8.0000000000000002E-3</v>
      </c>
      <c r="DB60">
        <f t="shared" si="27"/>
        <v>1.4999999999999999E-2</v>
      </c>
      <c r="DC60">
        <f t="shared" si="27"/>
        <v>58</v>
      </c>
      <c r="DD60">
        <f t="shared" si="28"/>
        <v>1.4999999999999999E-2</v>
      </c>
      <c r="DE60">
        <f t="shared" si="29"/>
        <v>0.14973413173299366</v>
      </c>
      <c r="DF60">
        <f t="shared" si="30"/>
        <v>0.85026586826700634</v>
      </c>
      <c r="DG60">
        <f t="shared" si="31"/>
        <v>0.12442717576421092</v>
      </c>
      <c r="DH60">
        <f t="shared" si="32"/>
        <v>-458.03679825692348</v>
      </c>
      <c r="DI60">
        <f t="shared" si="33"/>
        <v>0.12749445676274945</v>
      </c>
      <c r="DJ60">
        <f t="shared" si="34"/>
        <v>-1.1383151417891737</v>
      </c>
    </row>
    <row r="61" spans="1:114" x14ac:dyDescent="0.25">
      <c r="A61" t="s">
        <v>25</v>
      </c>
      <c r="B61" s="2">
        <v>0.04</v>
      </c>
      <c r="T61">
        <v>60</v>
      </c>
      <c r="U61" s="2">
        <v>1.4999999999999999E-2</v>
      </c>
      <c r="V61">
        <v>40</v>
      </c>
      <c r="W61" s="2">
        <v>8.9999999999999993E-3</v>
      </c>
      <c r="X61" t="str">
        <f t="shared" si="39"/>
        <v/>
      </c>
      <c r="AJ61" s="2">
        <f t="shared" si="15"/>
        <v>1.4999999999999999E-2</v>
      </c>
      <c r="AK61">
        <v>59</v>
      </c>
      <c r="AL61" s="6">
        <f t="shared" si="16"/>
        <v>0.12971175166297116</v>
      </c>
      <c r="AM61" s="6">
        <f t="shared" si="17"/>
        <v>-1.1277547618666652</v>
      </c>
      <c r="AN61" s="7">
        <f t="shared" si="18"/>
        <v>0.12971175166297116</v>
      </c>
      <c r="AO61" s="7">
        <f t="shared" si="19"/>
        <v>0.21122023234269102</v>
      </c>
      <c r="AR61">
        <f t="shared" si="20"/>
        <v>0.99999999879619905</v>
      </c>
      <c r="AS61">
        <f t="shared" si="21"/>
        <v>1.8787972417947576E-7</v>
      </c>
      <c r="AT61">
        <f t="shared" si="22"/>
        <v>7.3755311290222352E-9</v>
      </c>
      <c r="AU61">
        <f t="shared" si="35"/>
        <v>0.29000000000000015</v>
      </c>
      <c r="BT61" s="103" t="s">
        <v>4</v>
      </c>
      <c r="BU61" s="106">
        <f>CY3</f>
        <v>5.5731707317073137E-2</v>
      </c>
      <c r="BV61" s="103"/>
      <c r="BW61" s="103"/>
      <c r="CD61">
        <f t="shared" si="37"/>
        <v>40</v>
      </c>
      <c r="CE61" s="2">
        <f t="shared" si="38"/>
        <v>8.9999999999999993E-3</v>
      </c>
      <c r="DB61">
        <f t="shared" si="27"/>
        <v>1.4999999999999999E-2</v>
      </c>
      <c r="DC61">
        <f t="shared" si="27"/>
        <v>59</v>
      </c>
      <c r="DD61">
        <f t="shared" si="28"/>
        <v>1.4999999999999999E-2</v>
      </c>
      <c r="DE61">
        <f t="shared" si="29"/>
        <v>0.14973413173299366</v>
      </c>
      <c r="DF61">
        <f t="shared" si="30"/>
        <v>0.85026586826700634</v>
      </c>
      <c r="DG61">
        <f t="shared" si="31"/>
        <v>0.12973110428020029</v>
      </c>
      <c r="DH61">
        <f t="shared" si="32"/>
        <v>-461.11869319811558</v>
      </c>
      <c r="DI61">
        <f t="shared" si="33"/>
        <v>0.12971175166297116</v>
      </c>
      <c r="DJ61">
        <f t="shared" si="34"/>
        <v>-1.1277547618666652</v>
      </c>
    </row>
    <row r="62" spans="1:114" x14ac:dyDescent="0.25">
      <c r="A62" t="s">
        <v>25</v>
      </c>
      <c r="B62" s="2">
        <v>4.2999999999999997E-2</v>
      </c>
      <c r="T62">
        <v>61</v>
      </c>
      <c r="U62" s="2">
        <v>1.4999999999999999E-2</v>
      </c>
      <c r="V62">
        <v>41</v>
      </c>
      <c r="W62" s="2">
        <v>0.01</v>
      </c>
      <c r="X62" t="str">
        <f t="shared" si="39"/>
        <v/>
      </c>
      <c r="AJ62" s="2">
        <f t="shared" si="15"/>
        <v>1.4999999999999999E-2</v>
      </c>
      <c r="AK62">
        <v>60</v>
      </c>
      <c r="AL62" s="6">
        <f t="shared" si="16"/>
        <v>0.1319290465631929</v>
      </c>
      <c r="AM62" s="6">
        <f t="shared" si="17"/>
        <v>-1.1173186755857223</v>
      </c>
      <c r="AN62" s="7">
        <f t="shared" si="18"/>
        <v>0.13192904656319282</v>
      </c>
      <c r="AO62" s="7">
        <f t="shared" si="19"/>
        <v>0.21370920469447116</v>
      </c>
      <c r="AR62">
        <f t="shared" si="20"/>
        <v>0.99999999945271933</v>
      </c>
      <c r="AS62">
        <f t="shared" si="21"/>
        <v>8.7148652518174751E-8</v>
      </c>
      <c r="AT62">
        <f t="shared" si="22"/>
        <v>3.4211653349358957E-9</v>
      </c>
      <c r="AU62">
        <f t="shared" si="35"/>
        <v>0.29500000000000015</v>
      </c>
      <c r="BT62" s="103" t="s">
        <v>135</v>
      </c>
      <c r="BU62" s="106">
        <f>CY4</f>
        <v>3.9256663598125234E-2</v>
      </c>
      <c r="BV62" s="103"/>
      <c r="BW62" s="103"/>
      <c r="CD62">
        <f t="shared" si="37"/>
        <v>41</v>
      </c>
      <c r="CE62" s="2">
        <f t="shared" si="38"/>
        <v>0.01</v>
      </c>
      <c r="DB62">
        <f t="shared" si="27"/>
        <v>1.4999999999999999E-2</v>
      </c>
      <c r="DC62">
        <f t="shared" si="27"/>
        <v>60</v>
      </c>
      <c r="DD62">
        <f t="shared" si="28"/>
        <v>1.4999999999999999E-2</v>
      </c>
      <c r="DE62">
        <f t="shared" si="29"/>
        <v>0.14973413173299366</v>
      </c>
      <c r="DF62">
        <f t="shared" si="30"/>
        <v>0.85026586826700634</v>
      </c>
      <c r="DG62">
        <f t="shared" si="31"/>
        <v>0.12973110428020029</v>
      </c>
      <c r="DH62">
        <f t="shared" si="32"/>
        <v>-469.00106402201499</v>
      </c>
      <c r="DI62">
        <f t="shared" si="33"/>
        <v>0.1319290465631929</v>
      </c>
      <c r="DJ62">
        <f t="shared" si="34"/>
        <v>-1.1173186755857223</v>
      </c>
    </row>
    <row r="63" spans="1:114" x14ac:dyDescent="0.25">
      <c r="A63" t="s">
        <v>25</v>
      </c>
      <c r="B63" s="2">
        <v>4.3999999999999997E-2</v>
      </c>
      <c r="T63">
        <v>62</v>
      </c>
      <c r="U63" s="2">
        <v>1.6E-2</v>
      </c>
      <c r="V63">
        <v>42</v>
      </c>
      <c r="W63" s="2">
        <v>0.01</v>
      </c>
      <c r="X63" t="str">
        <f t="shared" si="39"/>
        <v/>
      </c>
      <c r="AJ63" s="2">
        <f t="shared" si="15"/>
        <v>1.4999999999999999E-2</v>
      </c>
      <c r="AK63">
        <v>61</v>
      </c>
      <c r="AL63" s="6">
        <f t="shared" si="16"/>
        <v>0.13414634146341464</v>
      </c>
      <c r="AM63" s="6">
        <f t="shared" si="17"/>
        <v>-1.107002880537908</v>
      </c>
      <c r="AN63" s="7">
        <f t="shared" si="18"/>
        <v>0.13414634146341461</v>
      </c>
      <c r="AO63" s="7">
        <f t="shared" si="19"/>
        <v>0.21617517124771105</v>
      </c>
      <c r="AR63">
        <f t="shared" si="20"/>
        <v>0.99999999975510234</v>
      </c>
      <c r="AS63">
        <f t="shared" si="21"/>
        <v>3.9773716200859892E-8</v>
      </c>
      <c r="AT63">
        <f t="shared" si="22"/>
        <v>1.5613833969444605E-9</v>
      </c>
      <c r="AU63">
        <f t="shared" si="35"/>
        <v>0.30000000000000016</v>
      </c>
      <c r="BT63" s="103" t="s">
        <v>96</v>
      </c>
      <c r="BU63" s="107">
        <f>CY5</f>
        <v>451</v>
      </c>
      <c r="BV63" s="103"/>
      <c r="BW63" s="103"/>
      <c r="CD63">
        <f t="shared" si="37"/>
        <v>42</v>
      </c>
      <c r="CE63" s="2">
        <f t="shared" si="38"/>
        <v>0.01</v>
      </c>
      <c r="DB63">
        <f t="shared" si="27"/>
        <v>1.4999999999999999E-2</v>
      </c>
      <c r="DC63">
        <f t="shared" si="27"/>
        <v>61</v>
      </c>
      <c r="DD63">
        <f t="shared" si="28"/>
        <v>1.4999999999999999E-2</v>
      </c>
      <c r="DE63">
        <f t="shared" si="29"/>
        <v>0.14973413173299366</v>
      </c>
      <c r="DF63">
        <f t="shared" si="30"/>
        <v>0.85026586826700634</v>
      </c>
      <c r="DG63">
        <f t="shared" si="31"/>
        <v>0.13518959112412099</v>
      </c>
      <c r="DH63">
        <f t="shared" si="32"/>
        <v>-471.89650548616584</v>
      </c>
      <c r="DI63">
        <f t="shared" si="33"/>
        <v>0.13414634146341464</v>
      </c>
      <c r="DJ63">
        <f t="shared" si="34"/>
        <v>-1.107002880537908</v>
      </c>
    </row>
    <row r="64" spans="1:114" x14ac:dyDescent="0.25">
      <c r="A64" t="s">
        <v>25</v>
      </c>
      <c r="B64" s="2">
        <v>4.3999999999999997E-2</v>
      </c>
      <c r="T64">
        <v>63</v>
      </c>
      <c r="U64" s="2">
        <v>1.6E-2</v>
      </c>
      <c r="V64">
        <v>43</v>
      </c>
      <c r="W64" s="2">
        <v>0.01</v>
      </c>
      <c r="X64" t="str">
        <f t="shared" si="39"/>
        <v/>
      </c>
      <c r="AJ64" s="2">
        <f t="shared" si="15"/>
        <v>1.6E-2</v>
      </c>
      <c r="AK64">
        <v>62</v>
      </c>
      <c r="AL64" s="6">
        <f t="shared" si="16"/>
        <v>0.13636363636363635</v>
      </c>
      <c r="AM64" s="6">
        <f t="shared" si="17"/>
        <v>-1.096803562093513</v>
      </c>
      <c r="AN64" s="7">
        <f t="shared" si="18"/>
        <v>0.13636363636363638</v>
      </c>
      <c r="AO64" s="7">
        <f t="shared" si="19"/>
        <v>0.21861839446089223</v>
      </c>
      <c r="AR64">
        <f t="shared" si="20"/>
        <v>0.99999999989213695</v>
      </c>
      <c r="AS64">
        <f t="shared" si="21"/>
        <v>1.786020322162554E-8</v>
      </c>
      <c r="AT64">
        <f t="shared" si="22"/>
        <v>7.0113198966550637E-10</v>
      </c>
      <c r="AU64">
        <f t="shared" si="35"/>
        <v>0.30500000000000016</v>
      </c>
      <c r="BT64" s="103"/>
      <c r="BU64" s="108"/>
      <c r="BV64" s="103"/>
      <c r="BW64" s="103"/>
      <c r="CD64">
        <f t="shared" si="37"/>
        <v>43</v>
      </c>
      <c r="CE64" s="2">
        <f t="shared" si="38"/>
        <v>0.01</v>
      </c>
      <c r="DB64">
        <f t="shared" si="27"/>
        <v>1.6E-2</v>
      </c>
      <c r="DC64">
        <f t="shared" si="27"/>
        <v>62</v>
      </c>
      <c r="DD64">
        <f t="shared" si="28"/>
        <v>1.6E-2</v>
      </c>
      <c r="DE64">
        <f t="shared" si="29"/>
        <v>0.15574488926524771</v>
      </c>
      <c r="DF64">
        <f t="shared" si="30"/>
        <v>0.84425511073475223</v>
      </c>
      <c r="DG64">
        <f t="shared" si="31"/>
        <v>0.13518959112412099</v>
      </c>
      <c r="DH64">
        <f t="shared" si="32"/>
        <v>-474.85540424265406</v>
      </c>
      <c r="DI64">
        <f t="shared" si="33"/>
        <v>0.13636363636363635</v>
      </c>
      <c r="DJ64">
        <f t="shared" si="34"/>
        <v>-1.096803562093513</v>
      </c>
    </row>
    <row r="65" spans="1:114" x14ac:dyDescent="0.25">
      <c r="A65" t="s">
        <v>25</v>
      </c>
      <c r="B65" s="2">
        <v>4.3999999999999997E-2</v>
      </c>
      <c r="T65">
        <v>64</v>
      </c>
      <c r="U65" s="2">
        <v>1.6E-2</v>
      </c>
      <c r="V65">
        <v>44</v>
      </c>
      <c r="W65" s="2">
        <v>1.0999999999999999E-2</v>
      </c>
      <c r="X65" t="str">
        <f t="shared" si="39"/>
        <v/>
      </c>
      <c r="AJ65" s="2">
        <f t="shared" si="15"/>
        <v>1.6E-2</v>
      </c>
      <c r="AK65">
        <v>63</v>
      </c>
      <c r="AL65" s="6">
        <f t="shared" si="16"/>
        <v>0.13858093126385809</v>
      </c>
      <c r="AM65" s="6">
        <f t="shared" si="17"/>
        <v>-1.0867170816294558</v>
      </c>
      <c r="AN65" s="7">
        <f t="shared" si="18"/>
        <v>0.13858093126385804</v>
      </c>
      <c r="AO65" s="7">
        <f t="shared" si="19"/>
        <v>0.22103912853155416</v>
      </c>
      <c r="AR65">
        <f t="shared" si="20"/>
        <v>0.99999999995324063</v>
      </c>
      <c r="AS65">
        <f t="shared" si="21"/>
        <v>7.8909874618749497E-9</v>
      </c>
      <c r="AT65">
        <f t="shared" si="22"/>
        <v>3.0977384024784895E-10</v>
      </c>
      <c r="AU65">
        <f t="shared" si="35"/>
        <v>0.31000000000000016</v>
      </c>
      <c r="BT65" s="103" t="s">
        <v>133</v>
      </c>
      <c r="BU65" s="109">
        <f>CY8</f>
        <v>8.6265776238230387</v>
      </c>
      <c r="BV65" s="103"/>
      <c r="BW65" s="103"/>
      <c r="CD65">
        <f t="shared" si="37"/>
        <v>44</v>
      </c>
      <c r="CE65" s="2">
        <f t="shared" si="38"/>
        <v>1.0999999999999999E-2</v>
      </c>
      <c r="DB65">
        <f t="shared" si="27"/>
        <v>1.6E-2</v>
      </c>
      <c r="DC65">
        <f t="shared" si="27"/>
        <v>63</v>
      </c>
      <c r="DD65">
        <f t="shared" si="28"/>
        <v>1.6E-2</v>
      </c>
      <c r="DE65">
        <f t="shared" si="29"/>
        <v>0.15574488926524771</v>
      </c>
      <c r="DF65">
        <f t="shared" si="30"/>
        <v>0.84425511073475223</v>
      </c>
      <c r="DG65">
        <f t="shared" si="31"/>
        <v>0.14080349636955392</v>
      </c>
      <c r="DH65">
        <f t="shared" si="32"/>
        <v>-477.49074236945143</v>
      </c>
      <c r="DI65">
        <f t="shared" si="33"/>
        <v>0.13858093126385809</v>
      </c>
      <c r="DJ65">
        <f t="shared" si="34"/>
        <v>-1.0867170816294558</v>
      </c>
    </row>
    <row r="66" spans="1:114" x14ac:dyDescent="0.25">
      <c r="A66" t="s">
        <v>25</v>
      </c>
      <c r="B66" s="2">
        <v>4.7E-2</v>
      </c>
      <c r="T66">
        <v>65</v>
      </c>
      <c r="U66" s="2">
        <v>1.7000000000000001E-2</v>
      </c>
      <c r="V66">
        <v>45</v>
      </c>
      <c r="W66" s="2">
        <v>1.0999999999999999E-2</v>
      </c>
      <c r="X66" t="str">
        <f t="shared" si="39"/>
        <v/>
      </c>
      <c r="AJ66" s="2">
        <f t="shared" si="15"/>
        <v>1.6E-2</v>
      </c>
      <c r="AK66">
        <v>64</v>
      </c>
      <c r="AL66" s="6">
        <f t="shared" si="16"/>
        <v>0.14079822616407983</v>
      </c>
      <c r="AM66" s="6">
        <f t="shared" si="17"/>
        <v>-1.0767399656706598</v>
      </c>
      <c r="AN66" s="7">
        <f t="shared" si="18"/>
        <v>0.14079822616407975</v>
      </c>
      <c r="AO66" s="7">
        <f t="shared" si="19"/>
        <v>0.22343761977435436</v>
      </c>
      <c r="AR66">
        <f t="shared" si="20"/>
        <v>0.99999999998004896</v>
      </c>
      <c r="AS66">
        <f t="shared" si="21"/>
        <v>3.4302916170632366E-9</v>
      </c>
      <c r="AT66">
        <f t="shared" si="22"/>
        <v>1.3466180405452049E-10</v>
      </c>
      <c r="AU66">
        <f t="shared" si="35"/>
        <v>0.31500000000000017</v>
      </c>
      <c r="BT66" s="103" t="s">
        <v>99</v>
      </c>
      <c r="BU66" s="119">
        <f>CY10</f>
        <v>5.5025997001027714E-21</v>
      </c>
      <c r="BV66" s="103"/>
      <c r="BW66" s="103"/>
      <c r="CD66">
        <f t="shared" si="37"/>
        <v>45</v>
      </c>
      <c r="CE66" s="2">
        <f t="shared" si="38"/>
        <v>1.0999999999999999E-2</v>
      </c>
      <c r="DB66">
        <f t="shared" si="27"/>
        <v>1.6E-2</v>
      </c>
      <c r="DC66">
        <f t="shared" si="27"/>
        <v>64</v>
      </c>
      <c r="DD66">
        <f t="shared" si="28"/>
        <v>1.6E-2</v>
      </c>
      <c r="DE66">
        <f t="shared" si="29"/>
        <v>0.15574488926524771</v>
      </c>
      <c r="DF66">
        <f t="shared" si="30"/>
        <v>0.84425511073475223</v>
      </c>
      <c r="DG66">
        <f t="shared" si="31"/>
        <v>0.14080349636955392</v>
      </c>
      <c r="DH66">
        <f t="shared" si="32"/>
        <v>-485.13059424736264</v>
      </c>
      <c r="DI66">
        <f t="shared" si="33"/>
        <v>0.14079822616407983</v>
      </c>
      <c r="DJ66">
        <f t="shared" si="34"/>
        <v>-1.0767399656706598</v>
      </c>
    </row>
    <row r="67" spans="1:114" x14ac:dyDescent="0.25">
      <c r="A67" t="s">
        <v>25</v>
      </c>
      <c r="B67" s="2">
        <v>4.7E-2</v>
      </c>
      <c r="T67">
        <v>66</v>
      </c>
      <c r="U67" s="2">
        <v>1.7000000000000001E-2</v>
      </c>
      <c r="V67">
        <v>46</v>
      </c>
      <c r="W67" s="2">
        <v>1.0999999999999999E-2</v>
      </c>
      <c r="X67" t="str">
        <f t="shared" si="39"/>
        <v/>
      </c>
      <c r="AJ67" s="2">
        <f t="shared" si="15"/>
        <v>1.7000000000000001E-2</v>
      </c>
      <c r="AK67">
        <v>65</v>
      </c>
      <c r="AL67" s="6">
        <f t="shared" si="16"/>
        <v>0.14301552106430154</v>
      </c>
      <c r="AM67" s="6">
        <f t="shared" si="17"/>
        <v>-1.0668688958607935</v>
      </c>
      <c r="AN67" s="7">
        <f t="shared" si="18"/>
        <v>0.14301552106430149</v>
      </c>
      <c r="AO67" s="7">
        <f t="shared" si="19"/>
        <v>0.22581410697598442</v>
      </c>
      <c r="AR67">
        <f t="shared" si="20"/>
        <v>0.99999999999162159</v>
      </c>
      <c r="AS67">
        <f t="shared" si="21"/>
        <v>1.467186972689911E-9</v>
      </c>
      <c r="AT67">
        <f t="shared" si="22"/>
        <v>5.7596865422439594E-11</v>
      </c>
      <c r="AU67">
        <f t="shared" si="35"/>
        <v>0.32000000000000017</v>
      </c>
      <c r="BT67" s="103"/>
      <c r="BU67" s="108"/>
      <c r="BV67" s="103"/>
      <c r="BW67" s="103"/>
      <c r="CD67">
        <f t="shared" si="37"/>
        <v>46</v>
      </c>
      <c r="CE67" s="2">
        <f t="shared" si="38"/>
        <v>1.0999999999999999E-2</v>
      </c>
      <c r="DB67">
        <f t="shared" si="27"/>
        <v>1.7000000000000001E-2</v>
      </c>
      <c r="DC67">
        <f t="shared" si="27"/>
        <v>65</v>
      </c>
      <c r="DD67">
        <f t="shared" si="28"/>
        <v>1.7000000000000001E-2</v>
      </c>
      <c r="DE67">
        <f t="shared" si="29"/>
        <v>0.1619126202877916</v>
      </c>
      <c r="DF67">
        <f t="shared" si="30"/>
        <v>0.83808737971220837</v>
      </c>
      <c r="DG67">
        <f t="shared" si="31"/>
        <v>0.14657350008482584</v>
      </c>
      <c r="DH67">
        <f t="shared" si="32"/>
        <v>-482.579549393153</v>
      </c>
      <c r="DI67">
        <f t="shared" si="33"/>
        <v>0.14301552106430154</v>
      </c>
      <c r="DJ67">
        <f t="shared" si="34"/>
        <v>-1.0668688958607935</v>
      </c>
    </row>
    <row r="68" spans="1:114" x14ac:dyDescent="0.25">
      <c r="A68" t="s">
        <v>25</v>
      </c>
      <c r="B68" s="2">
        <v>4.8000000000000001E-2</v>
      </c>
      <c r="T68">
        <v>67</v>
      </c>
      <c r="U68" s="2">
        <v>1.7000000000000001E-2</v>
      </c>
      <c r="V68">
        <v>47</v>
      </c>
      <c r="W68" s="2">
        <v>1.2E-2</v>
      </c>
      <c r="X68" t="str">
        <f t="shared" si="39"/>
        <v/>
      </c>
      <c r="AJ68" s="2">
        <f t="shared" ref="AJ68:AJ131" si="44">U67</f>
        <v>1.7000000000000001E-2</v>
      </c>
      <c r="AK68">
        <v>66</v>
      </c>
      <c r="AL68" s="6">
        <f t="shared" ref="AL68:AL131" si="45">(AK68-0.5)/$BB$2</f>
        <v>0.14523281596452328</v>
      </c>
      <c r="AM68" s="6">
        <f t="shared" ref="AM68:AM112" si="46">(_xlfn.NORM.S.INV(AL68))</f>
        <v>-1.0571006996871644</v>
      </c>
      <c r="AN68" s="7">
        <f t="shared" ref="AN68:AN112" si="47">_xlfn.NORM.DIST(AM68,0,1,TRUE)</f>
        <v>0.14523281596452331</v>
      </c>
      <c r="AO68" s="7">
        <f t="shared" ref="AO68:AO112" si="48">_xlfn.NORM.DIST(AM68,0,1,FALSE)</f>
        <v>0.22816882172869915</v>
      </c>
      <c r="AR68">
        <f t="shared" ref="AR68:AR103" si="49">_xlfn.NORM.DIST(AU68,$AP$3,$AQ$3,TRUE)</f>
        <v>0.99999999999653699</v>
      </c>
      <c r="AS68">
        <f t="shared" ref="AS68:AS103" si="50">_xlfn.NORM.DIST(AU68,$AP$3,$AQ$3,FALSE)</f>
        <v>6.1743979058033098E-10</v>
      </c>
      <c r="AT68">
        <f t="shared" ref="AT68:AT103" si="51">AS68*$AQ$3</f>
        <v>2.4238626150908947E-11</v>
      </c>
      <c r="AU68">
        <f t="shared" si="35"/>
        <v>0.32500000000000018</v>
      </c>
      <c r="BT68" s="103" t="s">
        <v>104</v>
      </c>
      <c r="BU68" s="108"/>
      <c r="BV68" s="103"/>
      <c r="BW68" s="103"/>
      <c r="CD68">
        <f t="shared" si="37"/>
        <v>47</v>
      </c>
      <c r="CE68" s="2">
        <f t="shared" si="38"/>
        <v>1.2E-2</v>
      </c>
      <c r="DB68">
        <f t="shared" ref="DB68:DC112" si="52">IF(AJ68&gt;0,AJ68,"")</f>
        <v>1.7000000000000001E-2</v>
      </c>
      <c r="DC68">
        <f t="shared" si="52"/>
        <v>66</v>
      </c>
      <c r="DD68">
        <f t="shared" ref="DD68:DD112" si="53">DB68</f>
        <v>1.7000000000000001E-2</v>
      </c>
      <c r="DE68">
        <f t="shared" ref="DE68:DE131" si="54">_xlfn.NORM.DIST(DD68,$CY$3,$CY$4,TRUE)</f>
        <v>0.1619126202877916</v>
      </c>
      <c r="DF68">
        <f t="shared" ref="DF68:DF112" si="55">1-DE68</f>
        <v>0.83808737971220837</v>
      </c>
      <c r="DG68">
        <f t="shared" ref="DG68:DG131" si="56">SMALL($DF$3:$DF$453,DC68)</f>
        <v>0.14657350008482584</v>
      </c>
      <c r="DH68">
        <f t="shared" ref="DH68:DH112" si="57">(2*DC68-1)*(LN(DE68)+LN(DG68))</f>
        <v>-490.06140287211662</v>
      </c>
      <c r="DI68">
        <f t="shared" ref="DI68:DI131" si="58">(DC68-0.5)/$CY$5</f>
        <v>0.14523281596452328</v>
      </c>
      <c r="DJ68">
        <f t="shared" ref="DJ68:DJ112" si="59">_xlfn.NORM.S.INV(DI68)</f>
        <v>-1.0571006996871644</v>
      </c>
    </row>
    <row r="69" spans="1:114" x14ac:dyDescent="0.25">
      <c r="A69" t="s">
        <v>25</v>
      </c>
      <c r="B69" s="2">
        <v>4.9000000000000002E-2</v>
      </c>
      <c r="T69">
        <v>68</v>
      </c>
      <c r="U69" s="2">
        <v>1.7999999999999999E-2</v>
      </c>
      <c r="V69">
        <v>48</v>
      </c>
      <c r="W69" s="2">
        <v>1.2999999999999999E-2</v>
      </c>
      <c r="X69" t="str">
        <f t="shared" si="39"/>
        <v/>
      </c>
      <c r="AJ69" s="2">
        <f t="shared" si="44"/>
        <v>1.7000000000000001E-2</v>
      </c>
      <c r="AK69">
        <v>67</v>
      </c>
      <c r="AL69" s="6">
        <f t="shared" si="45"/>
        <v>0.14745011086474502</v>
      </c>
      <c r="AM69" s="6">
        <f t="shared" si="46"/>
        <v>-1.0474323418924416</v>
      </c>
      <c r="AN69" s="7">
        <f t="shared" si="47"/>
        <v>0.14745011086474519</v>
      </c>
      <c r="AO69" s="7">
        <f t="shared" si="48"/>
        <v>0.23050198874405151</v>
      </c>
      <c r="AR69">
        <f t="shared" si="49"/>
        <v>0.99999999999859124</v>
      </c>
      <c r="AS69">
        <f t="shared" si="50"/>
        <v>2.5565747611126762E-10</v>
      </c>
      <c r="AT69">
        <f t="shared" si="51"/>
        <v>1.0036259536045771E-11</v>
      </c>
      <c r="AU69">
        <f t="shared" ref="AU69:AU103" si="60">AU68+0.005</f>
        <v>0.33000000000000018</v>
      </c>
      <c r="BT69" s="105" t="str">
        <f>IF(BU66&gt;0.05,("Accept Normal"),("Reject Normal"))</f>
        <v>Reject Normal</v>
      </c>
      <c r="BU69" s="110"/>
      <c r="BV69" s="103"/>
      <c r="BW69" s="103"/>
      <c r="CD69">
        <f t="shared" si="37"/>
        <v>48</v>
      </c>
      <c r="CE69" s="2">
        <f t="shared" si="38"/>
        <v>1.2999999999999999E-2</v>
      </c>
      <c r="DB69">
        <f t="shared" si="52"/>
        <v>1.7000000000000001E-2</v>
      </c>
      <c r="DC69">
        <f t="shared" si="52"/>
        <v>67</v>
      </c>
      <c r="DD69">
        <f t="shared" si="53"/>
        <v>1.7000000000000001E-2</v>
      </c>
      <c r="DE69">
        <f t="shared" si="54"/>
        <v>0.1619126202877916</v>
      </c>
      <c r="DF69">
        <f t="shared" si="55"/>
        <v>0.83808737971220837</v>
      </c>
      <c r="DG69">
        <f t="shared" si="56"/>
        <v>0.14657350008482584</v>
      </c>
      <c r="DH69">
        <f t="shared" si="57"/>
        <v>-497.54325635108023</v>
      </c>
      <c r="DI69">
        <f t="shared" si="58"/>
        <v>0.14745011086474502</v>
      </c>
      <c r="DJ69">
        <f t="shared" si="59"/>
        <v>-1.0474323418924416</v>
      </c>
    </row>
    <row r="70" spans="1:114" x14ac:dyDescent="0.25">
      <c r="A70" t="s">
        <v>25</v>
      </c>
      <c r="B70" s="2">
        <v>0.05</v>
      </c>
      <c r="T70">
        <v>69</v>
      </c>
      <c r="U70" s="2">
        <v>1.7999999999999999E-2</v>
      </c>
      <c r="V70">
        <v>49</v>
      </c>
      <c r="W70" s="2">
        <v>1.2999999999999999E-2</v>
      </c>
      <c r="X70" t="str">
        <f t="shared" si="39"/>
        <v/>
      </c>
      <c r="AJ70" s="2">
        <f t="shared" si="44"/>
        <v>1.7999999999999999E-2</v>
      </c>
      <c r="AK70">
        <v>68</v>
      </c>
      <c r="AL70" s="6">
        <f t="shared" si="45"/>
        <v>0.14966740576496673</v>
      </c>
      <c r="AM70" s="6">
        <f t="shared" si="46"/>
        <v>-1.0378609165127886</v>
      </c>
      <c r="AN70" s="7">
        <f t="shared" si="47"/>
        <v>0.14966740576496682</v>
      </c>
      <c r="AO70" s="7">
        <f t="shared" si="48"/>
        <v>0.23281382614829144</v>
      </c>
      <c r="AR70">
        <f t="shared" si="49"/>
        <v>0.99999999999943601</v>
      </c>
      <c r="AS70">
        <f t="shared" si="50"/>
        <v>1.0415427782003895E-10</v>
      </c>
      <c r="AT70">
        <f t="shared" si="51"/>
        <v>4.0887494466869454E-12</v>
      </c>
      <c r="AU70">
        <f t="shared" si="60"/>
        <v>0.33500000000000019</v>
      </c>
      <c r="CD70">
        <f t="shared" si="37"/>
        <v>49</v>
      </c>
      <c r="CE70" s="2">
        <f t="shared" si="38"/>
        <v>1.2999999999999999E-2</v>
      </c>
      <c r="DB70">
        <f t="shared" si="52"/>
        <v>1.7999999999999999E-2</v>
      </c>
      <c r="DC70">
        <f t="shared" si="52"/>
        <v>68</v>
      </c>
      <c r="DD70">
        <f t="shared" si="53"/>
        <v>1.7999999999999999E-2</v>
      </c>
      <c r="DE70">
        <f t="shared" si="54"/>
        <v>0.16823731906626319</v>
      </c>
      <c r="DF70">
        <f t="shared" si="55"/>
        <v>0.83176268093373684</v>
      </c>
      <c r="DG70">
        <f t="shared" si="56"/>
        <v>0.15250009592680813</v>
      </c>
      <c r="DH70">
        <f t="shared" si="57"/>
        <v>-494.50091446741305</v>
      </c>
      <c r="DI70">
        <f t="shared" si="58"/>
        <v>0.14966740576496673</v>
      </c>
      <c r="DJ70">
        <f t="shared" si="59"/>
        <v>-1.0378609165127886</v>
      </c>
    </row>
    <row r="71" spans="1:114" x14ac:dyDescent="0.25">
      <c r="A71" t="s">
        <v>25</v>
      </c>
      <c r="B71" s="2">
        <v>0.05</v>
      </c>
      <c r="T71">
        <v>70</v>
      </c>
      <c r="U71" s="2">
        <v>1.7999999999999999E-2</v>
      </c>
      <c r="V71">
        <v>50</v>
      </c>
      <c r="W71" s="2">
        <v>1.2999999999999999E-2</v>
      </c>
      <c r="X71" t="str">
        <f t="shared" si="39"/>
        <v/>
      </c>
      <c r="AJ71" s="2">
        <f t="shared" si="44"/>
        <v>1.7999999999999999E-2</v>
      </c>
      <c r="AK71">
        <v>69</v>
      </c>
      <c r="AL71" s="6">
        <f t="shared" si="45"/>
        <v>0.15188470066518847</v>
      </c>
      <c r="AM71" s="6">
        <f t="shared" si="46"/>
        <v>-1.0283836394881325</v>
      </c>
      <c r="AN71" s="7">
        <f t="shared" si="47"/>
        <v>0.15188470066518842</v>
      </c>
      <c r="AO71" s="7">
        <f t="shared" si="48"/>
        <v>0.23510454576075415</v>
      </c>
      <c r="AR71">
        <f t="shared" si="49"/>
        <v>0.99999999999977773</v>
      </c>
      <c r="AS71">
        <f t="shared" si="50"/>
        <v>4.1749421137039128E-11</v>
      </c>
      <c r="AT71">
        <f t="shared" si="51"/>
        <v>1.6389429809932042E-12</v>
      </c>
      <c r="AU71">
        <f t="shared" si="60"/>
        <v>0.34000000000000019</v>
      </c>
      <c r="CD71">
        <f t="shared" si="37"/>
        <v>50</v>
      </c>
      <c r="CE71" s="2">
        <f t="shared" si="38"/>
        <v>1.2999999999999999E-2</v>
      </c>
      <c r="DB71">
        <f t="shared" si="52"/>
        <v>1.7999999999999999E-2</v>
      </c>
      <c r="DC71">
        <f t="shared" si="52"/>
        <v>69</v>
      </c>
      <c r="DD71">
        <f t="shared" si="53"/>
        <v>1.7999999999999999E-2</v>
      </c>
      <c r="DE71">
        <f t="shared" si="54"/>
        <v>0.16823731906626319</v>
      </c>
      <c r="DF71">
        <f t="shared" si="55"/>
        <v>0.83176268093373684</v>
      </c>
      <c r="DG71">
        <f t="shared" si="56"/>
        <v>0.16482407033780677</v>
      </c>
      <c r="DH71">
        <f t="shared" si="57"/>
        <v>-491.18011271450541</v>
      </c>
      <c r="DI71">
        <f t="shared" si="58"/>
        <v>0.15188470066518847</v>
      </c>
      <c r="DJ71">
        <f t="shared" si="59"/>
        <v>-1.0283836394881325</v>
      </c>
    </row>
    <row r="72" spans="1:114" x14ac:dyDescent="0.25">
      <c r="A72" t="s">
        <v>25</v>
      </c>
      <c r="B72" s="2">
        <v>5.1999999999999998E-2</v>
      </c>
      <c r="T72">
        <v>71</v>
      </c>
      <c r="U72" s="2">
        <v>1.7999999999999999E-2</v>
      </c>
      <c r="V72">
        <v>51</v>
      </c>
      <c r="W72" s="2">
        <v>1.4E-2</v>
      </c>
      <c r="X72" t="str">
        <f t="shared" si="39"/>
        <v/>
      </c>
      <c r="AJ72" s="2">
        <f t="shared" si="44"/>
        <v>1.7999999999999999E-2</v>
      </c>
      <c r="AK72">
        <v>70</v>
      </c>
      <c r="AL72" s="6">
        <f t="shared" si="45"/>
        <v>0.15410199556541021</v>
      </c>
      <c r="AM72" s="6">
        <f t="shared" si="46"/>
        <v>-1.0189978417957137</v>
      </c>
      <c r="AN72" s="7">
        <f t="shared" si="47"/>
        <v>0.15410199556541024</v>
      </c>
      <c r="AO72" s="7">
        <f t="shared" si="48"/>
        <v>0.23737435335645179</v>
      </c>
      <c r="AR72">
        <f t="shared" si="49"/>
        <v>0.99999999999991385</v>
      </c>
      <c r="AS72">
        <f t="shared" si="50"/>
        <v>1.6465636976441125E-11</v>
      </c>
      <c r="AT72">
        <f t="shared" si="51"/>
        <v>6.4638597171300117E-13</v>
      </c>
      <c r="AU72">
        <f t="shared" si="60"/>
        <v>0.3450000000000002</v>
      </c>
      <c r="CD72">
        <f t="shared" si="37"/>
        <v>51</v>
      </c>
      <c r="CE72" s="2">
        <f t="shared" si="38"/>
        <v>1.4E-2</v>
      </c>
      <c r="DB72">
        <f t="shared" si="52"/>
        <v>1.7999999999999999E-2</v>
      </c>
      <c r="DC72">
        <f t="shared" si="52"/>
        <v>70</v>
      </c>
      <c r="DD72">
        <f t="shared" si="53"/>
        <v>1.7999999999999999E-2</v>
      </c>
      <c r="DE72">
        <f t="shared" si="54"/>
        <v>0.16823731906626319</v>
      </c>
      <c r="DF72">
        <f t="shared" si="55"/>
        <v>0.83176268093373684</v>
      </c>
      <c r="DG72">
        <f t="shared" si="56"/>
        <v>0.16482407033780677</v>
      </c>
      <c r="DH72">
        <f t="shared" si="57"/>
        <v>-498.3506253088778</v>
      </c>
      <c r="DI72">
        <f t="shared" si="58"/>
        <v>0.15410199556541021</v>
      </c>
      <c r="DJ72">
        <f t="shared" si="59"/>
        <v>-1.0189978417957137</v>
      </c>
    </row>
    <row r="73" spans="1:114" x14ac:dyDescent="0.25">
      <c r="A73" t="s">
        <v>25</v>
      </c>
      <c r="B73" s="2">
        <v>5.2999999999999999E-2</v>
      </c>
      <c r="T73">
        <v>72</v>
      </c>
      <c r="U73" s="2">
        <v>1.7999999999999999E-2</v>
      </c>
      <c r="V73">
        <v>52</v>
      </c>
      <c r="W73" s="2">
        <v>1.4E-2</v>
      </c>
      <c r="X73" t="str">
        <f t="shared" si="39"/>
        <v/>
      </c>
      <c r="AJ73" s="2">
        <f t="shared" si="44"/>
        <v>1.7999999999999999E-2</v>
      </c>
      <c r="AK73">
        <v>71</v>
      </c>
      <c r="AL73" s="6">
        <f t="shared" si="45"/>
        <v>0.15631929046563192</v>
      </c>
      <c r="AM73" s="6">
        <f t="shared" si="46"/>
        <v>-1.0097009630628782</v>
      </c>
      <c r="AN73" s="7">
        <f t="shared" si="47"/>
        <v>0.15631929046563131</v>
      </c>
      <c r="AO73" s="7">
        <f t="shared" si="48"/>
        <v>0.23962344891397755</v>
      </c>
      <c r="AR73">
        <f t="shared" si="49"/>
        <v>0.99999999999996714</v>
      </c>
      <c r="AS73">
        <f t="shared" si="50"/>
        <v>6.3894186564869795E-12</v>
      </c>
      <c r="AT73">
        <f t="shared" si="51"/>
        <v>2.5082725878529463E-13</v>
      </c>
      <c r="AU73">
        <f t="shared" si="60"/>
        <v>0.3500000000000002</v>
      </c>
      <c r="CD73">
        <f t="shared" si="37"/>
        <v>52</v>
      </c>
      <c r="CE73" s="2">
        <f t="shared" si="38"/>
        <v>1.4E-2</v>
      </c>
      <c r="DB73">
        <f t="shared" si="52"/>
        <v>1.7999999999999999E-2</v>
      </c>
      <c r="DC73">
        <f t="shared" si="52"/>
        <v>71</v>
      </c>
      <c r="DD73">
        <f t="shared" si="53"/>
        <v>1.7999999999999999E-2</v>
      </c>
      <c r="DE73">
        <f t="shared" si="54"/>
        <v>0.16823731906626319</v>
      </c>
      <c r="DF73">
        <f t="shared" si="55"/>
        <v>0.83176268093373684</v>
      </c>
      <c r="DG73">
        <f t="shared" si="56"/>
        <v>0.16482407033780677</v>
      </c>
      <c r="DH73">
        <f t="shared" si="57"/>
        <v>-505.52113790325012</v>
      </c>
      <c r="DI73">
        <f t="shared" si="58"/>
        <v>0.15631929046563192</v>
      </c>
      <c r="DJ73">
        <f t="shared" si="59"/>
        <v>-1.0097009630628782</v>
      </c>
    </row>
    <row r="74" spans="1:114" x14ac:dyDescent="0.25">
      <c r="A74" t="s">
        <v>25</v>
      </c>
      <c r="B74" s="2">
        <v>5.2999999999999999E-2</v>
      </c>
      <c r="T74">
        <v>73</v>
      </c>
      <c r="U74" s="2">
        <v>1.9E-2</v>
      </c>
      <c r="V74">
        <v>53</v>
      </c>
      <c r="W74" s="2">
        <v>1.4E-2</v>
      </c>
      <c r="X74" t="str">
        <f t="shared" si="39"/>
        <v/>
      </c>
      <c r="AJ74" s="2">
        <f t="shared" si="44"/>
        <v>1.7999999999999999E-2</v>
      </c>
      <c r="AK74">
        <v>72</v>
      </c>
      <c r="AL74" s="6">
        <f t="shared" si="45"/>
        <v>0.15853658536585366</v>
      </c>
      <c r="AM74" s="6">
        <f t="shared" si="46"/>
        <v>-1.0004905456193149</v>
      </c>
      <c r="AN74" s="7">
        <f t="shared" si="47"/>
        <v>0.15853658536585374</v>
      </c>
      <c r="AO74" s="7">
        <f t="shared" si="48"/>
        <v>0.24185202684974783</v>
      </c>
      <c r="AR74">
        <f t="shared" si="49"/>
        <v>0.99999999999998768</v>
      </c>
      <c r="AS74">
        <f t="shared" si="50"/>
        <v>2.4394891250868895E-12</v>
      </c>
      <c r="AT74">
        <f t="shared" si="51"/>
        <v>9.5766203934820873E-14</v>
      </c>
      <c r="AU74">
        <f t="shared" si="60"/>
        <v>0.3550000000000002</v>
      </c>
      <c r="CD74">
        <f t="shared" si="37"/>
        <v>53</v>
      </c>
      <c r="CE74" s="2">
        <f t="shared" si="38"/>
        <v>1.4E-2</v>
      </c>
      <c r="DB74">
        <f t="shared" si="52"/>
        <v>1.7999999999999999E-2</v>
      </c>
      <c r="DC74">
        <f t="shared" si="52"/>
        <v>72</v>
      </c>
      <c r="DD74">
        <f t="shared" si="53"/>
        <v>1.7999999999999999E-2</v>
      </c>
      <c r="DE74">
        <f t="shared" si="54"/>
        <v>0.16823731906626319</v>
      </c>
      <c r="DF74">
        <f t="shared" si="55"/>
        <v>0.83176268093373684</v>
      </c>
      <c r="DG74">
        <f t="shared" si="56"/>
        <v>0.17122145104911957</v>
      </c>
      <c r="DH74">
        <f t="shared" si="57"/>
        <v>-507.24634071948714</v>
      </c>
      <c r="DI74">
        <f t="shared" si="58"/>
        <v>0.15853658536585366</v>
      </c>
      <c r="DJ74">
        <f t="shared" si="59"/>
        <v>-1.0004905456193149</v>
      </c>
    </row>
    <row r="75" spans="1:114" x14ac:dyDescent="0.25">
      <c r="A75" t="s">
        <v>25</v>
      </c>
      <c r="B75" s="2">
        <v>5.6000000000000001E-2</v>
      </c>
      <c r="T75">
        <v>74</v>
      </c>
      <c r="U75" s="2">
        <v>1.9E-2</v>
      </c>
      <c r="V75">
        <v>54</v>
      </c>
      <c r="W75" s="2">
        <v>1.4E-2</v>
      </c>
      <c r="X75" t="str">
        <f t="shared" si="39"/>
        <v/>
      </c>
      <c r="AJ75" s="2">
        <f t="shared" si="44"/>
        <v>1.9E-2</v>
      </c>
      <c r="AK75">
        <v>73</v>
      </c>
      <c r="AL75" s="6">
        <f t="shared" si="45"/>
        <v>0.1607538802660754</v>
      </c>
      <c r="AM75" s="6">
        <f t="shared" si="46"/>
        <v>-0.99136422895285492</v>
      </c>
      <c r="AN75" s="7">
        <f t="shared" si="47"/>
        <v>0.16075388026607568</v>
      </c>
      <c r="AO75" s="7">
        <f t="shared" si="48"/>
        <v>0.24406027623949825</v>
      </c>
      <c r="AR75">
        <f t="shared" si="49"/>
        <v>0.99999999999999545</v>
      </c>
      <c r="AS75">
        <f t="shared" si="50"/>
        <v>9.1641282594066162E-13</v>
      </c>
      <c r="AT75">
        <f t="shared" si="51"/>
        <v>3.597531002495985E-14</v>
      </c>
      <c r="AU75">
        <f t="shared" si="60"/>
        <v>0.36000000000000021</v>
      </c>
      <c r="BU75" t="s">
        <v>6</v>
      </c>
      <c r="BV75" t="s">
        <v>71</v>
      </c>
      <c r="CD75">
        <f t="shared" si="37"/>
        <v>54</v>
      </c>
      <c r="CE75" s="2">
        <f t="shared" si="38"/>
        <v>1.4E-2</v>
      </c>
      <c r="DB75">
        <f t="shared" si="52"/>
        <v>1.9E-2</v>
      </c>
      <c r="DC75">
        <f t="shared" si="52"/>
        <v>73</v>
      </c>
      <c r="DD75">
        <f t="shared" si="53"/>
        <v>1.9E-2</v>
      </c>
      <c r="DE75">
        <f t="shared" si="54"/>
        <v>0.17471877349560772</v>
      </c>
      <c r="DF75">
        <f t="shared" si="55"/>
        <v>0.82528122650439228</v>
      </c>
      <c r="DG75">
        <f t="shared" si="56"/>
        <v>0.17777541779907102</v>
      </c>
      <c r="DH75">
        <f t="shared" si="57"/>
        <v>-503.41271525390988</v>
      </c>
      <c r="DI75">
        <f t="shared" si="58"/>
        <v>0.1607538802660754</v>
      </c>
      <c r="DJ75">
        <f t="shared" si="59"/>
        <v>-0.99136422895285492</v>
      </c>
    </row>
    <row r="76" spans="1:114" x14ac:dyDescent="0.25">
      <c r="A76" t="s">
        <v>25</v>
      </c>
      <c r="B76" s="2">
        <v>5.6000000000000001E-2</v>
      </c>
      <c r="T76">
        <v>75</v>
      </c>
      <c r="U76" s="2">
        <v>1.9E-2</v>
      </c>
      <c r="V76">
        <v>55</v>
      </c>
      <c r="W76" s="2">
        <v>1.4E-2</v>
      </c>
      <c r="X76" t="str">
        <f t="shared" si="39"/>
        <v/>
      </c>
      <c r="AJ76" s="2">
        <f t="shared" si="44"/>
        <v>1.9E-2</v>
      </c>
      <c r="AK76">
        <v>74</v>
      </c>
      <c r="AL76" s="6">
        <f t="shared" si="45"/>
        <v>0.16297117516629711</v>
      </c>
      <c r="AM76" s="6">
        <f t="shared" si="46"/>
        <v>-0.98231974453616677</v>
      </c>
      <c r="AN76" s="7">
        <f t="shared" si="47"/>
        <v>0.16297117516629692</v>
      </c>
      <c r="AO76" s="7">
        <f t="shared" si="48"/>
        <v>0.24624838102791677</v>
      </c>
      <c r="AR76">
        <f t="shared" si="49"/>
        <v>0.99999999999999833</v>
      </c>
      <c r="AS76">
        <f t="shared" si="50"/>
        <v>3.3871791147005871E-13</v>
      </c>
      <c r="AT76">
        <f t="shared" si="51"/>
        <v>1.3296935105239659E-14</v>
      </c>
      <c r="AU76">
        <f t="shared" si="60"/>
        <v>0.36500000000000021</v>
      </c>
      <c r="BT76" t="s">
        <v>68</v>
      </c>
      <c r="BU76" s="2">
        <f>_xlfn.QUARTILE.INC(AJ3:AJ202,1)</f>
        <v>1.375E-2</v>
      </c>
      <c r="BV76">
        <v>0.25</v>
      </c>
      <c r="CD76">
        <f t="shared" si="37"/>
        <v>55</v>
      </c>
      <c r="CE76" s="2">
        <f t="shared" si="38"/>
        <v>1.4E-2</v>
      </c>
      <c r="DB76">
        <f t="shared" si="52"/>
        <v>1.9E-2</v>
      </c>
      <c r="DC76">
        <f t="shared" si="52"/>
        <v>74</v>
      </c>
      <c r="DD76">
        <f t="shared" si="53"/>
        <v>1.9E-2</v>
      </c>
      <c r="DE76">
        <f t="shared" si="54"/>
        <v>0.17471877349560772</v>
      </c>
      <c r="DF76">
        <f t="shared" si="55"/>
        <v>0.82528122650439228</v>
      </c>
      <c r="DG76">
        <f t="shared" si="56"/>
        <v>0.17777541779907102</v>
      </c>
      <c r="DH76">
        <f t="shared" si="57"/>
        <v>-510.35633891258453</v>
      </c>
      <c r="DI76">
        <f t="shared" si="58"/>
        <v>0.16297117516629711</v>
      </c>
      <c r="DJ76">
        <f t="shared" si="59"/>
        <v>-0.98231974453616677</v>
      </c>
    </row>
    <row r="77" spans="1:114" x14ac:dyDescent="0.25">
      <c r="A77" t="s">
        <v>25</v>
      </c>
      <c r="B77" s="2">
        <v>5.7000000000000002E-2</v>
      </c>
      <c r="T77">
        <v>76</v>
      </c>
      <c r="U77" s="2">
        <v>1.9E-2</v>
      </c>
      <c r="V77">
        <v>56</v>
      </c>
      <c r="W77" s="2">
        <v>1.4999999999999999E-2</v>
      </c>
      <c r="X77" t="str">
        <f t="shared" si="39"/>
        <v/>
      </c>
      <c r="AJ77" s="2">
        <f t="shared" si="44"/>
        <v>1.9E-2</v>
      </c>
      <c r="AK77">
        <v>75</v>
      </c>
      <c r="AL77" s="6">
        <f t="shared" si="45"/>
        <v>0.16518847006651885</v>
      </c>
      <c r="AM77" s="6">
        <f t="shared" si="46"/>
        <v>-0.97335491099489779</v>
      </c>
      <c r="AN77" s="7">
        <f t="shared" si="47"/>
        <v>0.16518847006651907</v>
      </c>
      <c r="AO77" s="7">
        <f t="shared" si="48"/>
        <v>0.24841652022718411</v>
      </c>
      <c r="AR77">
        <f t="shared" si="49"/>
        <v>0.99999999999999944</v>
      </c>
      <c r="AS77">
        <f t="shared" si="50"/>
        <v>1.2317991450517611E-13</v>
      </c>
      <c r="AT77">
        <f t="shared" si="51"/>
        <v>4.8356324657755256E-15</v>
      </c>
      <c r="AU77">
        <f t="shared" si="60"/>
        <v>0.37000000000000022</v>
      </c>
      <c r="BT77" t="s">
        <v>70</v>
      </c>
      <c r="BU77" s="2">
        <f>_xlfn.QUARTILE.INC(AJ3:AJ202,2)</f>
        <v>2.4E-2</v>
      </c>
      <c r="BV77">
        <v>0.5</v>
      </c>
      <c r="CD77">
        <f t="shared" si="37"/>
        <v>56</v>
      </c>
      <c r="CE77" s="2">
        <f t="shared" si="38"/>
        <v>1.4999999999999999E-2</v>
      </c>
      <c r="DB77">
        <f t="shared" si="52"/>
        <v>1.9E-2</v>
      </c>
      <c r="DC77">
        <f t="shared" si="52"/>
        <v>75</v>
      </c>
      <c r="DD77">
        <f t="shared" si="53"/>
        <v>1.9E-2</v>
      </c>
      <c r="DE77">
        <f t="shared" si="54"/>
        <v>0.17471877349560772</v>
      </c>
      <c r="DF77">
        <f t="shared" si="55"/>
        <v>0.82528122650439228</v>
      </c>
      <c r="DG77">
        <f t="shared" si="56"/>
        <v>0.17777541779907102</v>
      </c>
      <c r="DH77">
        <f t="shared" si="57"/>
        <v>-517.29996257125913</v>
      </c>
      <c r="DI77">
        <f t="shared" si="58"/>
        <v>0.16518847006651885</v>
      </c>
      <c r="DJ77">
        <f t="shared" si="59"/>
        <v>-0.97335491099489779</v>
      </c>
    </row>
    <row r="78" spans="1:114" x14ac:dyDescent="0.25">
      <c r="A78" t="s">
        <v>25</v>
      </c>
      <c r="B78" s="2">
        <v>5.7000000000000002E-2</v>
      </c>
      <c r="T78">
        <v>77</v>
      </c>
      <c r="U78" s="2">
        <v>0.02</v>
      </c>
      <c r="V78">
        <v>57</v>
      </c>
      <c r="W78" s="2">
        <v>1.4999999999999999E-2</v>
      </c>
      <c r="X78" t="str">
        <f t="shared" si="39"/>
        <v/>
      </c>
      <c r="AJ78" s="2">
        <f t="shared" si="44"/>
        <v>1.9E-2</v>
      </c>
      <c r="AK78">
        <v>76</v>
      </c>
      <c r="AL78" s="6">
        <f t="shared" si="45"/>
        <v>0.16740576496674059</v>
      </c>
      <c r="AM78" s="6">
        <f t="shared" si="46"/>
        <v>-0.96446762959044741</v>
      </c>
      <c r="AN78" s="7">
        <f t="shared" si="47"/>
        <v>0.16740576496674053</v>
      </c>
      <c r="AO78" s="7">
        <f t="shared" si="48"/>
        <v>0.25056486810514805</v>
      </c>
      <c r="AR78">
        <f t="shared" si="49"/>
        <v>0.99999999999999978</v>
      </c>
      <c r="AS78">
        <f t="shared" si="50"/>
        <v>4.4075410451647051E-14</v>
      </c>
      <c r="AT78">
        <f t="shared" si="51"/>
        <v>1.7302535610496013E-15</v>
      </c>
      <c r="AU78">
        <f t="shared" si="60"/>
        <v>0.37500000000000022</v>
      </c>
      <c r="BT78" t="s">
        <v>69</v>
      </c>
      <c r="BU78" s="2">
        <f>_xlfn.QUARTILE.INC(AJ3:AJ202,3)</f>
        <v>3.4000000000000002E-2</v>
      </c>
      <c r="BV78">
        <v>0.75</v>
      </c>
      <c r="CD78">
        <f t="shared" si="37"/>
        <v>57</v>
      </c>
      <c r="CE78" s="2">
        <f t="shared" si="38"/>
        <v>1.4999999999999999E-2</v>
      </c>
      <c r="DB78">
        <f t="shared" si="52"/>
        <v>1.9E-2</v>
      </c>
      <c r="DC78">
        <f t="shared" si="52"/>
        <v>76</v>
      </c>
      <c r="DD78">
        <f t="shared" si="53"/>
        <v>1.9E-2</v>
      </c>
      <c r="DE78">
        <f t="shared" si="54"/>
        <v>0.17471877349560772</v>
      </c>
      <c r="DF78">
        <f t="shared" si="55"/>
        <v>0.82528122650439228</v>
      </c>
      <c r="DG78">
        <f t="shared" si="56"/>
        <v>0.18448544800888245</v>
      </c>
      <c r="DH78">
        <f t="shared" si="57"/>
        <v>-518.64910691815601</v>
      </c>
      <c r="DI78">
        <f t="shared" si="58"/>
        <v>0.16740576496674059</v>
      </c>
      <c r="DJ78">
        <f t="shared" si="59"/>
        <v>-0.96446762959044741</v>
      </c>
    </row>
    <row r="79" spans="1:114" x14ac:dyDescent="0.25">
      <c r="A79" t="s">
        <v>25</v>
      </c>
      <c r="B79" s="2">
        <v>5.7000000000000002E-2</v>
      </c>
      <c r="T79">
        <v>78</v>
      </c>
      <c r="U79" s="2">
        <v>0.02</v>
      </c>
      <c r="V79">
        <v>58</v>
      </c>
      <c r="W79" s="2">
        <v>1.4999999999999999E-2</v>
      </c>
      <c r="X79" t="str">
        <f t="shared" si="39"/>
        <v/>
      </c>
      <c r="AJ79" s="79">
        <f t="shared" si="44"/>
        <v>0.02</v>
      </c>
      <c r="AK79">
        <v>77</v>
      </c>
      <c r="AL79" s="6">
        <f t="shared" si="45"/>
        <v>0.1696230598669623</v>
      </c>
      <c r="AM79" s="6">
        <f t="shared" si="46"/>
        <v>-0.95565587999291846</v>
      </c>
      <c r="AN79" s="7">
        <f t="shared" si="47"/>
        <v>0.16962305986696224</v>
      </c>
      <c r="AO79" s="7">
        <f t="shared" si="48"/>
        <v>0.25269359436382011</v>
      </c>
      <c r="AR79">
        <f t="shared" si="49"/>
        <v>0.99999999999999989</v>
      </c>
      <c r="AS79">
        <f t="shared" si="50"/>
        <v>1.5516992989029401E-14</v>
      </c>
      <c r="AT79">
        <f t="shared" si="51"/>
        <v>6.0914537382479495E-16</v>
      </c>
      <c r="AU79">
        <f t="shared" si="60"/>
        <v>0.38000000000000023</v>
      </c>
      <c r="CD79">
        <f t="shared" si="37"/>
        <v>58</v>
      </c>
      <c r="CE79" s="2">
        <f t="shared" si="38"/>
        <v>1.4999999999999999E-2</v>
      </c>
      <c r="DB79">
        <f t="shared" si="52"/>
        <v>0.02</v>
      </c>
      <c r="DC79">
        <f t="shared" si="52"/>
        <v>77</v>
      </c>
      <c r="DD79">
        <f t="shared" si="53"/>
        <v>0.02</v>
      </c>
      <c r="DE79">
        <f t="shared" si="54"/>
        <v>0.18135656033535699</v>
      </c>
      <c r="DF79">
        <f t="shared" si="55"/>
        <v>0.81864343966464304</v>
      </c>
      <c r="DG79">
        <f t="shared" si="56"/>
        <v>0.18448544800888245</v>
      </c>
      <c r="DH79">
        <f t="shared" si="57"/>
        <v>-519.81366430609444</v>
      </c>
      <c r="DI79">
        <f t="shared" si="58"/>
        <v>0.1696230598669623</v>
      </c>
      <c r="DJ79">
        <f t="shared" si="59"/>
        <v>-0.95565587999291846</v>
      </c>
    </row>
    <row r="80" spans="1:114" x14ac:dyDescent="0.25">
      <c r="A80" t="s">
        <v>25</v>
      </c>
      <c r="B80" s="2">
        <v>5.8000000000000003E-2</v>
      </c>
      <c r="T80">
        <v>79</v>
      </c>
      <c r="U80" s="2">
        <v>0.02</v>
      </c>
      <c r="V80">
        <v>59</v>
      </c>
      <c r="W80" s="2">
        <v>1.4999999999999999E-2</v>
      </c>
      <c r="X80" t="str">
        <f t="shared" si="39"/>
        <v/>
      </c>
      <c r="AJ80" s="79">
        <f t="shared" si="44"/>
        <v>0.02</v>
      </c>
      <c r="AK80">
        <v>78</v>
      </c>
      <c r="AL80" s="6">
        <f t="shared" si="45"/>
        <v>0.17184035476718404</v>
      </c>
      <c r="AM80" s="6">
        <f t="shared" si="46"/>
        <v>-0.94691771632213695</v>
      </c>
      <c r="AN80" s="7">
        <f t="shared" si="47"/>
        <v>0.17184035476718426</v>
      </c>
      <c r="AO80" s="7">
        <f t="shared" si="48"/>
        <v>0.25480286430878996</v>
      </c>
      <c r="AR80">
        <f t="shared" si="49"/>
        <v>1</v>
      </c>
      <c r="AS80">
        <f t="shared" si="50"/>
        <v>5.3749384327857913E-15</v>
      </c>
      <c r="AT80">
        <f t="shared" si="51"/>
        <v>2.1100214991650626E-16</v>
      </c>
      <c r="AU80">
        <f t="shared" si="60"/>
        <v>0.38500000000000023</v>
      </c>
      <c r="CD80">
        <f t="shared" si="37"/>
        <v>59</v>
      </c>
      <c r="CE80" s="2">
        <f t="shared" si="38"/>
        <v>1.4999999999999999E-2</v>
      </c>
      <c r="DB80">
        <f t="shared" si="52"/>
        <v>0.02</v>
      </c>
      <c r="DC80">
        <f t="shared" si="52"/>
        <v>78</v>
      </c>
      <c r="DD80">
        <f t="shared" si="53"/>
        <v>0.02</v>
      </c>
      <c r="DE80">
        <f t="shared" si="54"/>
        <v>0.18135656033535699</v>
      </c>
      <c r="DF80">
        <f t="shared" si="55"/>
        <v>0.81864343966464304</v>
      </c>
      <c r="DG80">
        <f t="shared" si="56"/>
        <v>0.18448544800888245</v>
      </c>
      <c r="DH80">
        <f t="shared" si="57"/>
        <v>-526.60861416630485</v>
      </c>
      <c r="DI80">
        <f t="shared" si="58"/>
        <v>0.17184035476718404</v>
      </c>
      <c r="DJ80">
        <f t="shared" si="59"/>
        <v>-0.94691771632213695</v>
      </c>
    </row>
    <row r="81" spans="1:114" x14ac:dyDescent="0.25">
      <c r="A81" t="s">
        <v>25</v>
      </c>
      <c r="B81" s="2">
        <v>5.8000000000000003E-2</v>
      </c>
      <c r="T81">
        <v>80</v>
      </c>
      <c r="U81" s="2">
        <v>0.02</v>
      </c>
      <c r="V81">
        <v>60</v>
      </c>
      <c r="W81" s="2">
        <v>1.4999999999999999E-2</v>
      </c>
      <c r="X81" t="str">
        <f t="shared" si="39"/>
        <v/>
      </c>
      <c r="AJ81" s="79">
        <f t="shared" si="44"/>
        <v>0.02</v>
      </c>
      <c r="AK81">
        <v>79</v>
      </c>
      <c r="AL81" s="6">
        <f t="shared" si="45"/>
        <v>0.17405764966740578</v>
      </c>
      <c r="AM81" s="6">
        <f t="shared" si="46"/>
        <v>-0.93825126343644627</v>
      </c>
      <c r="AN81" s="7">
        <f t="shared" si="47"/>
        <v>0.17405764966740558</v>
      </c>
      <c r="AO81" s="7">
        <f t="shared" si="48"/>
        <v>0.25689283901014437</v>
      </c>
      <c r="AR81">
        <f t="shared" si="49"/>
        <v>1</v>
      </c>
      <c r="AS81">
        <f t="shared" si="50"/>
        <v>1.8318679129474659E-15</v>
      </c>
      <c r="AT81">
        <f t="shared" si="51"/>
        <v>7.1913022414778424E-17</v>
      </c>
      <c r="AU81">
        <f t="shared" si="60"/>
        <v>0.39000000000000024</v>
      </c>
      <c r="CD81">
        <f t="shared" si="37"/>
        <v>60</v>
      </c>
      <c r="CE81" s="2">
        <f t="shared" si="38"/>
        <v>1.4999999999999999E-2</v>
      </c>
      <c r="DB81">
        <f t="shared" si="52"/>
        <v>0.02</v>
      </c>
      <c r="DC81">
        <f t="shared" si="52"/>
        <v>79</v>
      </c>
      <c r="DD81">
        <f t="shared" si="53"/>
        <v>0.02</v>
      </c>
      <c r="DE81">
        <f t="shared" si="54"/>
        <v>0.18135656033535699</v>
      </c>
      <c r="DF81">
        <f t="shared" si="55"/>
        <v>0.81864343966464304</v>
      </c>
      <c r="DG81">
        <f t="shared" si="56"/>
        <v>0.18448544800888245</v>
      </c>
      <c r="DH81">
        <f t="shared" si="57"/>
        <v>-533.40356402651526</v>
      </c>
      <c r="DI81">
        <f t="shared" si="58"/>
        <v>0.17405764966740578</v>
      </c>
      <c r="DJ81">
        <f t="shared" si="59"/>
        <v>-0.93825126343644627</v>
      </c>
    </row>
    <row r="82" spans="1:114" x14ac:dyDescent="0.25">
      <c r="A82" t="s">
        <v>25</v>
      </c>
      <c r="B82" s="2">
        <v>0.06</v>
      </c>
      <c r="T82">
        <v>81</v>
      </c>
      <c r="U82" s="2">
        <v>2.1000000000000001E-2</v>
      </c>
      <c r="V82">
        <v>61</v>
      </c>
      <c r="W82" s="2">
        <v>1.4999999999999999E-2</v>
      </c>
      <c r="X82" t="str">
        <f t="shared" si="39"/>
        <v/>
      </c>
      <c r="AJ82" s="79">
        <f t="shared" si="44"/>
        <v>0.02</v>
      </c>
      <c r="AK82">
        <v>80</v>
      </c>
      <c r="AL82" s="6">
        <f t="shared" si="45"/>
        <v>0.17627494456762749</v>
      </c>
      <c r="AM82" s="6">
        <f t="shared" si="46"/>
        <v>-0.92965471345080708</v>
      </c>
      <c r="AN82" s="7">
        <f t="shared" si="47"/>
        <v>0.1762749445676273</v>
      </c>
      <c r="AO82" s="7">
        <f t="shared" si="48"/>
        <v>0.25896367545541682</v>
      </c>
      <c r="AR82">
        <f t="shared" si="49"/>
        <v>1</v>
      </c>
      <c r="AS82">
        <f t="shared" si="50"/>
        <v>6.1428448822372897E-16</v>
      </c>
      <c r="AT82">
        <f t="shared" si="51"/>
        <v>2.411475950774545E-17</v>
      </c>
      <c r="AU82">
        <f t="shared" si="60"/>
        <v>0.39500000000000024</v>
      </c>
      <c r="CD82">
        <f t="shared" si="37"/>
        <v>61</v>
      </c>
      <c r="CE82" s="2">
        <f t="shared" si="38"/>
        <v>1.4999999999999999E-2</v>
      </c>
      <c r="DB82">
        <f t="shared" si="52"/>
        <v>0.02</v>
      </c>
      <c r="DC82">
        <f t="shared" si="52"/>
        <v>80</v>
      </c>
      <c r="DD82">
        <f t="shared" si="53"/>
        <v>0.02</v>
      </c>
      <c r="DE82">
        <f t="shared" si="54"/>
        <v>0.18135656033535699</v>
      </c>
      <c r="DF82">
        <f t="shared" si="55"/>
        <v>0.81864343966464304</v>
      </c>
      <c r="DG82">
        <f t="shared" si="56"/>
        <v>0.18448544800888245</v>
      </c>
      <c r="DH82">
        <f t="shared" si="57"/>
        <v>-540.19851388672566</v>
      </c>
      <c r="DI82">
        <f t="shared" si="58"/>
        <v>0.17627494456762749</v>
      </c>
      <c r="DJ82">
        <f t="shared" si="59"/>
        <v>-0.92965471345080708</v>
      </c>
    </row>
    <row r="83" spans="1:114" x14ac:dyDescent="0.25">
      <c r="A83" t="s">
        <v>25</v>
      </c>
      <c r="B83" s="2">
        <v>6.0999999999999999E-2</v>
      </c>
      <c r="T83">
        <v>82</v>
      </c>
      <c r="U83" s="2">
        <v>2.1000000000000001E-2</v>
      </c>
      <c r="V83">
        <v>62</v>
      </c>
      <c r="W83" s="2">
        <v>1.6E-2</v>
      </c>
      <c r="X83" t="str">
        <f t="shared" si="39"/>
        <v/>
      </c>
      <c r="AJ83" s="79">
        <f t="shared" si="44"/>
        <v>2.1000000000000001E-2</v>
      </c>
      <c r="AK83">
        <v>81</v>
      </c>
      <c r="AL83" s="6">
        <f t="shared" si="45"/>
        <v>0.17849223946784923</v>
      </c>
      <c r="AM83" s="6">
        <f t="shared" si="46"/>
        <v>-0.92112632246735904</v>
      </c>
      <c r="AN83" s="7">
        <f t="shared" si="47"/>
        <v>0.17849223946784931</v>
      </c>
      <c r="AO83" s="7">
        <f t="shared" si="48"/>
        <v>0.26101552669505018</v>
      </c>
      <c r="AR83">
        <f t="shared" si="49"/>
        <v>1</v>
      </c>
      <c r="AS83">
        <f t="shared" si="50"/>
        <v>2.0267476280427909E-16</v>
      </c>
      <c r="AT83">
        <f t="shared" si="51"/>
        <v>7.9563349832374095E-18</v>
      </c>
      <c r="AU83">
        <f t="shared" si="60"/>
        <v>0.40000000000000024</v>
      </c>
      <c r="CD83">
        <f t="shared" si="37"/>
        <v>62</v>
      </c>
      <c r="CE83" s="2">
        <f t="shared" si="38"/>
        <v>1.6E-2</v>
      </c>
      <c r="DB83">
        <f t="shared" si="52"/>
        <v>2.1000000000000001E-2</v>
      </c>
      <c r="DC83">
        <f t="shared" si="52"/>
        <v>81</v>
      </c>
      <c r="DD83">
        <f t="shared" si="53"/>
        <v>2.1000000000000001E-2</v>
      </c>
      <c r="DE83">
        <f t="shared" si="54"/>
        <v>0.18815004088132128</v>
      </c>
      <c r="DF83">
        <f t="shared" si="55"/>
        <v>0.81184995911867874</v>
      </c>
      <c r="DG83">
        <f t="shared" si="56"/>
        <v>0.19135080178520303</v>
      </c>
      <c r="DH83">
        <f t="shared" si="57"/>
        <v>-535.19014988266213</v>
      </c>
      <c r="DI83">
        <f t="shared" si="58"/>
        <v>0.17849223946784923</v>
      </c>
      <c r="DJ83">
        <f t="shared" si="59"/>
        <v>-0.92112632246735904</v>
      </c>
    </row>
    <row r="84" spans="1:114" x14ac:dyDescent="0.25">
      <c r="A84" t="s">
        <v>25</v>
      </c>
      <c r="B84" s="2">
        <v>6.0999999999999999E-2</v>
      </c>
      <c r="T84">
        <v>83</v>
      </c>
      <c r="U84" s="2">
        <v>2.1000000000000001E-2</v>
      </c>
      <c r="V84">
        <v>63</v>
      </c>
      <c r="W84" s="2">
        <v>1.6E-2</v>
      </c>
      <c r="X84" t="str">
        <f t="shared" si="39"/>
        <v/>
      </c>
      <c r="AJ84" s="79">
        <f t="shared" si="44"/>
        <v>2.1000000000000001E-2</v>
      </c>
      <c r="AK84">
        <v>82</v>
      </c>
      <c r="AL84" s="6">
        <f t="shared" si="45"/>
        <v>0.18070953436807094</v>
      </c>
      <c r="AM84" s="6">
        <f t="shared" si="46"/>
        <v>-0.91266440750296063</v>
      </c>
      <c r="AN84" s="7">
        <f t="shared" si="47"/>
        <v>0.18070953436807072</v>
      </c>
      <c r="AO84" s="7">
        <f t="shared" si="48"/>
        <v>0.26304854198083411</v>
      </c>
      <c r="AR84">
        <f t="shared" si="49"/>
        <v>1</v>
      </c>
      <c r="AS84">
        <f t="shared" si="50"/>
        <v>6.5793733236545152E-17</v>
      </c>
      <c r="AT84">
        <f t="shared" si="51"/>
        <v>2.5828424525318445E-18</v>
      </c>
      <c r="AU84">
        <f t="shared" si="60"/>
        <v>0.40500000000000025</v>
      </c>
      <c r="CD84">
        <f t="shared" si="37"/>
        <v>63</v>
      </c>
      <c r="CE84" s="2">
        <f t="shared" si="38"/>
        <v>1.6E-2</v>
      </c>
      <c r="DB84">
        <f t="shared" si="52"/>
        <v>2.1000000000000001E-2</v>
      </c>
      <c r="DC84">
        <f t="shared" si="52"/>
        <v>82</v>
      </c>
      <c r="DD84">
        <f t="shared" si="53"/>
        <v>2.1000000000000001E-2</v>
      </c>
      <c r="DE84">
        <f t="shared" si="54"/>
        <v>0.18815004088132128</v>
      </c>
      <c r="DF84">
        <f t="shared" si="55"/>
        <v>0.81184995911867874</v>
      </c>
      <c r="DG84">
        <f t="shared" si="56"/>
        <v>0.19135080178520303</v>
      </c>
      <c r="DH84">
        <f t="shared" si="57"/>
        <v>-541.83847472592493</v>
      </c>
      <c r="DI84">
        <f t="shared" si="58"/>
        <v>0.18070953436807094</v>
      </c>
      <c r="DJ84">
        <f t="shared" si="59"/>
        <v>-0.91266440750296063</v>
      </c>
    </row>
    <row r="85" spans="1:114" x14ac:dyDescent="0.25">
      <c r="A85" t="s">
        <v>25</v>
      </c>
      <c r="B85" s="2">
        <v>6.3E-2</v>
      </c>
      <c r="T85">
        <v>84</v>
      </c>
      <c r="U85" s="2">
        <v>2.1000000000000001E-2</v>
      </c>
      <c r="V85">
        <v>64</v>
      </c>
      <c r="W85" s="2">
        <v>1.6E-2</v>
      </c>
      <c r="X85" t="str">
        <f t="shared" si="39"/>
        <v/>
      </c>
      <c r="AJ85" s="79">
        <f t="shared" si="44"/>
        <v>2.1000000000000001E-2</v>
      </c>
      <c r="AK85">
        <v>83</v>
      </c>
      <c r="AL85" s="6">
        <f t="shared" si="45"/>
        <v>0.18292682926829268</v>
      </c>
      <c r="AM85" s="6">
        <f t="shared" si="46"/>
        <v>-0.90426734359956884</v>
      </c>
      <c r="AN85" s="7">
        <f t="shared" si="47"/>
        <v>0.18292682926829254</v>
      </c>
      <c r="AO85" s="7">
        <f t="shared" si="48"/>
        <v>0.26506286689773723</v>
      </c>
      <c r="AR85">
        <f t="shared" si="49"/>
        <v>1</v>
      </c>
      <c r="AS85">
        <f t="shared" si="50"/>
        <v>2.1014744654553136E-17</v>
      </c>
      <c r="AT85">
        <f t="shared" si="51"/>
        <v>8.2496876150429291E-19</v>
      </c>
      <c r="AU85">
        <f t="shared" si="60"/>
        <v>0.41000000000000025</v>
      </c>
      <c r="CD85">
        <f t="shared" si="37"/>
        <v>64</v>
      </c>
      <c r="CE85" s="2">
        <f t="shared" si="38"/>
        <v>1.6E-2</v>
      </c>
      <c r="DB85">
        <f t="shared" si="52"/>
        <v>2.1000000000000001E-2</v>
      </c>
      <c r="DC85">
        <f t="shared" si="52"/>
        <v>83</v>
      </c>
      <c r="DD85">
        <f t="shared" si="53"/>
        <v>2.1000000000000001E-2</v>
      </c>
      <c r="DE85">
        <f t="shared" si="54"/>
        <v>0.18815004088132128</v>
      </c>
      <c r="DF85">
        <f t="shared" si="55"/>
        <v>0.81184995911867874</v>
      </c>
      <c r="DG85">
        <f t="shared" si="56"/>
        <v>0.19135080178520303</v>
      </c>
      <c r="DH85">
        <f t="shared" si="57"/>
        <v>-548.48679956918784</v>
      </c>
      <c r="DI85">
        <f t="shared" si="58"/>
        <v>0.18292682926829268</v>
      </c>
      <c r="DJ85">
        <f t="shared" si="59"/>
        <v>-0.90426734359956884</v>
      </c>
    </row>
    <row r="86" spans="1:114" x14ac:dyDescent="0.25">
      <c r="A86" t="s">
        <v>25</v>
      </c>
      <c r="B86" s="2">
        <v>6.4000000000000001E-2</v>
      </c>
      <c r="T86">
        <v>85</v>
      </c>
      <c r="U86" s="2">
        <v>2.1000000000000001E-2</v>
      </c>
      <c r="V86">
        <v>65</v>
      </c>
      <c r="W86" s="2">
        <v>1.7000000000000001E-2</v>
      </c>
      <c r="X86" t="str">
        <f t="shared" si="39"/>
        <v/>
      </c>
      <c r="AJ86" s="79">
        <f t="shared" si="44"/>
        <v>2.1000000000000001E-2</v>
      </c>
      <c r="AK86">
        <v>84</v>
      </c>
      <c r="AL86" s="6">
        <f t="shared" si="45"/>
        <v>0.18514412416851442</v>
      </c>
      <c r="AM86" s="6">
        <f t="shared" si="46"/>
        <v>-0.89593356110451416</v>
      </c>
      <c r="AN86" s="7">
        <f t="shared" si="47"/>
        <v>0.18514412416851453</v>
      </c>
      <c r="AO86" s="7">
        <f t="shared" si="48"/>
        <v>0.26705864348951758</v>
      </c>
      <c r="AR86">
        <f t="shared" si="49"/>
        <v>1</v>
      </c>
      <c r="AS86">
        <f t="shared" si="50"/>
        <v>6.604172928446699E-18</v>
      </c>
      <c r="AT86">
        <f t="shared" si="51"/>
        <v>2.5925779499587767E-19</v>
      </c>
      <c r="AU86">
        <f t="shared" si="60"/>
        <v>0.41500000000000026</v>
      </c>
      <c r="CD86">
        <f t="shared" ref="CD86:CD137" si="61">IF(AK67&gt;0,AK67,"")</f>
        <v>65</v>
      </c>
      <c r="CE86" s="2">
        <f t="shared" ref="CE86:CE137" si="62">IF(AJ67&gt;0,AJ67,"")</f>
        <v>1.7000000000000001E-2</v>
      </c>
      <c r="DB86">
        <f t="shared" si="52"/>
        <v>2.1000000000000001E-2</v>
      </c>
      <c r="DC86">
        <f t="shared" si="52"/>
        <v>84</v>
      </c>
      <c r="DD86">
        <f t="shared" si="53"/>
        <v>2.1000000000000001E-2</v>
      </c>
      <c r="DE86">
        <f t="shared" si="54"/>
        <v>0.18815004088132128</v>
      </c>
      <c r="DF86">
        <f t="shared" si="55"/>
        <v>0.81184995911867874</v>
      </c>
      <c r="DG86">
        <f t="shared" si="56"/>
        <v>0.19135080178520303</v>
      </c>
      <c r="DH86">
        <f t="shared" si="57"/>
        <v>-555.13512441245075</v>
      </c>
      <c r="DI86">
        <f t="shared" si="58"/>
        <v>0.18514412416851442</v>
      </c>
      <c r="DJ86">
        <f t="shared" si="59"/>
        <v>-0.89593356110451416</v>
      </c>
    </row>
    <row r="87" spans="1:114" x14ac:dyDescent="0.25">
      <c r="A87" t="s">
        <v>25</v>
      </c>
      <c r="B87" s="2">
        <v>6.5000000000000002E-2</v>
      </c>
      <c r="T87">
        <v>86</v>
      </c>
      <c r="U87" s="2">
        <v>2.1000000000000001E-2</v>
      </c>
      <c r="V87">
        <v>66</v>
      </c>
      <c r="W87" s="2">
        <v>1.7000000000000001E-2</v>
      </c>
      <c r="X87" t="str">
        <f t="shared" ref="X87:X150" si="63">IF(W87&gt;$W$12,W87,"")</f>
        <v/>
      </c>
      <c r="AJ87" s="79">
        <f t="shared" si="44"/>
        <v>2.1000000000000001E-2</v>
      </c>
      <c r="AK87">
        <v>85</v>
      </c>
      <c r="AL87" s="6">
        <f t="shared" si="45"/>
        <v>0.18736141906873613</v>
      </c>
      <c r="AM87" s="6">
        <f t="shared" si="46"/>
        <v>-0.88766154310872758</v>
      </c>
      <c r="AN87" s="7">
        <f t="shared" si="47"/>
        <v>0.18736141906873649</v>
      </c>
      <c r="AO87" s="7">
        <f t="shared" si="48"/>
        <v>0.26903601037848368</v>
      </c>
      <c r="AR87">
        <f t="shared" si="49"/>
        <v>1</v>
      </c>
      <c r="AS87">
        <f t="shared" si="50"/>
        <v>2.0420552462321122E-18</v>
      </c>
      <c r="AT87">
        <f t="shared" si="51"/>
        <v>8.0164275850120821E-20</v>
      </c>
      <c r="AU87">
        <f t="shared" si="60"/>
        <v>0.42000000000000026</v>
      </c>
      <c r="BT87" t="s">
        <v>22</v>
      </c>
      <c r="BU87" t="s">
        <v>23</v>
      </c>
      <c r="CD87">
        <f t="shared" si="61"/>
        <v>66</v>
      </c>
      <c r="CE87" s="2">
        <f t="shared" si="62"/>
        <v>1.7000000000000001E-2</v>
      </c>
      <c r="DB87">
        <f t="shared" si="52"/>
        <v>2.1000000000000001E-2</v>
      </c>
      <c r="DC87">
        <f t="shared" si="52"/>
        <v>85</v>
      </c>
      <c r="DD87">
        <f t="shared" si="53"/>
        <v>2.1000000000000001E-2</v>
      </c>
      <c r="DE87">
        <f t="shared" si="54"/>
        <v>0.18815004088132128</v>
      </c>
      <c r="DF87">
        <f t="shared" si="55"/>
        <v>0.81184995911867874</v>
      </c>
      <c r="DG87">
        <f t="shared" si="56"/>
        <v>0.19135080178520303</v>
      </c>
      <c r="DH87">
        <f t="shared" si="57"/>
        <v>-561.78344925571366</v>
      </c>
      <c r="DI87">
        <f t="shared" si="58"/>
        <v>0.18736141906873613</v>
      </c>
      <c r="DJ87">
        <f t="shared" si="59"/>
        <v>-0.88766154310872758</v>
      </c>
    </row>
    <row r="88" spans="1:114" x14ac:dyDescent="0.25">
      <c r="A88" t="s">
        <v>25</v>
      </c>
      <c r="B88" s="2">
        <v>6.7000000000000004E-2</v>
      </c>
      <c r="T88">
        <v>87</v>
      </c>
      <c r="U88" s="2">
        <v>2.1999999999999999E-2</v>
      </c>
      <c r="V88">
        <v>67</v>
      </c>
      <c r="W88" s="2">
        <v>1.7000000000000001E-2</v>
      </c>
      <c r="X88" t="str">
        <f t="shared" si="63"/>
        <v/>
      </c>
      <c r="AJ88" s="79">
        <f t="shared" si="44"/>
        <v>2.1000000000000001E-2</v>
      </c>
      <c r="AK88">
        <v>86</v>
      </c>
      <c r="AL88" s="6">
        <f t="shared" si="45"/>
        <v>0.18957871396895787</v>
      </c>
      <c r="AM88" s="6">
        <f t="shared" si="46"/>
        <v>-0.87944982303199692</v>
      </c>
      <c r="AN88" s="7">
        <f t="shared" si="47"/>
        <v>0.18957871396895784</v>
      </c>
      <c r="AO88" s="7">
        <f t="shared" si="48"/>
        <v>0.27099510287973932</v>
      </c>
      <c r="AR88">
        <f t="shared" si="49"/>
        <v>1</v>
      </c>
      <c r="AS88">
        <f t="shared" si="50"/>
        <v>6.2125696360974419E-19</v>
      </c>
      <c r="AT88">
        <f t="shared" si="51"/>
        <v>2.4388475628420458E-20</v>
      </c>
      <c r="AU88">
        <f t="shared" si="60"/>
        <v>0.42500000000000027</v>
      </c>
      <c r="BT88">
        <f>SLOPE(AJ3:AJ453,AM3:AM453)</f>
        <v>3.7729521396016187E-2</v>
      </c>
      <c r="BU88">
        <f>INTERCEPT(AJ3:AJ453,AM3:AM453)</f>
        <v>5.5731707317073137E-2</v>
      </c>
      <c r="CD88">
        <f t="shared" si="61"/>
        <v>67</v>
      </c>
      <c r="CE88" s="2">
        <f t="shared" si="62"/>
        <v>1.7000000000000001E-2</v>
      </c>
      <c r="DB88">
        <f t="shared" si="52"/>
        <v>2.1000000000000001E-2</v>
      </c>
      <c r="DC88">
        <f t="shared" si="52"/>
        <v>86</v>
      </c>
      <c r="DD88">
        <f t="shared" si="53"/>
        <v>2.1000000000000001E-2</v>
      </c>
      <c r="DE88">
        <f t="shared" si="54"/>
        <v>0.18815004088132128</v>
      </c>
      <c r="DF88">
        <f t="shared" si="55"/>
        <v>0.81184995911867874</v>
      </c>
      <c r="DG88">
        <f t="shared" si="56"/>
        <v>0.19837051827495555</v>
      </c>
      <c r="DH88">
        <f t="shared" si="57"/>
        <v>-562.27095456799736</v>
      </c>
      <c r="DI88">
        <f t="shared" si="58"/>
        <v>0.18957871396895787</v>
      </c>
      <c r="DJ88">
        <f t="shared" si="59"/>
        <v>-0.87944982303199692</v>
      </c>
    </row>
    <row r="89" spans="1:114" x14ac:dyDescent="0.25">
      <c r="A89" t="s">
        <v>25</v>
      </c>
      <c r="B89" s="2">
        <v>7.0999999999999994E-2</v>
      </c>
      <c r="T89">
        <v>88</v>
      </c>
      <c r="U89" s="2">
        <v>2.1999999999999999E-2</v>
      </c>
      <c r="V89">
        <v>68</v>
      </c>
      <c r="W89" s="2">
        <v>1.7999999999999999E-2</v>
      </c>
      <c r="X89" t="str">
        <f t="shared" si="63"/>
        <v/>
      </c>
      <c r="AJ89" s="79">
        <f t="shared" si="44"/>
        <v>2.1999999999999999E-2</v>
      </c>
      <c r="AK89">
        <v>87</v>
      </c>
      <c r="AL89" s="6">
        <f t="shared" si="45"/>
        <v>0.19179600886917961</v>
      </c>
      <c r="AM89" s="6">
        <f t="shared" si="46"/>
        <v>-0.87129698234517627</v>
      </c>
      <c r="AN89" s="7">
        <f t="shared" si="47"/>
        <v>0.19179600886917955</v>
      </c>
      <c r="AO89" s="7">
        <f t="shared" si="48"/>
        <v>0.27293605311022928</v>
      </c>
      <c r="AR89">
        <f t="shared" si="49"/>
        <v>1</v>
      </c>
      <c r="AS89">
        <f t="shared" si="50"/>
        <v>1.8596438730496902E-19</v>
      </c>
      <c r="AT89">
        <f t="shared" si="51"/>
        <v>7.3003413936626396E-21</v>
      </c>
      <c r="AU89">
        <f t="shared" si="60"/>
        <v>0.43000000000000027</v>
      </c>
      <c r="CD89">
        <f t="shared" si="61"/>
        <v>68</v>
      </c>
      <c r="CE89" s="2">
        <f t="shared" si="62"/>
        <v>1.7999999999999999E-2</v>
      </c>
      <c r="DB89">
        <f t="shared" si="52"/>
        <v>2.1999999999999999E-2</v>
      </c>
      <c r="DC89">
        <f t="shared" si="52"/>
        <v>87</v>
      </c>
      <c r="DD89">
        <f t="shared" si="53"/>
        <v>2.1999999999999999E-2</v>
      </c>
      <c r="DE89">
        <f t="shared" si="54"/>
        <v>0.19509835709856838</v>
      </c>
      <c r="DF89">
        <f t="shared" si="55"/>
        <v>0.80490164290143162</v>
      </c>
      <c r="DG89">
        <f t="shared" si="56"/>
        <v>0.19837051827495555</v>
      </c>
      <c r="DH89">
        <f t="shared" si="57"/>
        <v>-562.57353504749653</v>
      </c>
      <c r="DI89">
        <f t="shared" si="58"/>
        <v>0.19179600886917961</v>
      </c>
      <c r="DJ89">
        <f t="shared" si="59"/>
        <v>-0.87129698234517627</v>
      </c>
    </row>
    <row r="90" spans="1:114" x14ac:dyDescent="0.25">
      <c r="A90" t="s">
        <v>25</v>
      </c>
      <c r="B90" s="2">
        <v>7.1999999999999995E-2</v>
      </c>
      <c r="T90">
        <v>89</v>
      </c>
      <c r="U90" s="2">
        <v>2.1999999999999999E-2</v>
      </c>
      <c r="V90">
        <v>69</v>
      </c>
      <c r="W90" s="2">
        <v>1.7999999999999999E-2</v>
      </c>
      <c r="X90" t="str">
        <f t="shared" si="63"/>
        <v/>
      </c>
      <c r="AJ90" s="79">
        <f t="shared" si="44"/>
        <v>2.1999999999999999E-2</v>
      </c>
      <c r="AK90">
        <v>88</v>
      </c>
      <c r="AL90" s="6">
        <f t="shared" si="45"/>
        <v>0.19401330376940132</v>
      </c>
      <c r="AM90" s="6">
        <f t="shared" si="46"/>
        <v>-0.86320164842010261</v>
      </c>
      <c r="AN90" s="7">
        <f t="shared" si="47"/>
        <v>0.19401330376940124</v>
      </c>
      <c r="AO90" s="7">
        <f t="shared" si="48"/>
        <v>0.27485899009287373</v>
      </c>
      <c r="AR90">
        <f t="shared" si="49"/>
        <v>1</v>
      </c>
      <c r="AS90">
        <f t="shared" si="50"/>
        <v>5.4770036325023625E-20</v>
      </c>
      <c r="AT90">
        <f t="shared" si="51"/>
        <v>2.1500888912685518E-21</v>
      </c>
      <c r="AU90">
        <f t="shared" si="60"/>
        <v>0.43500000000000028</v>
      </c>
      <c r="BT90" s="26" t="s">
        <v>12</v>
      </c>
      <c r="BU90" s="26" t="s">
        <v>13</v>
      </c>
      <c r="BV90" s="26" t="s">
        <v>16</v>
      </c>
      <c r="BW90" s="26" t="s">
        <v>15</v>
      </c>
      <c r="BX90" s="26" t="s">
        <v>16</v>
      </c>
      <c r="CD90">
        <f t="shared" si="61"/>
        <v>69</v>
      </c>
      <c r="CE90" s="2">
        <f t="shared" si="62"/>
        <v>1.7999999999999999E-2</v>
      </c>
      <c r="DB90">
        <f t="shared" si="52"/>
        <v>2.1999999999999999E-2</v>
      </c>
      <c r="DC90">
        <f t="shared" si="52"/>
        <v>88</v>
      </c>
      <c r="DD90">
        <f t="shared" si="53"/>
        <v>2.1999999999999999E-2</v>
      </c>
      <c r="DE90">
        <f t="shared" si="54"/>
        <v>0.19509835709856838</v>
      </c>
      <c r="DF90">
        <f t="shared" si="55"/>
        <v>0.80490164290143162</v>
      </c>
      <c r="DG90">
        <f t="shared" si="56"/>
        <v>0.20554341251563779</v>
      </c>
      <c r="DH90">
        <f t="shared" si="57"/>
        <v>-562.86115662785619</v>
      </c>
      <c r="DI90">
        <f t="shared" si="58"/>
        <v>0.19401330376940132</v>
      </c>
      <c r="DJ90">
        <f t="shared" si="59"/>
        <v>-0.86320164842010261</v>
      </c>
    </row>
    <row r="91" spans="1:114" x14ac:dyDescent="0.25">
      <c r="A91" t="s">
        <v>25</v>
      </c>
      <c r="B91" s="2">
        <v>7.3999999999999996E-2</v>
      </c>
      <c r="T91">
        <v>90</v>
      </c>
      <c r="U91" s="2">
        <v>2.1999999999999999E-2</v>
      </c>
      <c r="V91">
        <v>70</v>
      </c>
      <c r="W91" s="2">
        <v>1.7999999999999999E-2</v>
      </c>
      <c r="X91" t="str">
        <f t="shared" si="63"/>
        <v/>
      </c>
      <c r="AJ91" s="79">
        <f t="shared" si="44"/>
        <v>2.1999999999999999E-2</v>
      </c>
      <c r="AK91">
        <v>89</v>
      </c>
      <c r="AL91" s="6">
        <f t="shared" si="45"/>
        <v>0.19623059866962306</v>
      </c>
      <c r="AM91" s="6">
        <f t="shared" si="46"/>
        <v>-0.85516249249864262</v>
      </c>
      <c r="AN91" s="7">
        <f t="shared" si="47"/>
        <v>0.19623059866962325</v>
      </c>
      <c r="AO91" s="7">
        <f t="shared" si="48"/>
        <v>0.27676403985607306</v>
      </c>
      <c r="AR91">
        <f t="shared" si="49"/>
        <v>1</v>
      </c>
      <c r="AS91">
        <f t="shared" si="50"/>
        <v>1.5871245368942031E-20</v>
      </c>
      <c r="AT91">
        <f t="shared" si="51"/>
        <v>6.2305214033186034E-22</v>
      </c>
      <c r="AU91">
        <f t="shared" si="60"/>
        <v>0.44000000000000028</v>
      </c>
      <c r="BT91">
        <v>0.1</v>
      </c>
      <c r="BU91">
        <f>NORMSINV(BT91)</f>
        <v>-1.2815515655446006</v>
      </c>
      <c r="BV91">
        <f>$AK$88*BU91 +$AL$88</f>
        <v>-110.0238559228667</v>
      </c>
      <c r="BW91">
        <v>0.1</v>
      </c>
      <c r="BX91" s="9">
        <f>BV91</f>
        <v>-110.0238559228667</v>
      </c>
      <c r="CD91">
        <f t="shared" si="61"/>
        <v>70</v>
      </c>
      <c r="CE91" s="2">
        <f t="shared" si="62"/>
        <v>1.7999999999999999E-2</v>
      </c>
      <c r="DB91">
        <f t="shared" si="52"/>
        <v>2.1999999999999999E-2</v>
      </c>
      <c r="DC91">
        <f t="shared" si="52"/>
        <v>89</v>
      </c>
      <c r="DD91">
        <f t="shared" si="53"/>
        <v>2.1999999999999999E-2</v>
      </c>
      <c r="DE91">
        <f t="shared" si="54"/>
        <v>0.19509835709856838</v>
      </c>
      <c r="DF91">
        <f t="shared" si="55"/>
        <v>0.80490164290143162</v>
      </c>
      <c r="DG91">
        <f t="shared" si="56"/>
        <v>0.20554341251563779</v>
      </c>
      <c r="DH91">
        <f t="shared" si="57"/>
        <v>-569.29385556074601</v>
      </c>
      <c r="DI91">
        <f t="shared" si="58"/>
        <v>0.19623059866962306</v>
      </c>
      <c r="DJ91">
        <f t="shared" si="59"/>
        <v>-0.85516249249864262</v>
      </c>
    </row>
    <row r="92" spans="1:114" x14ac:dyDescent="0.25">
      <c r="A92" t="s">
        <v>25</v>
      </c>
      <c r="B92" s="2">
        <v>7.6999999999999999E-2</v>
      </c>
      <c r="T92">
        <v>91</v>
      </c>
      <c r="U92" s="2">
        <v>2.1999999999999999E-2</v>
      </c>
      <c r="V92">
        <v>71</v>
      </c>
      <c r="W92" s="2">
        <v>1.7999999999999999E-2</v>
      </c>
      <c r="X92" t="str">
        <f t="shared" si="63"/>
        <v/>
      </c>
      <c r="AJ92" s="79">
        <f t="shared" si="44"/>
        <v>2.1999999999999999E-2</v>
      </c>
      <c r="AK92">
        <v>90</v>
      </c>
      <c r="AL92" s="6">
        <f t="shared" si="45"/>
        <v>0.1984478935698448</v>
      </c>
      <c r="AM92" s="6">
        <f t="shared" si="46"/>
        <v>-0.8471782277730201</v>
      </c>
      <c r="AN92" s="7">
        <f t="shared" si="47"/>
        <v>0.19844789356984474</v>
      </c>
      <c r="AO92" s="7">
        <f t="shared" si="48"/>
        <v>0.27865132552883104</v>
      </c>
      <c r="AR92">
        <f t="shared" si="49"/>
        <v>1</v>
      </c>
      <c r="AS92">
        <f t="shared" si="50"/>
        <v>4.5251576532641941E-21</v>
      </c>
      <c r="AT92">
        <f t="shared" si="51"/>
        <v>1.7764259172267429E-22</v>
      </c>
      <c r="AU92">
        <f t="shared" si="60"/>
        <v>0.44500000000000028</v>
      </c>
      <c r="BT92">
        <v>0.25</v>
      </c>
      <c r="BU92">
        <f>NORMSINV(BT92)</f>
        <v>-0.67448975019608193</v>
      </c>
      <c r="BV92">
        <f>$AK$88*BU92 +$AL$88</f>
        <v>-57.816539802894091</v>
      </c>
      <c r="BW92">
        <v>0.25</v>
      </c>
      <c r="BX92" s="9">
        <f>BV92</f>
        <v>-57.816539802894091</v>
      </c>
      <c r="CD92">
        <f t="shared" si="61"/>
        <v>71</v>
      </c>
      <c r="CE92" s="2">
        <f t="shared" si="62"/>
        <v>1.7999999999999999E-2</v>
      </c>
      <c r="DB92">
        <f t="shared" si="52"/>
        <v>2.1999999999999999E-2</v>
      </c>
      <c r="DC92">
        <f t="shared" si="52"/>
        <v>90</v>
      </c>
      <c r="DD92">
        <f t="shared" si="53"/>
        <v>2.1999999999999999E-2</v>
      </c>
      <c r="DE92">
        <f t="shared" si="54"/>
        <v>0.19509835709856838</v>
      </c>
      <c r="DF92">
        <f t="shared" si="55"/>
        <v>0.80490164290143162</v>
      </c>
      <c r="DG92">
        <f t="shared" si="56"/>
        <v>0.2128680728027087</v>
      </c>
      <c r="DH92">
        <f t="shared" si="57"/>
        <v>-569.45880996530661</v>
      </c>
      <c r="DI92">
        <f t="shared" si="58"/>
        <v>0.1984478935698448</v>
      </c>
      <c r="DJ92">
        <f t="shared" si="59"/>
        <v>-0.8471782277730201</v>
      </c>
    </row>
    <row r="93" spans="1:114" x14ac:dyDescent="0.25">
      <c r="A93" t="s">
        <v>25</v>
      </c>
      <c r="B93" s="2">
        <v>7.6999999999999999E-2</v>
      </c>
      <c r="T93">
        <v>92</v>
      </c>
      <c r="U93" s="2">
        <v>2.1999999999999999E-2</v>
      </c>
      <c r="V93">
        <v>72</v>
      </c>
      <c r="W93" s="2">
        <v>1.7999999999999999E-2</v>
      </c>
      <c r="X93" t="str">
        <f t="shared" si="63"/>
        <v/>
      </c>
      <c r="AJ93" s="79">
        <f t="shared" si="44"/>
        <v>2.1999999999999999E-2</v>
      </c>
      <c r="AK93">
        <v>91</v>
      </c>
      <c r="AL93" s="6">
        <f t="shared" si="45"/>
        <v>0.20066518847006651</v>
      </c>
      <c r="AM93" s="6">
        <f t="shared" si="46"/>
        <v>-0.83924760757011474</v>
      </c>
      <c r="AN93" s="7">
        <f t="shared" si="47"/>
        <v>0.20066518847006659</v>
      </c>
      <c r="AO93" s="7">
        <f t="shared" si="48"/>
        <v>0.28052096743174232</v>
      </c>
      <c r="AR93">
        <f t="shared" si="49"/>
        <v>1</v>
      </c>
      <c r="AS93">
        <f t="shared" si="50"/>
        <v>1.2694370053666691E-21</v>
      </c>
      <c r="AT93">
        <f t="shared" si="51"/>
        <v>4.9833861478690824E-23</v>
      </c>
      <c r="AU93">
        <f t="shared" si="60"/>
        <v>0.45000000000000029</v>
      </c>
      <c r="BT93">
        <v>0.5</v>
      </c>
      <c r="BU93">
        <f>NORMSINV(BT93)</f>
        <v>0</v>
      </c>
      <c r="BV93">
        <f>$AK$88*BU93 +$AL$88</f>
        <v>0.18957871396895787</v>
      </c>
      <c r="BW93">
        <v>0.5</v>
      </c>
      <c r="BX93" s="9">
        <f>BV93</f>
        <v>0.18957871396895787</v>
      </c>
      <c r="CD93">
        <f t="shared" si="61"/>
        <v>72</v>
      </c>
      <c r="CE93" s="2">
        <f t="shared" si="62"/>
        <v>1.7999999999999999E-2</v>
      </c>
      <c r="DB93">
        <f t="shared" si="52"/>
        <v>2.1999999999999999E-2</v>
      </c>
      <c r="DC93">
        <f t="shared" si="52"/>
        <v>91</v>
      </c>
      <c r="DD93">
        <f t="shared" si="53"/>
        <v>2.1999999999999999E-2</v>
      </c>
      <c r="DE93">
        <f t="shared" si="54"/>
        <v>0.19509835709856838</v>
      </c>
      <c r="DF93">
        <f t="shared" si="55"/>
        <v>0.80490164290143162</v>
      </c>
      <c r="DG93">
        <f t="shared" si="56"/>
        <v>0.2128680728027087</v>
      </c>
      <c r="DH93">
        <f t="shared" si="57"/>
        <v>-575.82147823307548</v>
      </c>
      <c r="DI93">
        <f t="shared" si="58"/>
        <v>0.20066518847006651</v>
      </c>
      <c r="DJ93">
        <f t="shared" si="59"/>
        <v>-0.83924760757011474</v>
      </c>
    </row>
    <row r="94" spans="1:114" x14ac:dyDescent="0.25">
      <c r="A94" t="s">
        <v>25</v>
      </c>
      <c r="B94" s="2">
        <v>7.8E-2</v>
      </c>
      <c r="T94">
        <v>93</v>
      </c>
      <c r="U94" s="2">
        <v>2.1999999999999999E-2</v>
      </c>
      <c r="V94">
        <v>73</v>
      </c>
      <c r="W94" s="2">
        <v>1.9E-2</v>
      </c>
      <c r="X94" t="str">
        <f t="shared" si="63"/>
        <v/>
      </c>
      <c r="AJ94" s="79">
        <f t="shared" si="44"/>
        <v>2.1999999999999999E-2</v>
      </c>
      <c r="AK94">
        <v>92</v>
      </c>
      <c r="AL94" s="6">
        <f t="shared" si="45"/>
        <v>0.20288248337028825</v>
      </c>
      <c r="AM94" s="6">
        <f t="shared" si="46"/>
        <v>-0.83136942363304356</v>
      </c>
      <c r="AN94" s="7">
        <f t="shared" si="47"/>
        <v>0.20288248337028816</v>
      </c>
      <c r="AO94" s="7">
        <f t="shared" si="48"/>
        <v>0.2823730831640569</v>
      </c>
      <c r="AR94">
        <f t="shared" si="49"/>
        <v>1</v>
      </c>
      <c r="AS94">
        <f t="shared" si="50"/>
        <v>3.5038324124604787E-22</v>
      </c>
      <c r="AT94">
        <f t="shared" si="51"/>
        <v>1.3754877032016859E-23</v>
      </c>
      <c r="AU94">
        <f t="shared" si="60"/>
        <v>0.45500000000000029</v>
      </c>
      <c r="BT94">
        <v>0.75</v>
      </c>
      <c r="BU94">
        <f>NORMSINV(BT94)</f>
        <v>0.67448975019608193</v>
      </c>
      <c r="BV94">
        <f>$AK$88*BU94 +$AL$88</f>
        <v>58.195697230832003</v>
      </c>
      <c r="BW94">
        <v>0.75</v>
      </c>
      <c r="BX94" s="9">
        <f>BV94</f>
        <v>58.195697230832003</v>
      </c>
      <c r="CD94">
        <f t="shared" si="61"/>
        <v>73</v>
      </c>
      <c r="CE94" s="2">
        <f t="shared" si="62"/>
        <v>1.9E-2</v>
      </c>
      <c r="DB94">
        <f t="shared" si="52"/>
        <v>2.1999999999999999E-2</v>
      </c>
      <c r="DC94">
        <f t="shared" si="52"/>
        <v>92</v>
      </c>
      <c r="DD94">
        <f t="shared" si="53"/>
        <v>2.1999999999999999E-2</v>
      </c>
      <c r="DE94">
        <f t="shared" si="54"/>
        <v>0.19509835709856838</v>
      </c>
      <c r="DF94">
        <f t="shared" si="55"/>
        <v>0.80490164290143162</v>
      </c>
      <c r="DG94">
        <f t="shared" si="56"/>
        <v>0.2128680728027087</v>
      </c>
      <c r="DH94">
        <f t="shared" si="57"/>
        <v>-582.18414650084424</v>
      </c>
      <c r="DI94">
        <f t="shared" si="58"/>
        <v>0.20288248337028825</v>
      </c>
      <c r="DJ94">
        <f t="shared" si="59"/>
        <v>-0.83136942363304356</v>
      </c>
    </row>
    <row r="95" spans="1:114" x14ac:dyDescent="0.25">
      <c r="A95" t="s">
        <v>25</v>
      </c>
      <c r="B95" s="2">
        <v>8.3000000000000004E-2</v>
      </c>
      <c r="T95">
        <v>94</v>
      </c>
      <c r="U95" s="2">
        <v>2.3E-2</v>
      </c>
      <c r="V95">
        <v>74</v>
      </c>
      <c r="W95" s="2">
        <v>1.9E-2</v>
      </c>
      <c r="X95" t="str">
        <f t="shared" si="63"/>
        <v/>
      </c>
      <c r="AJ95" s="79">
        <f t="shared" si="44"/>
        <v>2.1999999999999999E-2</v>
      </c>
      <c r="AK95">
        <v>93</v>
      </c>
      <c r="AL95" s="6">
        <f t="shared" si="45"/>
        <v>0.20509977827050999</v>
      </c>
      <c r="AM95" s="6">
        <f t="shared" si="46"/>
        <v>-0.82354250449375843</v>
      </c>
      <c r="AN95" s="7">
        <f t="shared" si="47"/>
        <v>0.20509977827050987</v>
      </c>
      <c r="AO95" s="7">
        <f t="shared" si="48"/>
        <v>0.28420778768704258</v>
      </c>
      <c r="AR95">
        <f t="shared" si="49"/>
        <v>1</v>
      </c>
      <c r="AS95">
        <f t="shared" si="50"/>
        <v>9.5154696591105929E-23</v>
      </c>
      <c r="AT95">
        <f t="shared" si="51"/>
        <v>3.7354559138587194E-24</v>
      </c>
      <c r="AU95">
        <f t="shared" si="60"/>
        <v>0.4600000000000003</v>
      </c>
      <c r="BT95">
        <v>0.9</v>
      </c>
      <c r="BU95">
        <f>NORMSINV(0.9)</f>
        <v>1.2815515655446006</v>
      </c>
      <c r="BV95">
        <f>$AK$88*BU95 +$AL$88</f>
        <v>110.40301335080461</v>
      </c>
      <c r="BW95">
        <v>0.9</v>
      </c>
      <c r="BX95" s="9">
        <f>BV95</f>
        <v>110.40301335080461</v>
      </c>
      <c r="CD95">
        <f t="shared" si="61"/>
        <v>74</v>
      </c>
      <c r="CE95" s="2">
        <f t="shared" si="62"/>
        <v>1.9E-2</v>
      </c>
      <c r="DB95">
        <f t="shared" si="52"/>
        <v>2.1999999999999999E-2</v>
      </c>
      <c r="DC95">
        <f t="shared" si="52"/>
        <v>93</v>
      </c>
      <c r="DD95">
        <f t="shared" si="53"/>
        <v>2.1999999999999999E-2</v>
      </c>
      <c r="DE95">
        <f t="shared" si="54"/>
        <v>0.19509835709856838</v>
      </c>
      <c r="DF95">
        <f t="shared" si="55"/>
        <v>0.80490164290143162</v>
      </c>
      <c r="DG95">
        <f t="shared" si="56"/>
        <v>0.22034285859414127</v>
      </c>
      <c r="DH95">
        <f t="shared" si="57"/>
        <v>-582.16206071307283</v>
      </c>
      <c r="DI95">
        <f t="shared" si="58"/>
        <v>0.20509977827050999</v>
      </c>
      <c r="DJ95">
        <f t="shared" si="59"/>
        <v>-0.82354250449375843</v>
      </c>
    </row>
    <row r="96" spans="1:114" x14ac:dyDescent="0.25">
      <c r="A96" t="s">
        <v>25</v>
      </c>
      <c r="B96" s="2">
        <v>8.3000000000000004E-2</v>
      </c>
      <c r="T96">
        <v>95</v>
      </c>
      <c r="U96" s="2">
        <v>2.3E-2</v>
      </c>
      <c r="V96">
        <v>75</v>
      </c>
      <c r="W96" s="2">
        <v>1.9E-2</v>
      </c>
      <c r="X96" t="str">
        <f t="shared" si="63"/>
        <v/>
      </c>
      <c r="AJ96" s="79">
        <f t="shared" si="44"/>
        <v>2.3E-2</v>
      </c>
      <c r="AK96">
        <v>94</v>
      </c>
      <c r="AL96" s="6">
        <f t="shared" si="45"/>
        <v>0.2073170731707317</v>
      </c>
      <c r="AM96" s="6">
        <f t="shared" si="46"/>
        <v>-0.81576571393093433</v>
      </c>
      <c r="AN96" s="7">
        <f t="shared" si="47"/>
        <v>0.2073170731707317</v>
      </c>
      <c r="AO96" s="7">
        <f t="shared" si="48"/>
        <v>0.2860251934038302</v>
      </c>
      <c r="AR96">
        <f t="shared" si="49"/>
        <v>1</v>
      </c>
      <c r="AS96">
        <f t="shared" si="50"/>
        <v>2.5425638233019006E-23</v>
      </c>
      <c r="AT96">
        <f t="shared" si="51"/>
        <v>9.9812572688125849E-25</v>
      </c>
      <c r="AU96">
        <f t="shared" si="60"/>
        <v>0.4650000000000003</v>
      </c>
      <c r="CD96">
        <f t="shared" si="61"/>
        <v>75</v>
      </c>
      <c r="CE96" s="2">
        <f t="shared" si="62"/>
        <v>1.9E-2</v>
      </c>
      <c r="DB96">
        <f t="shared" si="52"/>
        <v>2.3E-2</v>
      </c>
      <c r="DC96">
        <f t="shared" si="52"/>
        <v>94</v>
      </c>
      <c r="DD96">
        <f t="shared" si="53"/>
        <v>2.3E-2</v>
      </c>
      <c r="DE96">
        <f t="shared" si="54"/>
        <v>0.20220042823934509</v>
      </c>
      <c r="DF96">
        <f t="shared" si="55"/>
        <v>0.79779957176065497</v>
      </c>
      <c r="DG96">
        <f t="shared" si="56"/>
        <v>0.22796589897054953</v>
      </c>
      <c r="DH96">
        <f t="shared" si="57"/>
        <v>-575.40930026492549</v>
      </c>
      <c r="DI96">
        <f t="shared" si="58"/>
        <v>0.2073170731707317</v>
      </c>
      <c r="DJ96">
        <f t="shared" si="59"/>
        <v>-0.81576571393093433</v>
      </c>
    </row>
    <row r="97" spans="1:114" x14ac:dyDescent="0.25">
      <c r="A97" t="s">
        <v>25</v>
      </c>
      <c r="B97" s="2">
        <v>8.4000000000000005E-2</v>
      </c>
      <c r="T97">
        <v>96</v>
      </c>
      <c r="U97" s="2">
        <v>2.3E-2</v>
      </c>
      <c r="V97">
        <v>76</v>
      </c>
      <c r="W97" s="2">
        <v>1.9E-2</v>
      </c>
      <c r="X97" t="str">
        <f t="shared" si="63"/>
        <v/>
      </c>
      <c r="AJ97" s="79">
        <f t="shared" si="44"/>
        <v>2.3E-2</v>
      </c>
      <c r="AK97">
        <v>95</v>
      </c>
      <c r="AL97" s="6">
        <f t="shared" si="45"/>
        <v>0.20953436807095344</v>
      </c>
      <c r="AM97" s="6">
        <f t="shared" si="46"/>
        <v>-0.80803794950778307</v>
      </c>
      <c r="AN97" s="7">
        <f t="shared" si="47"/>
        <v>0.20953436807095346</v>
      </c>
      <c r="AO97" s="7">
        <f t="shared" si="48"/>
        <v>0.28782541023593078</v>
      </c>
      <c r="AR97">
        <f t="shared" si="49"/>
        <v>1</v>
      </c>
      <c r="AS97">
        <f t="shared" si="50"/>
        <v>6.684489254055321E-24</v>
      </c>
      <c r="AT97">
        <f t="shared" si="51"/>
        <v>2.6241074597173281E-25</v>
      </c>
      <c r="AU97">
        <f t="shared" si="60"/>
        <v>0.47000000000000031</v>
      </c>
      <c r="CD97">
        <f t="shared" si="61"/>
        <v>76</v>
      </c>
      <c r="CE97" s="2">
        <f t="shared" si="62"/>
        <v>1.9E-2</v>
      </c>
      <c r="DB97">
        <f t="shared" si="52"/>
        <v>2.3E-2</v>
      </c>
      <c r="DC97">
        <f t="shared" si="52"/>
        <v>95</v>
      </c>
      <c r="DD97">
        <f t="shared" si="53"/>
        <v>2.3E-2</v>
      </c>
      <c r="DE97">
        <f t="shared" si="54"/>
        <v>0.20220042823934509</v>
      </c>
      <c r="DF97">
        <f t="shared" si="55"/>
        <v>0.79779957176065497</v>
      </c>
      <c r="DG97">
        <f t="shared" si="56"/>
        <v>0.22796589897054953</v>
      </c>
      <c r="DH97">
        <f t="shared" si="57"/>
        <v>-581.56341042818667</v>
      </c>
      <c r="DI97">
        <f t="shared" si="58"/>
        <v>0.20953436807095344</v>
      </c>
      <c r="DJ97">
        <f t="shared" si="59"/>
        <v>-0.80803794950778307</v>
      </c>
    </row>
    <row r="98" spans="1:114" x14ac:dyDescent="0.25">
      <c r="A98" t="s">
        <v>25</v>
      </c>
      <c r="B98" s="2">
        <v>8.5999999999999993E-2</v>
      </c>
      <c r="T98">
        <v>97</v>
      </c>
      <c r="U98" s="2">
        <v>2.3E-2</v>
      </c>
      <c r="V98">
        <v>77</v>
      </c>
      <c r="W98" s="2">
        <v>0.02</v>
      </c>
      <c r="X98" t="str">
        <f t="shared" si="63"/>
        <v/>
      </c>
      <c r="AJ98" s="79">
        <f t="shared" si="44"/>
        <v>2.3E-2</v>
      </c>
      <c r="AK98">
        <v>96</v>
      </c>
      <c r="AL98" s="6">
        <f t="shared" si="45"/>
        <v>0.21175166297117518</v>
      </c>
      <c r="AM98" s="6">
        <f t="shared" si="46"/>
        <v>-0.80035814118484894</v>
      </c>
      <c r="AN98" s="7">
        <f t="shared" si="47"/>
        <v>0.21175166297117537</v>
      </c>
      <c r="AO98" s="7">
        <f t="shared" si="48"/>
        <v>0.28960854569659544</v>
      </c>
      <c r="AR98">
        <f t="shared" si="49"/>
        <v>1</v>
      </c>
      <c r="AS98">
        <f t="shared" si="50"/>
        <v>1.7290968796956549E-24</v>
      </c>
      <c r="AT98">
        <f t="shared" si="51"/>
        <v>6.7878574534780343E-26</v>
      </c>
      <c r="AU98">
        <f t="shared" si="60"/>
        <v>0.47500000000000031</v>
      </c>
      <c r="CD98">
        <f t="shared" si="61"/>
        <v>77</v>
      </c>
      <c r="CE98" s="2">
        <f t="shared" si="62"/>
        <v>0.02</v>
      </c>
      <c r="DB98">
        <f t="shared" si="52"/>
        <v>2.3E-2</v>
      </c>
      <c r="DC98">
        <f t="shared" si="52"/>
        <v>96</v>
      </c>
      <c r="DD98">
        <f t="shared" si="53"/>
        <v>2.3E-2</v>
      </c>
      <c r="DE98">
        <f t="shared" si="54"/>
        <v>0.20220042823934509</v>
      </c>
      <c r="DF98">
        <f t="shared" si="55"/>
        <v>0.79779957176065497</v>
      </c>
      <c r="DG98">
        <f t="shared" si="56"/>
        <v>0.2357350916675014</v>
      </c>
      <c r="DH98">
        <f t="shared" si="57"/>
        <v>-581.31660830450721</v>
      </c>
      <c r="DI98">
        <f t="shared" si="58"/>
        <v>0.21175166297117518</v>
      </c>
      <c r="DJ98">
        <f t="shared" si="59"/>
        <v>-0.80035814118484894</v>
      </c>
    </row>
    <row r="99" spans="1:114" x14ac:dyDescent="0.25">
      <c r="A99" t="s">
        <v>25</v>
      </c>
      <c r="B99" s="2">
        <v>8.8999999999999996E-2</v>
      </c>
      <c r="T99">
        <v>98</v>
      </c>
      <c r="U99" s="2">
        <v>2.3E-2</v>
      </c>
      <c r="V99">
        <v>78</v>
      </c>
      <c r="W99" s="2">
        <v>0.02</v>
      </c>
      <c r="X99" t="str">
        <f t="shared" si="63"/>
        <v/>
      </c>
      <c r="AJ99" s="79">
        <f t="shared" si="44"/>
        <v>2.3E-2</v>
      </c>
      <c r="AK99">
        <v>97</v>
      </c>
      <c r="AL99" s="6">
        <f t="shared" si="45"/>
        <v>0.21396895787139689</v>
      </c>
      <c r="AM99" s="6">
        <f t="shared" si="46"/>
        <v>-0.79272525000319449</v>
      </c>
      <c r="AN99" s="7">
        <f t="shared" si="47"/>
        <v>0.21396895787139691</v>
      </c>
      <c r="AO99" s="7">
        <f t="shared" si="48"/>
        <v>0.29137470496117562</v>
      </c>
      <c r="AR99">
        <f t="shared" si="49"/>
        <v>1</v>
      </c>
      <c r="AS99">
        <f t="shared" si="50"/>
        <v>4.4007343805940043E-25</v>
      </c>
      <c r="AT99">
        <f t="shared" si="51"/>
        <v>1.7275814916368285E-26</v>
      </c>
      <c r="AU99">
        <f t="shared" si="60"/>
        <v>0.48000000000000032</v>
      </c>
      <c r="CD99">
        <f t="shared" si="61"/>
        <v>78</v>
      </c>
      <c r="CE99" s="2">
        <f t="shared" si="62"/>
        <v>0.02</v>
      </c>
      <c r="DB99">
        <f t="shared" si="52"/>
        <v>2.3E-2</v>
      </c>
      <c r="DC99">
        <f t="shared" si="52"/>
        <v>97</v>
      </c>
      <c r="DD99">
        <f t="shared" si="53"/>
        <v>2.3E-2</v>
      </c>
      <c r="DE99">
        <f t="shared" si="54"/>
        <v>0.20220042823934509</v>
      </c>
      <c r="DF99">
        <f t="shared" si="55"/>
        <v>0.79779957176065497</v>
      </c>
      <c r="DG99">
        <f t="shared" si="56"/>
        <v>0.2357350916675014</v>
      </c>
      <c r="DH99">
        <f t="shared" si="57"/>
        <v>-587.40369320821935</v>
      </c>
      <c r="DI99">
        <f t="shared" si="58"/>
        <v>0.21396895787139689</v>
      </c>
      <c r="DJ99">
        <f t="shared" si="59"/>
        <v>-0.79272525000319449</v>
      </c>
    </row>
    <row r="100" spans="1:114" x14ac:dyDescent="0.25">
      <c r="A100" t="s">
        <v>25</v>
      </c>
      <c r="B100" s="2">
        <v>0.09</v>
      </c>
      <c r="T100">
        <v>99</v>
      </c>
      <c r="U100" s="2">
        <v>2.4E-2</v>
      </c>
      <c r="V100">
        <v>79</v>
      </c>
      <c r="W100" s="2">
        <v>0.02</v>
      </c>
      <c r="X100" t="str">
        <f t="shared" si="63"/>
        <v/>
      </c>
      <c r="AJ100" s="79">
        <f t="shared" si="44"/>
        <v>2.3E-2</v>
      </c>
      <c r="AK100">
        <v>98</v>
      </c>
      <c r="AL100" s="6">
        <f t="shared" si="45"/>
        <v>0.21618625277161863</v>
      </c>
      <c r="AM100" s="6">
        <f t="shared" si="46"/>
        <v>-0.78513826683368382</v>
      </c>
      <c r="AN100" s="7">
        <f t="shared" si="47"/>
        <v>0.21618625277161865</v>
      </c>
      <c r="AO100" s="7">
        <f t="shared" si="48"/>
        <v>0.29312399093464175</v>
      </c>
      <c r="AR100">
        <f t="shared" si="49"/>
        <v>1</v>
      </c>
      <c r="AS100">
        <f t="shared" si="50"/>
        <v>1.1020104603772109E-25</v>
      </c>
      <c r="AT100">
        <f t="shared" si="51"/>
        <v>4.3261253924643288E-27</v>
      </c>
      <c r="AU100">
        <f t="shared" si="60"/>
        <v>0.48500000000000032</v>
      </c>
      <c r="CD100">
        <f t="shared" si="61"/>
        <v>79</v>
      </c>
      <c r="CE100" s="2">
        <f t="shared" si="62"/>
        <v>0.02</v>
      </c>
      <c r="DB100">
        <f t="shared" si="52"/>
        <v>2.3E-2</v>
      </c>
      <c r="DC100">
        <f t="shared" si="52"/>
        <v>98</v>
      </c>
      <c r="DD100">
        <f t="shared" si="53"/>
        <v>2.3E-2</v>
      </c>
      <c r="DE100">
        <f t="shared" si="54"/>
        <v>0.20220042823934509</v>
      </c>
      <c r="DF100">
        <f t="shared" si="55"/>
        <v>0.79779957176065497</v>
      </c>
      <c r="DG100">
        <f t="shared" si="56"/>
        <v>0.24364810269472226</v>
      </c>
      <c r="DH100">
        <f t="shared" si="57"/>
        <v>-587.05259949030187</v>
      </c>
      <c r="DI100">
        <f t="shared" si="58"/>
        <v>0.21618625277161863</v>
      </c>
      <c r="DJ100">
        <f t="shared" si="59"/>
        <v>-0.78513826683368382</v>
      </c>
    </row>
    <row r="101" spans="1:114" x14ac:dyDescent="0.25">
      <c r="A101" t="s">
        <v>25</v>
      </c>
      <c r="B101" s="2">
        <v>9.0999999999999998E-2</v>
      </c>
      <c r="T101">
        <v>100</v>
      </c>
      <c r="U101" s="2">
        <v>2.4E-2</v>
      </c>
      <c r="V101">
        <v>80</v>
      </c>
      <c r="W101" s="2">
        <v>0.02</v>
      </c>
      <c r="X101" t="str">
        <f t="shared" si="63"/>
        <v/>
      </c>
      <c r="AJ101" s="79">
        <f t="shared" si="44"/>
        <v>2.4E-2</v>
      </c>
      <c r="AK101">
        <v>99</v>
      </c>
      <c r="AL101" s="6">
        <f t="shared" si="45"/>
        <v>0.21840354767184036</v>
      </c>
      <c r="AM101" s="6">
        <f t="shared" si="46"/>
        <v>-0.77759621118842415</v>
      </c>
      <c r="AN101" s="7">
        <f t="shared" si="47"/>
        <v>0.21840354767184048</v>
      </c>
      <c r="AO101" s="7">
        <f t="shared" si="48"/>
        <v>0.29485650431639343</v>
      </c>
      <c r="AR101">
        <f t="shared" si="49"/>
        <v>1</v>
      </c>
      <c r="AS101">
        <f t="shared" si="50"/>
        <v>2.7151948991878221E-26</v>
      </c>
      <c r="AT101">
        <f t="shared" si="51"/>
        <v>1.0658949276076188E-27</v>
      </c>
      <c r="AU101">
        <f t="shared" si="60"/>
        <v>0.49000000000000032</v>
      </c>
      <c r="CD101">
        <f t="shared" si="61"/>
        <v>80</v>
      </c>
      <c r="CE101" s="2">
        <f t="shared" si="62"/>
        <v>0.02</v>
      </c>
      <c r="DB101">
        <f t="shared" si="52"/>
        <v>2.4E-2</v>
      </c>
      <c r="DC101">
        <f t="shared" si="52"/>
        <v>99</v>
      </c>
      <c r="DD101">
        <f t="shared" si="53"/>
        <v>2.4E-2</v>
      </c>
      <c r="DE101">
        <f t="shared" si="54"/>
        <v>0.20945494796824543</v>
      </c>
      <c r="DF101">
        <f t="shared" si="55"/>
        <v>0.79054505203175451</v>
      </c>
      <c r="DG101">
        <f t="shared" si="56"/>
        <v>0.24364810269472226</v>
      </c>
      <c r="DH101">
        <f t="shared" si="57"/>
        <v>-586.12955028053091</v>
      </c>
      <c r="DI101">
        <f t="shared" si="58"/>
        <v>0.21840354767184036</v>
      </c>
      <c r="DJ101">
        <f t="shared" si="59"/>
        <v>-0.77759621118842415</v>
      </c>
    </row>
    <row r="102" spans="1:114" x14ac:dyDescent="0.25">
      <c r="A102" t="s">
        <v>25</v>
      </c>
      <c r="B102" s="2">
        <v>9.0999999999999998E-2</v>
      </c>
      <c r="T102">
        <v>101</v>
      </c>
      <c r="U102" s="2">
        <v>2.4E-2</v>
      </c>
      <c r="V102">
        <v>81</v>
      </c>
      <c r="W102" s="2">
        <v>2.1000000000000001E-2</v>
      </c>
      <c r="X102" t="str">
        <f t="shared" si="63"/>
        <v/>
      </c>
      <c r="AJ102" s="79">
        <f t="shared" si="44"/>
        <v>2.4E-2</v>
      </c>
      <c r="AK102">
        <v>100</v>
      </c>
      <c r="AL102" s="6">
        <f t="shared" si="45"/>
        <v>0.22062084257206208</v>
      </c>
      <c r="AM102" s="6">
        <f t="shared" si="46"/>
        <v>-0.77009813009064054</v>
      </c>
      <c r="AN102" s="7">
        <f t="shared" si="47"/>
        <v>0.22062084257206202</v>
      </c>
      <c r="AO102" s="7">
        <f t="shared" si="48"/>
        <v>0.29657234366250346</v>
      </c>
      <c r="AR102">
        <f t="shared" si="49"/>
        <v>1</v>
      </c>
      <c r="AS102">
        <f t="shared" si="50"/>
        <v>6.5821993732884006E-27</v>
      </c>
      <c r="AT102">
        <f t="shared" si="51"/>
        <v>2.5839518653297348E-28</v>
      </c>
      <c r="AU102">
        <f t="shared" si="60"/>
        <v>0.49500000000000033</v>
      </c>
      <c r="CD102">
        <f t="shared" si="61"/>
        <v>81</v>
      </c>
      <c r="CE102" s="2">
        <f t="shared" si="62"/>
        <v>2.1000000000000001E-2</v>
      </c>
      <c r="DB102">
        <f t="shared" si="52"/>
        <v>2.4E-2</v>
      </c>
      <c r="DC102">
        <f t="shared" si="52"/>
        <v>100</v>
      </c>
      <c r="DD102">
        <f t="shared" si="53"/>
        <v>2.4E-2</v>
      </c>
      <c r="DE102">
        <f t="shared" si="54"/>
        <v>0.20945494796824543</v>
      </c>
      <c r="DF102">
        <f t="shared" si="55"/>
        <v>0.79054505203175451</v>
      </c>
      <c r="DG102">
        <f t="shared" si="56"/>
        <v>0.24364810269472226</v>
      </c>
      <c r="DH102">
        <f t="shared" si="57"/>
        <v>-592.08010409048552</v>
      </c>
      <c r="DI102">
        <f t="shared" si="58"/>
        <v>0.22062084257206208</v>
      </c>
      <c r="DJ102">
        <f t="shared" si="59"/>
        <v>-0.77009813009064054</v>
      </c>
    </row>
    <row r="103" spans="1:114" x14ac:dyDescent="0.25">
      <c r="A103" t="s">
        <v>25</v>
      </c>
      <c r="B103" s="2">
        <v>9.1999999999999998E-2</v>
      </c>
      <c r="T103">
        <v>102</v>
      </c>
      <c r="U103" s="2">
        <v>2.5000000000000001E-2</v>
      </c>
      <c r="V103">
        <v>82</v>
      </c>
      <c r="W103" s="2">
        <v>2.1000000000000001E-2</v>
      </c>
      <c r="X103" t="str">
        <f t="shared" si="63"/>
        <v/>
      </c>
      <c r="AJ103" s="79">
        <f t="shared" si="44"/>
        <v>2.4E-2</v>
      </c>
      <c r="AK103">
        <v>101</v>
      </c>
      <c r="AL103" s="6">
        <f t="shared" si="45"/>
        <v>0.22283813747228381</v>
      </c>
      <c r="AM103" s="6">
        <f t="shared" si="46"/>
        <v>-0.76264309699955668</v>
      </c>
      <c r="AN103" s="7">
        <f t="shared" si="47"/>
        <v>0.22283813747228381</v>
      </c>
      <c r="AO103" s="7">
        <f t="shared" si="48"/>
        <v>0.29827160544551656</v>
      </c>
      <c r="AR103">
        <f t="shared" si="49"/>
        <v>1</v>
      </c>
      <c r="AS103">
        <f t="shared" si="50"/>
        <v>1.5699860303623433E-27</v>
      </c>
      <c r="AT103">
        <f t="shared" si="51"/>
        <v>6.1632413447690539E-29</v>
      </c>
      <c r="AU103">
        <f t="shared" si="60"/>
        <v>0.50000000000000033</v>
      </c>
      <c r="CD103">
        <f t="shared" si="61"/>
        <v>82</v>
      </c>
      <c r="CE103" s="2">
        <f t="shared" si="62"/>
        <v>2.1000000000000001E-2</v>
      </c>
      <c r="DB103">
        <f t="shared" si="52"/>
        <v>2.4E-2</v>
      </c>
      <c r="DC103">
        <f t="shared" si="52"/>
        <v>101</v>
      </c>
      <c r="DD103">
        <f t="shared" si="53"/>
        <v>2.4E-2</v>
      </c>
      <c r="DE103">
        <f t="shared" si="54"/>
        <v>0.20945494796824543</v>
      </c>
      <c r="DF103">
        <f t="shared" si="55"/>
        <v>0.79054505203175451</v>
      </c>
      <c r="DG103">
        <f t="shared" si="56"/>
        <v>0.25989508707251918</v>
      </c>
      <c r="DH103">
        <f t="shared" si="57"/>
        <v>-585.05549362928275</v>
      </c>
      <c r="DI103">
        <f t="shared" si="58"/>
        <v>0.22283813747228381</v>
      </c>
      <c r="DJ103">
        <f t="shared" si="59"/>
        <v>-0.76264309699955668</v>
      </c>
    </row>
    <row r="104" spans="1:114" x14ac:dyDescent="0.25">
      <c r="A104" t="s">
        <v>25</v>
      </c>
      <c r="B104" s="2">
        <v>9.4E-2</v>
      </c>
      <c r="T104">
        <v>103</v>
      </c>
      <c r="U104" s="2">
        <v>2.5000000000000001E-2</v>
      </c>
      <c r="V104">
        <v>83</v>
      </c>
      <c r="W104" s="2">
        <v>2.1000000000000001E-2</v>
      </c>
      <c r="X104" t="str">
        <f t="shared" si="63"/>
        <v/>
      </c>
      <c r="AJ104" s="79">
        <f t="shared" si="44"/>
        <v>2.5000000000000001E-2</v>
      </c>
      <c r="AK104">
        <v>102</v>
      </c>
      <c r="AL104" s="6">
        <f t="shared" si="45"/>
        <v>0.22505543237250555</v>
      </c>
      <c r="AM104" s="6">
        <f t="shared" si="46"/>
        <v>-0.75523021078708297</v>
      </c>
      <c r="AN104" s="7">
        <f t="shared" si="47"/>
        <v>0.22505543237250558</v>
      </c>
      <c r="AO104" s="7">
        <f t="shared" si="48"/>
        <v>0.29995438411192071</v>
      </c>
      <c r="CD104">
        <f t="shared" si="61"/>
        <v>83</v>
      </c>
      <c r="CE104" s="2">
        <f t="shared" si="62"/>
        <v>2.1000000000000001E-2</v>
      </c>
      <c r="DB104">
        <f t="shared" si="52"/>
        <v>2.5000000000000001E-2</v>
      </c>
      <c r="DC104">
        <f t="shared" si="52"/>
        <v>102</v>
      </c>
      <c r="DD104">
        <f t="shared" si="53"/>
        <v>2.5000000000000001E-2</v>
      </c>
      <c r="DE104">
        <f t="shared" si="54"/>
        <v>0.21686038201543886</v>
      </c>
      <c r="DF104">
        <f t="shared" si="55"/>
        <v>0.78313961798456111</v>
      </c>
      <c r="DG104">
        <f t="shared" si="56"/>
        <v>0.25989508707251918</v>
      </c>
      <c r="DH104">
        <f t="shared" si="57"/>
        <v>-583.82369112647962</v>
      </c>
      <c r="DI104">
        <f t="shared" si="58"/>
        <v>0.22505543237250555</v>
      </c>
      <c r="DJ104">
        <f t="shared" si="59"/>
        <v>-0.75523021078708297</v>
      </c>
    </row>
    <row r="105" spans="1:114" x14ac:dyDescent="0.25">
      <c r="A105" t="s">
        <v>25</v>
      </c>
      <c r="B105" s="2">
        <v>9.4E-2</v>
      </c>
      <c r="T105">
        <v>104</v>
      </c>
      <c r="U105" s="2">
        <v>2.5000000000000001E-2</v>
      </c>
      <c r="V105">
        <v>84</v>
      </c>
      <c r="W105" s="2">
        <v>2.1000000000000001E-2</v>
      </c>
      <c r="X105" t="str">
        <f t="shared" si="63"/>
        <v/>
      </c>
      <c r="AJ105" s="79">
        <f t="shared" si="44"/>
        <v>2.5000000000000001E-2</v>
      </c>
      <c r="AK105">
        <v>103</v>
      </c>
      <c r="AL105" s="6">
        <f t="shared" si="45"/>
        <v>0.22727272727272727</v>
      </c>
      <c r="AM105" s="6">
        <f t="shared" si="46"/>
        <v>-0.74785859476330196</v>
      </c>
      <c r="AN105" s="7">
        <f t="shared" si="47"/>
        <v>0.22727272727272729</v>
      </c>
      <c r="AO105" s="7">
        <f t="shared" si="48"/>
        <v>0.30162077213740696</v>
      </c>
      <c r="CD105">
        <f t="shared" si="61"/>
        <v>84</v>
      </c>
      <c r="CE105" s="2">
        <f t="shared" si="62"/>
        <v>2.1000000000000001E-2</v>
      </c>
      <c r="DB105">
        <f t="shared" si="52"/>
        <v>2.5000000000000001E-2</v>
      </c>
      <c r="DC105">
        <f t="shared" si="52"/>
        <v>103</v>
      </c>
      <c r="DD105">
        <f t="shared" si="53"/>
        <v>2.5000000000000001E-2</v>
      </c>
      <c r="DE105">
        <f t="shared" si="54"/>
        <v>0.21686038201543886</v>
      </c>
      <c r="DF105">
        <f t="shared" si="55"/>
        <v>0.78313961798456111</v>
      </c>
      <c r="DG105">
        <f t="shared" si="56"/>
        <v>0.25989508707251918</v>
      </c>
      <c r="DH105">
        <f t="shared" si="57"/>
        <v>-589.57564867452379</v>
      </c>
      <c r="DI105">
        <f t="shared" si="58"/>
        <v>0.22727272727272727</v>
      </c>
      <c r="DJ105">
        <f t="shared" si="59"/>
        <v>-0.74785859476330196</v>
      </c>
    </row>
    <row r="106" spans="1:114" x14ac:dyDescent="0.25">
      <c r="A106" t="s">
        <v>25</v>
      </c>
      <c r="B106" s="2">
        <v>9.7000000000000003E-2</v>
      </c>
      <c r="T106">
        <v>105</v>
      </c>
      <c r="U106" s="2">
        <v>2.5000000000000001E-2</v>
      </c>
      <c r="V106">
        <v>85</v>
      </c>
      <c r="W106" s="2">
        <v>2.1000000000000001E-2</v>
      </c>
      <c r="X106" t="str">
        <f t="shared" si="63"/>
        <v/>
      </c>
      <c r="AJ106" s="79">
        <f t="shared" si="44"/>
        <v>2.5000000000000001E-2</v>
      </c>
      <c r="AK106">
        <v>104</v>
      </c>
      <c r="AL106" s="6">
        <f t="shared" si="45"/>
        <v>0.229490022172949</v>
      </c>
      <c r="AM106" s="6">
        <f t="shared" si="46"/>
        <v>-0.74052739574798465</v>
      </c>
      <c r="AN106" s="7">
        <f t="shared" si="47"/>
        <v>0.22949002217294898</v>
      </c>
      <c r="AO106" s="7">
        <f t="shared" si="48"/>
        <v>0.30327086008001708</v>
      </c>
      <c r="CD106">
        <f t="shared" si="61"/>
        <v>85</v>
      </c>
      <c r="CE106" s="2">
        <f t="shared" si="62"/>
        <v>2.1000000000000001E-2</v>
      </c>
      <c r="DB106">
        <f t="shared" si="52"/>
        <v>2.5000000000000001E-2</v>
      </c>
      <c r="DC106">
        <f t="shared" si="52"/>
        <v>104</v>
      </c>
      <c r="DD106">
        <f t="shared" si="53"/>
        <v>2.5000000000000001E-2</v>
      </c>
      <c r="DE106">
        <f t="shared" si="54"/>
        <v>0.21686038201543886</v>
      </c>
      <c r="DF106">
        <f t="shared" si="55"/>
        <v>0.78313961798456111</v>
      </c>
      <c r="DG106">
        <f t="shared" si="56"/>
        <v>0.26822323884155519</v>
      </c>
      <c r="DH106">
        <f t="shared" si="57"/>
        <v>-588.7984999484255</v>
      </c>
      <c r="DI106">
        <f t="shared" si="58"/>
        <v>0.229490022172949</v>
      </c>
      <c r="DJ106">
        <f t="shared" si="59"/>
        <v>-0.74052739574798465</v>
      </c>
    </row>
    <row r="107" spans="1:114" x14ac:dyDescent="0.25">
      <c r="A107" t="s">
        <v>25</v>
      </c>
      <c r="B107" s="2">
        <v>9.7000000000000003E-2</v>
      </c>
      <c r="T107">
        <v>106</v>
      </c>
      <c r="U107" s="2">
        <v>2.5999999999999999E-2</v>
      </c>
      <c r="V107">
        <v>86</v>
      </c>
      <c r="W107" s="2">
        <v>2.1000000000000001E-2</v>
      </c>
      <c r="X107" t="str">
        <f t="shared" si="63"/>
        <v/>
      </c>
      <c r="AJ107" s="79">
        <f t="shared" si="44"/>
        <v>2.5000000000000001E-2</v>
      </c>
      <c r="AK107">
        <v>105</v>
      </c>
      <c r="AL107" s="6">
        <f t="shared" si="45"/>
        <v>0.23170731707317074</v>
      </c>
      <c r="AM107" s="6">
        <f t="shared" si="46"/>
        <v>-0.73323578318551175</v>
      </c>
      <c r="AN107" s="7">
        <f t="shared" si="47"/>
        <v>0.23170731707317072</v>
      </c>
      <c r="AO107" s="7">
        <f t="shared" si="48"/>
        <v>0.30490473663128342</v>
      </c>
      <c r="CD107">
        <f t="shared" si="61"/>
        <v>86</v>
      </c>
      <c r="CE107" s="2">
        <f t="shared" si="62"/>
        <v>2.1000000000000001E-2</v>
      </c>
      <c r="DB107">
        <f t="shared" si="52"/>
        <v>2.5000000000000001E-2</v>
      </c>
      <c r="DC107">
        <f t="shared" si="52"/>
        <v>105</v>
      </c>
      <c r="DD107">
        <f t="shared" si="53"/>
        <v>2.5000000000000001E-2</v>
      </c>
      <c r="DE107">
        <f t="shared" si="54"/>
        <v>0.21686038201543886</v>
      </c>
      <c r="DF107">
        <f t="shared" si="55"/>
        <v>0.78313961798456111</v>
      </c>
      <c r="DG107">
        <f t="shared" si="56"/>
        <v>0.27668356929737215</v>
      </c>
      <c r="DH107">
        <f t="shared" si="57"/>
        <v>-587.99690242282338</v>
      </c>
      <c r="DI107">
        <f t="shared" si="58"/>
        <v>0.23170731707317074</v>
      </c>
      <c r="DJ107">
        <f t="shared" si="59"/>
        <v>-0.73323578318551175</v>
      </c>
    </row>
    <row r="108" spans="1:114" x14ac:dyDescent="0.25">
      <c r="A108" t="s">
        <v>25</v>
      </c>
      <c r="B108" s="2">
        <v>0.1</v>
      </c>
      <c r="T108">
        <v>107</v>
      </c>
      <c r="U108" s="2">
        <v>2.5999999999999999E-2</v>
      </c>
      <c r="V108">
        <v>87</v>
      </c>
      <c r="W108" s="2">
        <v>2.1999999999999999E-2</v>
      </c>
      <c r="X108" t="str">
        <f t="shared" si="63"/>
        <v/>
      </c>
      <c r="AJ108" s="79">
        <f t="shared" si="44"/>
        <v>2.5999999999999999E-2</v>
      </c>
      <c r="AK108">
        <v>106</v>
      </c>
      <c r="AL108" s="6">
        <f t="shared" si="45"/>
        <v>0.23392461197339245</v>
      </c>
      <c r="AM108" s="6">
        <f t="shared" si="46"/>
        <v>-0.72598294830078236</v>
      </c>
      <c r="AN108" s="7">
        <f t="shared" si="47"/>
        <v>0.23392461197339232</v>
      </c>
      <c r="AO108" s="7">
        <f t="shared" si="48"/>
        <v>0.30652248866545068</v>
      </c>
      <c r="CD108">
        <f t="shared" si="61"/>
        <v>87</v>
      </c>
      <c r="CE108" s="2">
        <f t="shared" si="62"/>
        <v>2.1999999999999999E-2</v>
      </c>
      <c r="DB108">
        <f t="shared" si="52"/>
        <v>2.5999999999999999E-2</v>
      </c>
      <c r="DC108">
        <f t="shared" si="52"/>
        <v>106</v>
      </c>
      <c r="DD108">
        <f t="shared" si="53"/>
        <v>2.5999999999999999E-2</v>
      </c>
      <c r="DE108">
        <f t="shared" si="54"/>
        <v>0.22441496637716007</v>
      </c>
      <c r="DF108">
        <f t="shared" si="55"/>
        <v>0.77558503362283993</v>
      </c>
      <c r="DG108">
        <f t="shared" si="56"/>
        <v>0.28527260141733679</v>
      </c>
      <c r="DH108">
        <f t="shared" si="57"/>
        <v>-579.94794762059917</v>
      </c>
      <c r="DI108">
        <f t="shared" si="58"/>
        <v>0.23392461197339245</v>
      </c>
      <c r="DJ108">
        <f t="shared" si="59"/>
        <v>-0.72598294830078236</v>
      </c>
    </row>
    <row r="109" spans="1:114" x14ac:dyDescent="0.25">
      <c r="A109" t="s">
        <v>25</v>
      </c>
      <c r="B109" s="2">
        <v>0.109</v>
      </c>
      <c r="T109">
        <v>108</v>
      </c>
      <c r="U109" s="2">
        <v>2.5999999999999999E-2</v>
      </c>
      <c r="V109">
        <v>88</v>
      </c>
      <c r="W109" s="2">
        <v>2.1999999999999999E-2</v>
      </c>
      <c r="X109" t="str">
        <f t="shared" si="63"/>
        <v/>
      </c>
      <c r="AJ109" s="79">
        <f t="shared" si="44"/>
        <v>2.5999999999999999E-2</v>
      </c>
      <c r="AK109">
        <v>107</v>
      </c>
      <c r="AL109" s="6">
        <f t="shared" si="45"/>
        <v>0.23614190687361419</v>
      </c>
      <c r="AM109" s="6">
        <f t="shared" si="46"/>
        <v>-0.71876810329382101</v>
      </c>
      <c r="AN109" s="7">
        <f t="shared" si="47"/>
        <v>0.23614190687361433</v>
      </c>
      <c r="AO109" s="7">
        <f t="shared" si="48"/>
        <v>0.30812420128687035</v>
      </c>
      <c r="CD109">
        <f t="shared" si="61"/>
        <v>88</v>
      </c>
      <c r="CE109" s="2">
        <f t="shared" si="62"/>
        <v>2.1999999999999999E-2</v>
      </c>
      <c r="DB109">
        <f t="shared" si="52"/>
        <v>2.5999999999999999E-2</v>
      </c>
      <c r="DC109">
        <f t="shared" si="52"/>
        <v>107</v>
      </c>
      <c r="DD109">
        <f t="shared" si="53"/>
        <v>2.5999999999999999E-2</v>
      </c>
      <c r="DE109">
        <f t="shared" si="54"/>
        <v>0.22441496637716007</v>
      </c>
      <c r="DF109">
        <f t="shared" si="55"/>
        <v>0.77558503362283993</v>
      </c>
      <c r="DG109">
        <f t="shared" si="56"/>
        <v>0.28527260141733679</v>
      </c>
      <c r="DH109">
        <f t="shared" si="57"/>
        <v>-585.44508456487029</v>
      </c>
      <c r="DI109">
        <f t="shared" si="58"/>
        <v>0.23614190687361419</v>
      </c>
      <c r="DJ109">
        <f t="shared" si="59"/>
        <v>-0.71876810329382101</v>
      </c>
    </row>
    <row r="110" spans="1:114" x14ac:dyDescent="0.25">
      <c r="A110" t="s">
        <v>25</v>
      </c>
      <c r="B110" s="2">
        <v>0.109</v>
      </c>
      <c r="T110">
        <v>109</v>
      </c>
      <c r="U110" s="2">
        <v>2.7E-2</v>
      </c>
      <c r="V110">
        <v>89</v>
      </c>
      <c r="W110" s="2">
        <v>2.1999999999999999E-2</v>
      </c>
      <c r="X110" t="str">
        <f t="shared" si="63"/>
        <v/>
      </c>
      <c r="AJ110" s="79">
        <f t="shared" si="44"/>
        <v>2.5999999999999999E-2</v>
      </c>
      <c r="AK110">
        <v>108</v>
      </c>
      <c r="AL110" s="6">
        <f t="shared" si="45"/>
        <v>0.23835920177383593</v>
      </c>
      <c r="AM110" s="6">
        <f t="shared" si="46"/>
        <v>-0.71159048057096486</v>
      </c>
      <c r="AN110" s="7">
        <f t="shared" si="47"/>
        <v>0.23835920177383596</v>
      </c>
      <c r="AO110" s="7">
        <f t="shared" si="48"/>
        <v>0.30970995787564887</v>
      </c>
      <c r="CD110">
        <f t="shared" si="61"/>
        <v>89</v>
      </c>
      <c r="CE110" s="2">
        <f t="shared" si="62"/>
        <v>2.1999999999999999E-2</v>
      </c>
      <c r="DB110">
        <f t="shared" si="52"/>
        <v>2.5999999999999999E-2</v>
      </c>
      <c r="DC110">
        <f t="shared" si="52"/>
        <v>108</v>
      </c>
      <c r="DD110">
        <f t="shared" si="53"/>
        <v>2.5999999999999999E-2</v>
      </c>
      <c r="DE110">
        <f t="shared" si="54"/>
        <v>0.22441496637716007</v>
      </c>
      <c r="DF110">
        <f t="shared" si="55"/>
        <v>0.77558503362283993</v>
      </c>
      <c r="DG110">
        <f t="shared" si="56"/>
        <v>0.28527260141733679</v>
      </c>
      <c r="DH110">
        <f t="shared" si="57"/>
        <v>-590.94222150914129</v>
      </c>
      <c r="DI110">
        <f t="shared" si="58"/>
        <v>0.23835920177383593</v>
      </c>
      <c r="DJ110">
        <f t="shared" si="59"/>
        <v>-0.71159048057096486</v>
      </c>
    </row>
    <row r="111" spans="1:114" x14ac:dyDescent="0.25">
      <c r="A111" t="s">
        <v>25</v>
      </c>
      <c r="B111" s="2">
        <v>0.115</v>
      </c>
      <c r="T111">
        <v>110</v>
      </c>
      <c r="U111" s="2">
        <v>2.7E-2</v>
      </c>
      <c r="V111">
        <v>90</v>
      </c>
      <c r="W111" s="2">
        <v>2.1999999999999999E-2</v>
      </c>
      <c r="X111" t="str">
        <f t="shared" si="63"/>
        <v/>
      </c>
      <c r="AJ111" s="79">
        <f t="shared" si="44"/>
        <v>2.7E-2</v>
      </c>
      <c r="AK111">
        <v>109</v>
      </c>
      <c r="AL111" s="6">
        <f t="shared" si="45"/>
        <v>0.24057649667405764</v>
      </c>
      <c r="AM111" s="6">
        <f t="shared" si="46"/>
        <v>-0.70444933201062299</v>
      </c>
      <c r="AN111" s="7">
        <f t="shared" si="47"/>
        <v>0.24057649667405767</v>
      </c>
      <c r="AO111" s="7">
        <f t="shared" si="48"/>
        <v>0.31127984013163212</v>
      </c>
      <c r="CD111">
        <f t="shared" si="61"/>
        <v>90</v>
      </c>
      <c r="CE111" s="2">
        <f t="shared" si="62"/>
        <v>2.1999999999999999E-2</v>
      </c>
      <c r="DB111">
        <f t="shared" si="52"/>
        <v>2.7E-2</v>
      </c>
      <c r="DC111">
        <f t="shared" si="52"/>
        <v>109</v>
      </c>
      <c r="DD111">
        <f t="shared" si="53"/>
        <v>2.7E-2</v>
      </c>
      <c r="DE111">
        <f t="shared" si="54"/>
        <v>0.23211670608091506</v>
      </c>
      <c r="DF111">
        <f t="shared" si="55"/>
        <v>0.76788329391908494</v>
      </c>
      <c r="DG111">
        <f t="shared" si="56"/>
        <v>0.29398663705104067</v>
      </c>
      <c r="DH111">
        <f t="shared" si="57"/>
        <v>-582.58770228519893</v>
      </c>
      <c r="DI111">
        <f t="shared" si="58"/>
        <v>0.24057649667405764</v>
      </c>
      <c r="DJ111">
        <f t="shared" si="59"/>
        <v>-0.70444933201062299</v>
      </c>
    </row>
    <row r="112" spans="1:114" x14ac:dyDescent="0.25">
      <c r="A112" t="s">
        <v>25</v>
      </c>
      <c r="B112" s="2">
        <v>0.115</v>
      </c>
      <c r="T112">
        <v>111</v>
      </c>
      <c r="U112" s="2">
        <v>2.7E-2</v>
      </c>
      <c r="V112">
        <v>91</v>
      </c>
      <c r="W112" s="2">
        <v>2.1999999999999999E-2</v>
      </c>
      <c r="X112" t="str">
        <f t="shared" si="63"/>
        <v/>
      </c>
      <c r="AJ112" s="79">
        <f t="shared" si="44"/>
        <v>2.7E-2</v>
      </c>
      <c r="AK112">
        <v>110</v>
      </c>
      <c r="AL112" s="6">
        <f t="shared" si="45"/>
        <v>0.24279379157427938</v>
      </c>
      <c r="AM112" s="6">
        <f t="shared" si="46"/>
        <v>-0.69734392826175651</v>
      </c>
      <c r="AN112" s="7">
        <f t="shared" si="47"/>
        <v>0.24279379157427916</v>
      </c>
      <c r="AO112" s="7">
        <f t="shared" si="48"/>
        <v>0.31283392811679583</v>
      </c>
      <c r="CD112">
        <f t="shared" si="61"/>
        <v>91</v>
      </c>
      <c r="CE112" s="2">
        <f t="shared" si="62"/>
        <v>2.1999999999999999E-2</v>
      </c>
      <c r="DB112">
        <f t="shared" si="52"/>
        <v>2.7E-2</v>
      </c>
      <c r="DC112">
        <f t="shared" si="52"/>
        <v>110</v>
      </c>
      <c r="DD112">
        <f t="shared" si="53"/>
        <v>2.7E-2</v>
      </c>
      <c r="DE112">
        <f t="shared" si="54"/>
        <v>0.23211670608091506</v>
      </c>
      <c r="DF112">
        <f t="shared" si="55"/>
        <v>0.76788329391908494</v>
      </c>
      <c r="DG112">
        <f t="shared" si="56"/>
        <v>0.29398663705104067</v>
      </c>
      <c r="DH112">
        <f t="shared" si="57"/>
        <v>-587.95717419566154</v>
      </c>
      <c r="DI112">
        <f t="shared" si="58"/>
        <v>0.24279379157427938</v>
      </c>
      <c r="DJ112">
        <f t="shared" si="59"/>
        <v>-0.69734392826175651</v>
      </c>
    </row>
    <row r="113" spans="1:114" x14ac:dyDescent="0.25">
      <c r="A113" t="s">
        <v>25</v>
      </c>
      <c r="B113" s="2">
        <v>0.11700000000000001</v>
      </c>
      <c r="T113">
        <v>112</v>
      </c>
      <c r="U113" s="2">
        <v>2.8000000000000001E-2</v>
      </c>
      <c r="V113">
        <v>92</v>
      </c>
      <c r="W113" s="2">
        <v>2.1999999999999999E-2</v>
      </c>
      <c r="X113" t="str">
        <f t="shared" si="63"/>
        <v/>
      </c>
      <c r="AJ113" s="79">
        <f t="shared" si="44"/>
        <v>2.7E-2</v>
      </c>
      <c r="AK113">
        <f>AK112+1</f>
        <v>111</v>
      </c>
      <c r="AL113" s="6">
        <f t="shared" si="45"/>
        <v>0.24501108647450112</v>
      </c>
      <c r="AM113" s="6">
        <f t="shared" ref="AM113:AM176" si="64">(_xlfn.NORM.S.INV(AL113))</f>
        <v>-0.69027355807331003</v>
      </c>
      <c r="AN113" s="7">
        <f t="shared" ref="AN113:AN176" si="65">_xlfn.NORM.DIST(AM113,0,1,TRUE)</f>
        <v>0.24501108647450093</v>
      </c>
      <c r="AO113" s="7">
        <f t="shared" ref="AO113:AO176" si="66">_xlfn.NORM.DIST(AM113,0,1,FALSE)</f>
        <v>0.31437230029611768</v>
      </c>
      <c r="CD113">
        <f t="shared" si="61"/>
        <v>92</v>
      </c>
      <c r="CE113" s="2">
        <f t="shared" si="62"/>
        <v>2.1999999999999999E-2</v>
      </c>
      <c r="DB113">
        <f t="shared" ref="DB113:DB176" si="67">IF(AJ113&gt;0,AJ113,"")</f>
        <v>2.7E-2</v>
      </c>
      <c r="DC113">
        <f t="shared" ref="DC113:DC176" si="68">IF(AK113&gt;0,AK113,"")</f>
        <v>111</v>
      </c>
      <c r="DD113">
        <f t="shared" ref="DD113:DD176" si="69">DB113</f>
        <v>2.7E-2</v>
      </c>
      <c r="DE113">
        <f t="shared" si="54"/>
        <v>0.23211670608091506</v>
      </c>
      <c r="DF113">
        <f t="shared" ref="DF113:DF176" si="70">1-DE113</f>
        <v>0.76788329391908494</v>
      </c>
      <c r="DG113">
        <f t="shared" si="56"/>
        <v>0.29398663705104067</v>
      </c>
      <c r="DH113">
        <f t="shared" ref="DH113:DH176" si="71">(2*DC113-1)*(LN(DE113)+LN(DG113))</f>
        <v>-593.32664610612426</v>
      </c>
      <c r="DI113">
        <f t="shared" si="58"/>
        <v>0.24501108647450112</v>
      </c>
      <c r="DJ113">
        <f t="shared" ref="DJ113:DJ176" si="72">_xlfn.NORM.S.INV(DI113)</f>
        <v>-0.69027355807331003</v>
      </c>
    </row>
    <row r="114" spans="1:114" x14ac:dyDescent="0.25">
      <c r="A114" t="s">
        <v>25</v>
      </c>
      <c r="B114" s="2">
        <v>0.12</v>
      </c>
      <c r="T114">
        <v>113</v>
      </c>
      <c r="U114" s="2">
        <v>2.8000000000000001E-2</v>
      </c>
      <c r="V114">
        <v>93</v>
      </c>
      <c r="W114" s="2">
        <v>2.1999999999999999E-2</v>
      </c>
      <c r="X114" t="str">
        <f t="shared" si="63"/>
        <v/>
      </c>
      <c r="AJ114" s="79">
        <f t="shared" si="44"/>
        <v>2.8000000000000001E-2</v>
      </c>
      <c r="AK114">
        <f t="shared" ref="AK114:AK177" si="73">AK113+1</f>
        <v>112</v>
      </c>
      <c r="AL114" s="6">
        <f t="shared" si="45"/>
        <v>0.24722838137472283</v>
      </c>
      <c r="AM114" s="6">
        <f t="shared" si="64"/>
        <v>-0.68323752765297041</v>
      </c>
      <c r="AN114" s="7">
        <f t="shared" si="65"/>
        <v>0.24722838137472275</v>
      </c>
      <c r="AO114" s="7">
        <f t="shared" si="66"/>
        <v>0.31589503357699295</v>
      </c>
      <c r="CD114">
        <f t="shared" si="61"/>
        <v>93</v>
      </c>
      <c r="CE114" s="2">
        <f t="shared" si="62"/>
        <v>2.1999999999999999E-2</v>
      </c>
      <c r="DB114">
        <f t="shared" si="67"/>
        <v>2.8000000000000001E-2</v>
      </c>
      <c r="DC114">
        <f t="shared" si="68"/>
        <v>112</v>
      </c>
      <c r="DD114">
        <f t="shared" si="69"/>
        <v>2.8000000000000001E-2</v>
      </c>
      <c r="DE114">
        <f t="shared" si="54"/>
        <v>0.23996337453100947</v>
      </c>
      <c r="DF114">
        <f t="shared" si="70"/>
        <v>0.76003662546899053</v>
      </c>
      <c r="DG114">
        <f t="shared" si="56"/>
        <v>0.29398663705104067</v>
      </c>
      <c r="DH114">
        <f t="shared" si="71"/>
        <v>-591.28225623871936</v>
      </c>
      <c r="DI114">
        <f t="shared" si="58"/>
        <v>0.24722838137472283</v>
      </c>
      <c r="DJ114">
        <f t="shared" si="72"/>
        <v>-0.68323752765297041</v>
      </c>
    </row>
    <row r="115" spans="1:114" x14ac:dyDescent="0.25">
      <c r="A115" t="s">
        <v>25</v>
      </c>
      <c r="B115" s="2">
        <v>0.121</v>
      </c>
      <c r="T115">
        <v>114</v>
      </c>
      <c r="U115" s="2">
        <v>2.8000000000000001E-2</v>
      </c>
      <c r="V115">
        <v>94</v>
      </c>
      <c r="W115" s="2">
        <v>2.3E-2</v>
      </c>
      <c r="X115" t="str">
        <f t="shared" si="63"/>
        <v/>
      </c>
      <c r="AJ115" s="79">
        <f t="shared" si="44"/>
        <v>2.8000000000000001E-2</v>
      </c>
      <c r="AK115">
        <f t="shared" si="73"/>
        <v>113</v>
      </c>
      <c r="AL115" s="6">
        <f t="shared" si="45"/>
        <v>0.24944567627494457</v>
      </c>
      <c r="AM115" s="6">
        <f t="shared" si="64"/>
        <v>-0.67623516005369599</v>
      </c>
      <c r="AN115" s="7">
        <f t="shared" si="65"/>
        <v>0.24944567627494441</v>
      </c>
      <c r="AO115" s="7">
        <f t="shared" si="66"/>
        <v>0.31740220334726105</v>
      </c>
      <c r="CD115">
        <f t="shared" si="61"/>
        <v>94</v>
      </c>
      <c r="CE115" s="2">
        <f t="shared" si="62"/>
        <v>2.3E-2</v>
      </c>
      <c r="DB115">
        <f t="shared" si="67"/>
        <v>2.8000000000000001E-2</v>
      </c>
      <c r="DC115">
        <f t="shared" si="68"/>
        <v>113</v>
      </c>
      <c r="DD115">
        <f t="shared" si="69"/>
        <v>2.8000000000000001E-2</v>
      </c>
      <c r="DE115">
        <f t="shared" si="54"/>
        <v>0.23996337453100947</v>
      </c>
      <c r="DF115">
        <f t="shared" si="70"/>
        <v>0.76003662546899053</v>
      </c>
      <c r="DG115">
        <f t="shared" si="56"/>
        <v>0.30282176087919221</v>
      </c>
      <c r="DH115">
        <f t="shared" si="71"/>
        <v>-589.92297027488007</v>
      </c>
      <c r="DI115">
        <f t="shared" si="58"/>
        <v>0.24944567627494457</v>
      </c>
      <c r="DJ115">
        <f t="shared" si="72"/>
        <v>-0.67623516005369599</v>
      </c>
    </row>
    <row r="116" spans="1:114" x14ac:dyDescent="0.25">
      <c r="A116" t="s">
        <v>25</v>
      </c>
      <c r="B116" s="2">
        <v>0.128</v>
      </c>
      <c r="T116">
        <v>115</v>
      </c>
      <c r="U116" s="2">
        <v>2.8000000000000001E-2</v>
      </c>
      <c r="V116">
        <v>95</v>
      </c>
      <c r="W116" s="2">
        <v>2.3E-2</v>
      </c>
      <c r="X116" t="str">
        <f t="shared" si="63"/>
        <v/>
      </c>
      <c r="AJ116" s="79">
        <f t="shared" si="44"/>
        <v>2.8000000000000001E-2</v>
      </c>
      <c r="AK116">
        <f t="shared" si="73"/>
        <v>114</v>
      </c>
      <c r="AL116" s="6">
        <f t="shared" si="45"/>
        <v>0.25166297117516628</v>
      </c>
      <c r="AM116" s="6">
        <f t="shared" si="64"/>
        <v>-0.66926579458657287</v>
      </c>
      <c r="AN116" s="7">
        <f t="shared" si="65"/>
        <v>0.25166297117516612</v>
      </c>
      <c r="AO116" s="7">
        <f t="shared" si="66"/>
        <v>0.3188938835119014</v>
      </c>
      <c r="CD116">
        <f t="shared" si="61"/>
        <v>95</v>
      </c>
      <c r="CE116" s="2">
        <f t="shared" si="62"/>
        <v>2.3E-2</v>
      </c>
      <c r="DB116">
        <f t="shared" si="67"/>
        <v>2.8000000000000001E-2</v>
      </c>
      <c r="DC116">
        <f t="shared" si="68"/>
        <v>114</v>
      </c>
      <c r="DD116">
        <f t="shared" si="69"/>
        <v>2.8000000000000001E-2</v>
      </c>
      <c r="DE116">
        <f t="shared" si="54"/>
        <v>0.23996337453100947</v>
      </c>
      <c r="DF116">
        <f t="shared" si="70"/>
        <v>0.76003662546899053</v>
      </c>
      <c r="DG116">
        <f t="shared" si="56"/>
        <v>0.30282176087919221</v>
      </c>
      <c r="DH116">
        <f t="shared" si="71"/>
        <v>-595.16673001065669</v>
      </c>
      <c r="DI116">
        <f t="shared" si="58"/>
        <v>0.25166297117516628</v>
      </c>
      <c r="DJ116">
        <f t="shared" si="72"/>
        <v>-0.66926579458657287</v>
      </c>
    </row>
    <row r="117" spans="1:114" x14ac:dyDescent="0.25">
      <c r="A117" t="s">
        <v>25</v>
      </c>
      <c r="B117" s="2">
        <v>0.128</v>
      </c>
      <c r="T117">
        <v>116</v>
      </c>
      <c r="U117" s="2">
        <v>2.9000000000000001E-2</v>
      </c>
      <c r="V117">
        <v>96</v>
      </c>
      <c r="W117" s="2">
        <v>2.3E-2</v>
      </c>
      <c r="X117" t="str">
        <f t="shared" si="63"/>
        <v/>
      </c>
      <c r="AJ117" s="79">
        <f t="shared" si="44"/>
        <v>2.8000000000000001E-2</v>
      </c>
      <c r="AK117">
        <f t="shared" si="73"/>
        <v>115</v>
      </c>
      <c r="AL117" s="6">
        <f t="shared" si="45"/>
        <v>0.25388026607538805</v>
      </c>
      <c r="AM117" s="6">
        <f t="shared" si="64"/>
        <v>-0.66232878625864433</v>
      </c>
      <c r="AN117" s="7">
        <f t="shared" si="65"/>
        <v>0.25388026607538811</v>
      </c>
      <c r="AO117" s="7">
        <f t="shared" si="66"/>
        <v>0.32037014652845375</v>
      </c>
      <c r="CD117">
        <f t="shared" si="61"/>
        <v>96</v>
      </c>
      <c r="CE117" s="2">
        <f t="shared" si="62"/>
        <v>2.3E-2</v>
      </c>
      <c r="DB117">
        <f t="shared" si="67"/>
        <v>2.8000000000000001E-2</v>
      </c>
      <c r="DC117">
        <f t="shared" si="68"/>
        <v>115</v>
      </c>
      <c r="DD117">
        <f t="shared" si="69"/>
        <v>2.8000000000000001E-2</v>
      </c>
      <c r="DE117">
        <f t="shared" si="54"/>
        <v>0.23996337453100947</v>
      </c>
      <c r="DF117">
        <f t="shared" si="70"/>
        <v>0.76003662546899053</v>
      </c>
      <c r="DG117">
        <f t="shared" si="56"/>
        <v>0.31177384499757099</v>
      </c>
      <c r="DH117">
        <f t="shared" si="71"/>
        <v>-593.73887595075678</v>
      </c>
      <c r="DI117">
        <f t="shared" si="58"/>
        <v>0.25388026607538805</v>
      </c>
      <c r="DJ117">
        <f t="shared" si="72"/>
        <v>-0.66232878625864433</v>
      </c>
    </row>
    <row r="118" spans="1:114" x14ac:dyDescent="0.25">
      <c r="A118" t="s">
        <v>25</v>
      </c>
      <c r="B118" s="2">
        <v>0.13</v>
      </c>
      <c r="T118">
        <v>117</v>
      </c>
      <c r="U118" s="2">
        <v>2.9000000000000001E-2</v>
      </c>
      <c r="V118">
        <v>97</v>
      </c>
      <c r="W118" s="2">
        <v>2.3E-2</v>
      </c>
      <c r="X118" t="str">
        <f t="shared" si="63"/>
        <v/>
      </c>
      <c r="AJ118" s="79">
        <f t="shared" si="44"/>
        <v>2.9000000000000001E-2</v>
      </c>
      <c r="AK118">
        <f t="shared" si="73"/>
        <v>116</v>
      </c>
      <c r="AL118" s="6">
        <f t="shared" si="45"/>
        <v>0.25609756097560976</v>
      </c>
      <c r="AM118" s="6">
        <f t="shared" si="64"/>
        <v>-0.65542350523442661</v>
      </c>
      <c r="AN118" s="7">
        <f t="shared" si="65"/>
        <v>0.25609756097560971</v>
      </c>
      <c r="AO118" s="7">
        <f t="shared" si="66"/>
        <v>0.32183106344121976</v>
      </c>
      <c r="CD118">
        <f t="shared" si="61"/>
        <v>97</v>
      </c>
      <c r="CE118" s="2">
        <f t="shared" si="62"/>
        <v>2.3E-2</v>
      </c>
      <c r="DB118">
        <f t="shared" si="67"/>
        <v>2.9000000000000001E-2</v>
      </c>
      <c r="DC118">
        <f t="shared" si="68"/>
        <v>116</v>
      </c>
      <c r="DD118">
        <f t="shared" si="69"/>
        <v>2.9000000000000001E-2</v>
      </c>
      <c r="DE118">
        <f t="shared" si="54"/>
        <v>0.24795251344803199</v>
      </c>
      <c r="DF118">
        <f t="shared" si="70"/>
        <v>0.75204748655196796</v>
      </c>
      <c r="DG118">
        <f t="shared" si="56"/>
        <v>0.31177384499757099</v>
      </c>
      <c r="DH118">
        <f t="shared" si="71"/>
        <v>-591.35890020165004</v>
      </c>
      <c r="DI118">
        <f t="shared" si="58"/>
        <v>0.25609756097560976</v>
      </c>
      <c r="DJ118">
        <f t="shared" si="72"/>
        <v>-0.65542350523442661</v>
      </c>
    </row>
    <row r="119" spans="1:114" x14ac:dyDescent="0.25">
      <c r="A119" t="s">
        <v>25</v>
      </c>
      <c r="B119" s="2">
        <v>0.13400000000000001</v>
      </c>
      <c r="T119">
        <v>118</v>
      </c>
      <c r="U119" s="2">
        <v>2.9000000000000001E-2</v>
      </c>
      <c r="V119">
        <v>98</v>
      </c>
      <c r="W119" s="2">
        <v>2.3E-2</v>
      </c>
      <c r="X119" t="str">
        <f t="shared" si="63"/>
        <v/>
      </c>
      <c r="AJ119" s="79">
        <f t="shared" si="44"/>
        <v>2.9000000000000001E-2</v>
      </c>
      <c r="AK119">
        <f t="shared" si="73"/>
        <v>117</v>
      </c>
      <c r="AL119" s="6">
        <f t="shared" si="45"/>
        <v>0.25831485587583147</v>
      </c>
      <c r="AM119" s="6">
        <f t="shared" si="64"/>
        <v>-0.64854933631990552</v>
      </c>
      <c r="AN119" s="7">
        <f t="shared" si="65"/>
        <v>0.25831485587583142</v>
      </c>
      <c r="AO119" s="7">
        <f t="shared" si="66"/>
        <v>0.32327670391429608</v>
      </c>
      <c r="CD119">
        <f t="shared" si="61"/>
        <v>98</v>
      </c>
      <c r="CE119" s="2">
        <f t="shared" si="62"/>
        <v>2.3E-2</v>
      </c>
      <c r="DB119">
        <f t="shared" si="67"/>
        <v>2.9000000000000001E-2</v>
      </c>
      <c r="DC119">
        <f t="shared" si="68"/>
        <v>117</v>
      </c>
      <c r="DD119">
        <f t="shared" si="69"/>
        <v>2.9000000000000001E-2</v>
      </c>
      <c r="DE119">
        <f t="shared" si="54"/>
        <v>0.24795251344803199</v>
      </c>
      <c r="DF119">
        <f t="shared" si="70"/>
        <v>0.75204748655196796</v>
      </c>
      <c r="DG119">
        <f t="shared" si="56"/>
        <v>0.31177384499757099</v>
      </c>
      <c r="DH119">
        <f t="shared" si="71"/>
        <v>-596.47889067958636</v>
      </c>
      <c r="DI119">
        <f t="shared" si="58"/>
        <v>0.25831485587583147</v>
      </c>
      <c r="DJ119">
        <f t="shared" si="72"/>
        <v>-0.64854933631990552</v>
      </c>
    </row>
    <row r="120" spans="1:114" x14ac:dyDescent="0.25">
      <c r="A120" t="s">
        <v>25</v>
      </c>
      <c r="B120" s="2">
        <v>0.13700000000000001</v>
      </c>
      <c r="T120">
        <v>119</v>
      </c>
      <c r="U120" s="2">
        <v>2.9000000000000001E-2</v>
      </c>
      <c r="V120">
        <v>99</v>
      </c>
      <c r="W120" s="2">
        <v>2.4E-2</v>
      </c>
      <c r="X120" t="str">
        <f t="shared" si="63"/>
        <v/>
      </c>
      <c r="AJ120" s="79">
        <f t="shared" si="44"/>
        <v>2.9000000000000001E-2</v>
      </c>
      <c r="AK120">
        <f t="shared" si="73"/>
        <v>118</v>
      </c>
      <c r="AL120" s="6">
        <f t="shared" si="45"/>
        <v>0.26053215077605324</v>
      </c>
      <c r="AM120" s="6">
        <f t="shared" si="64"/>
        <v>-0.64170567846789384</v>
      </c>
      <c r="AN120" s="7">
        <f t="shared" si="65"/>
        <v>0.26053215077605318</v>
      </c>
      <c r="AO120" s="7">
        <f t="shared" si="66"/>
        <v>0.32470713626348602</v>
      </c>
      <c r="CD120">
        <f t="shared" si="61"/>
        <v>99</v>
      </c>
      <c r="CE120" s="2">
        <f t="shared" si="62"/>
        <v>2.4E-2</v>
      </c>
      <c r="DB120">
        <f t="shared" si="67"/>
        <v>2.9000000000000001E-2</v>
      </c>
      <c r="DC120">
        <f t="shared" si="68"/>
        <v>118</v>
      </c>
      <c r="DD120">
        <f t="shared" si="69"/>
        <v>2.9000000000000001E-2</v>
      </c>
      <c r="DE120">
        <f t="shared" si="54"/>
        <v>0.24795251344803199</v>
      </c>
      <c r="DF120">
        <f t="shared" si="70"/>
        <v>0.75204748655196796</v>
      </c>
      <c r="DG120">
        <f t="shared" si="56"/>
        <v>0.31177384499757099</v>
      </c>
      <c r="DH120">
        <f t="shared" si="71"/>
        <v>-601.59888115752278</v>
      </c>
      <c r="DI120">
        <f t="shared" si="58"/>
        <v>0.26053215077605324</v>
      </c>
      <c r="DJ120">
        <f t="shared" si="72"/>
        <v>-0.64170567846789384</v>
      </c>
    </row>
    <row r="121" spans="1:114" x14ac:dyDescent="0.25">
      <c r="A121" t="s">
        <v>25</v>
      </c>
      <c r="B121" s="2">
        <v>0.13800000000000001</v>
      </c>
      <c r="T121">
        <v>120</v>
      </c>
      <c r="U121" s="2">
        <v>0.03</v>
      </c>
      <c r="V121">
        <v>100</v>
      </c>
      <c r="W121" s="2">
        <v>2.4E-2</v>
      </c>
      <c r="X121" t="str">
        <f t="shared" si="63"/>
        <v/>
      </c>
      <c r="AJ121" s="79">
        <f t="shared" si="44"/>
        <v>2.9000000000000001E-2</v>
      </c>
      <c r="AK121">
        <f t="shared" si="73"/>
        <v>119</v>
      </c>
      <c r="AL121" s="6">
        <f t="shared" si="45"/>
        <v>0.26274944567627495</v>
      </c>
      <c r="AM121" s="6">
        <f t="shared" si="64"/>
        <v>-0.63489194430366991</v>
      </c>
      <c r="AN121" s="7">
        <f t="shared" si="65"/>
        <v>0.2627494456762749</v>
      </c>
      <c r="AO121" s="7">
        <f t="shared" si="66"/>
        <v>0.32612242748713766</v>
      </c>
      <c r="CD121">
        <f t="shared" si="61"/>
        <v>100</v>
      </c>
      <c r="CE121" s="2">
        <f t="shared" si="62"/>
        <v>2.4E-2</v>
      </c>
      <c r="DB121">
        <f t="shared" si="67"/>
        <v>2.9000000000000001E-2</v>
      </c>
      <c r="DC121">
        <f t="shared" si="68"/>
        <v>119</v>
      </c>
      <c r="DD121">
        <f t="shared" si="69"/>
        <v>2.9000000000000001E-2</v>
      </c>
      <c r="DE121">
        <f t="shared" si="54"/>
        <v>0.24795251344803199</v>
      </c>
      <c r="DF121">
        <f t="shared" si="70"/>
        <v>0.75204748655196796</v>
      </c>
      <c r="DG121">
        <f t="shared" si="56"/>
        <v>0.31177384499757099</v>
      </c>
      <c r="DH121">
        <f t="shared" si="71"/>
        <v>-606.7188716354591</v>
      </c>
      <c r="DI121">
        <f t="shared" si="58"/>
        <v>0.26274944567627495</v>
      </c>
      <c r="DJ121">
        <f t="shared" si="72"/>
        <v>-0.63489194430366991</v>
      </c>
    </row>
    <row r="122" spans="1:114" x14ac:dyDescent="0.25">
      <c r="A122" t="s">
        <v>25</v>
      </c>
      <c r="B122" s="2">
        <v>0.14199999999999999</v>
      </c>
      <c r="T122">
        <v>121</v>
      </c>
      <c r="U122" s="2">
        <v>0.03</v>
      </c>
      <c r="V122">
        <v>101</v>
      </c>
      <c r="W122" s="2">
        <v>2.4E-2</v>
      </c>
      <c r="X122" t="str">
        <f t="shared" si="63"/>
        <v/>
      </c>
      <c r="AJ122" s="2">
        <f t="shared" si="44"/>
        <v>0.03</v>
      </c>
      <c r="AK122">
        <f t="shared" si="73"/>
        <v>120</v>
      </c>
      <c r="AL122" s="6">
        <f t="shared" si="45"/>
        <v>0.26496674057649666</v>
      </c>
      <c r="AM122" s="6">
        <f t="shared" si="64"/>
        <v>-0.62810755966989928</v>
      </c>
      <c r="AN122" s="7">
        <f t="shared" si="65"/>
        <v>0.26496674057649655</v>
      </c>
      <c r="AO122" s="7">
        <f t="shared" si="66"/>
        <v>0.32752264329595199</v>
      </c>
      <c r="CD122">
        <f t="shared" si="61"/>
        <v>101</v>
      </c>
      <c r="CE122" s="2">
        <f t="shared" si="62"/>
        <v>2.4E-2</v>
      </c>
      <c r="DB122">
        <f t="shared" si="67"/>
        <v>0.03</v>
      </c>
      <c r="DC122">
        <f t="shared" si="68"/>
        <v>120</v>
      </c>
      <c r="DD122">
        <f t="shared" si="69"/>
        <v>0.03</v>
      </c>
      <c r="DE122">
        <f t="shared" si="54"/>
        <v>0.25608143341386364</v>
      </c>
      <c r="DF122">
        <f t="shared" si="70"/>
        <v>0.74391856658613631</v>
      </c>
      <c r="DG122">
        <f t="shared" si="56"/>
        <v>0.31177384499757099</v>
      </c>
      <c r="DH122">
        <f t="shared" si="71"/>
        <v>-604.1291419477202</v>
      </c>
      <c r="DI122">
        <f t="shared" si="58"/>
        <v>0.26496674057649666</v>
      </c>
      <c r="DJ122">
        <f t="shared" si="72"/>
        <v>-0.62810755966989928</v>
      </c>
    </row>
    <row r="123" spans="1:114" x14ac:dyDescent="0.25">
      <c r="A123" t="s">
        <v>25</v>
      </c>
      <c r="B123" s="2">
        <v>0.14499999999999999</v>
      </c>
      <c r="T123">
        <v>122</v>
      </c>
      <c r="U123" s="2">
        <v>0.03</v>
      </c>
      <c r="V123">
        <v>102</v>
      </c>
      <c r="W123" s="2">
        <v>2.5000000000000001E-2</v>
      </c>
      <c r="X123" t="str">
        <f t="shared" si="63"/>
        <v/>
      </c>
      <c r="AJ123" s="2">
        <f t="shared" si="44"/>
        <v>0.03</v>
      </c>
      <c r="AK123">
        <f t="shared" si="73"/>
        <v>121</v>
      </c>
      <c r="AL123" s="6">
        <f t="shared" si="45"/>
        <v>0.26718403547671843</v>
      </c>
      <c r="AM123" s="6">
        <f t="shared" si="64"/>
        <v>-0.62135196318988928</v>
      </c>
      <c r="AN123" s="7">
        <f t="shared" si="65"/>
        <v>0.26718403547671837</v>
      </c>
      <c r="AO123" s="7">
        <f t="shared" si="66"/>
        <v>0.32890784814180229</v>
      </c>
      <c r="AR123" s="27"/>
      <c r="AS123" s="6"/>
      <c r="AT123" s="29"/>
      <c r="AU123" s="29"/>
      <c r="AV123" s="6"/>
      <c r="AX123" s="78"/>
      <c r="AY123" s="78"/>
      <c r="AZ123" s="78"/>
      <c r="CD123">
        <f t="shared" si="61"/>
        <v>102</v>
      </c>
      <c r="CE123" s="2">
        <f t="shared" si="62"/>
        <v>2.5000000000000001E-2</v>
      </c>
      <c r="DB123">
        <f t="shared" si="67"/>
        <v>0.03</v>
      </c>
      <c r="DC123">
        <f t="shared" si="68"/>
        <v>121</v>
      </c>
      <c r="DD123">
        <f t="shared" si="69"/>
        <v>0.03</v>
      </c>
      <c r="DE123">
        <f t="shared" si="54"/>
        <v>0.25608143341386364</v>
      </c>
      <c r="DF123">
        <f t="shared" si="70"/>
        <v>0.74391856658613631</v>
      </c>
      <c r="DG123">
        <f t="shared" si="56"/>
        <v>0.31177384499757099</v>
      </c>
      <c r="DH123">
        <f t="shared" si="71"/>
        <v>-609.18461593891459</v>
      </c>
      <c r="DI123">
        <f t="shared" si="58"/>
        <v>0.26718403547671843</v>
      </c>
      <c r="DJ123">
        <f t="shared" si="72"/>
        <v>-0.62135196318988928</v>
      </c>
    </row>
    <row r="124" spans="1:114" x14ac:dyDescent="0.25">
      <c r="A124" t="s">
        <v>25</v>
      </c>
      <c r="B124" s="2">
        <v>0.154</v>
      </c>
      <c r="T124">
        <v>123</v>
      </c>
      <c r="U124" s="2">
        <v>0.03</v>
      </c>
      <c r="V124">
        <v>103</v>
      </c>
      <c r="W124" s="2">
        <v>2.5000000000000001E-2</v>
      </c>
      <c r="X124" t="str">
        <f t="shared" si="63"/>
        <v/>
      </c>
      <c r="AJ124" s="2">
        <f t="shared" si="44"/>
        <v>0.03</v>
      </c>
      <c r="AK124">
        <f t="shared" si="73"/>
        <v>122</v>
      </c>
      <c r="AL124" s="6">
        <f t="shared" si="45"/>
        <v>0.26940133037694014</v>
      </c>
      <c r="AM124" s="6">
        <f t="shared" si="64"/>
        <v>-0.61462460584828771</v>
      </c>
      <c r="AN124" s="7">
        <f t="shared" si="65"/>
        <v>0.26940133037694003</v>
      </c>
      <c r="AO124" s="7">
        <f t="shared" si="66"/>
        <v>0.33027810524560403</v>
      </c>
      <c r="AS124" s="6"/>
      <c r="AT124" s="29"/>
      <c r="AU124" s="29"/>
      <c r="AV124" s="6"/>
      <c r="AX124" s="78"/>
      <c r="AY124" s="78"/>
      <c r="AZ124" s="78"/>
      <c r="CD124">
        <f t="shared" si="61"/>
        <v>103</v>
      </c>
      <c r="CE124" s="2">
        <f t="shared" si="62"/>
        <v>2.5000000000000001E-2</v>
      </c>
      <c r="DB124">
        <f t="shared" si="67"/>
        <v>0.03</v>
      </c>
      <c r="DC124">
        <f t="shared" si="68"/>
        <v>122</v>
      </c>
      <c r="DD124">
        <f t="shared" si="69"/>
        <v>0.03</v>
      </c>
      <c r="DE124">
        <f t="shared" si="54"/>
        <v>0.25608143341386364</v>
      </c>
      <c r="DF124">
        <f t="shared" si="70"/>
        <v>0.74391856658613631</v>
      </c>
      <c r="DG124">
        <f t="shared" si="56"/>
        <v>0.32083855411997275</v>
      </c>
      <c r="DH124">
        <f t="shared" si="71"/>
        <v>-607.2757146089117</v>
      </c>
      <c r="DI124">
        <f t="shared" si="58"/>
        <v>0.26940133037694014</v>
      </c>
      <c r="DJ124">
        <f t="shared" si="72"/>
        <v>-0.61462460584828771</v>
      </c>
    </row>
    <row r="125" spans="1:114" x14ac:dyDescent="0.25">
      <c r="A125" t="s">
        <v>25</v>
      </c>
      <c r="B125" s="2">
        <v>0.156</v>
      </c>
      <c r="T125">
        <v>124</v>
      </c>
      <c r="U125" s="2">
        <v>3.1E-2</v>
      </c>
      <c r="V125">
        <v>104</v>
      </c>
      <c r="W125" s="2">
        <v>2.5000000000000001E-2</v>
      </c>
      <c r="X125" t="str">
        <f t="shared" si="63"/>
        <v/>
      </c>
      <c r="AJ125" s="2">
        <f t="shared" si="44"/>
        <v>0.03</v>
      </c>
      <c r="AK125">
        <f t="shared" si="73"/>
        <v>123</v>
      </c>
      <c r="AL125" s="6">
        <f t="shared" si="45"/>
        <v>0.27161862527716185</v>
      </c>
      <c r="AM125" s="6">
        <f t="shared" si="64"/>
        <v>-0.60792495058837381</v>
      </c>
      <c r="AN125" s="7">
        <f t="shared" si="65"/>
        <v>0.27161862527716185</v>
      </c>
      <c r="AO125" s="7">
        <f t="shared" si="66"/>
        <v>0.33163347662427511</v>
      </c>
      <c r="AS125" s="6"/>
      <c r="AT125" s="29"/>
      <c r="AU125" s="29"/>
      <c r="AV125" s="6"/>
      <c r="AX125" s="78"/>
      <c r="AY125" s="78"/>
      <c r="AZ125" s="78"/>
      <c r="CD125">
        <f t="shared" si="61"/>
        <v>104</v>
      </c>
      <c r="CE125" s="2">
        <f t="shared" si="62"/>
        <v>2.5000000000000001E-2</v>
      </c>
      <c r="DB125">
        <f t="shared" si="67"/>
        <v>0.03</v>
      </c>
      <c r="DC125">
        <f t="shared" si="68"/>
        <v>123</v>
      </c>
      <c r="DD125">
        <f t="shared" si="69"/>
        <v>0.03</v>
      </c>
      <c r="DE125">
        <f t="shared" si="54"/>
        <v>0.25608143341386364</v>
      </c>
      <c r="DF125">
        <f t="shared" si="70"/>
        <v>0.74391856658613631</v>
      </c>
      <c r="DG125">
        <f t="shared" si="56"/>
        <v>0.32083855411997275</v>
      </c>
      <c r="DH125">
        <f t="shared" si="71"/>
        <v>-612.27386863861466</v>
      </c>
      <c r="DI125">
        <f t="shared" si="58"/>
        <v>0.27161862527716185</v>
      </c>
      <c r="DJ125">
        <f t="shared" si="72"/>
        <v>-0.60792495058837381</v>
      </c>
    </row>
    <row r="126" spans="1:114" x14ac:dyDescent="0.25">
      <c r="A126" t="s">
        <v>25</v>
      </c>
      <c r="B126" s="2">
        <v>0.156</v>
      </c>
      <c r="T126">
        <v>125</v>
      </c>
      <c r="U126" s="2">
        <v>3.1E-2</v>
      </c>
      <c r="V126">
        <v>105</v>
      </c>
      <c r="W126" s="2">
        <v>2.5000000000000001E-2</v>
      </c>
      <c r="X126" t="str">
        <f t="shared" si="63"/>
        <v/>
      </c>
      <c r="AJ126" s="2">
        <f t="shared" si="44"/>
        <v>3.1E-2</v>
      </c>
      <c r="AK126">
        <f t="shared" si="73"/>
        <v>124</v>
      </c>
      <c r="AL126" s="6">
        <f t="shared" si="45"/>
        <v>0.27383592017738362</v>
      </c>
      <c r="AM126" s="6">
        <f t="shared" si="64"/>
        <v>-0.60125247192515696</v>
      </c>
      <c r="AN126" s="7">
        <f t="shared" si="65"/>
        <v>0.27383592017738345</v>
      </c>
      <c r="AO126" s="7">
        <f t="shared" si="66"/>
        <v>0.33297402311681884</v>
      </c>
      <c r="AS126" s="6"/>
      <c r="AT126" s="29"/>
      <c r="AU126" s="29"/>
      <c r="AV126" s="6"/>
      <c r="AX126" s="78"/>
      <c r="AY126" s="78"/>
      <c r="AZ126" s="78"/>
      <c r="CD126">
        <f t="shared" si="61"/>
        <v>105</v>
      </c>
      <c r="CE126" s="2">
        <f t="shared" si="62"/>
        <v>2.5000000000000001E-2</v>
      </c>
      <c r="DB126">
        <f t="shared" si="67"/>
        <v>3.1E-2</v>
      </c>
      <c r="DC126">
        <f t="shared" si="68"/>
        <v>124</v>
      </c>
      <c r="DD126">
        <f t="shared" si="69"/>
        <v>3.1E-2</v>
      </c>
      <c r="DE126">
        <f t="shared" si="54"/>
        <v>0.26434721503161818</v>
      </c>
      <c r="DF126">
        <f t="shared" si="70"/>
        <v>0.73565278496838182</v>
      </c>
      <c r="DG126">
        <f t="shared" si="56"/>
        <v>0.33001135139155013</v>
      </c>
      <c r="DH126">
        <f t="shared" si="71"/>
        <v>-602.4626544417863</v>
      </c>
      <c r="DI126">
        <f t="shared" si="58"/>
        <v>0.27383592017738362</v>
      </c>
      <c r="DJ126">
        <f t="shared" si="72"/>
        <v>-0.60125247192515696</v>
      </c>
    </row>
    <row r="127" spans="1:114" x14ac:dyDescent="0.25">
      <c r="A127" t="s">
        <v>25</v>
      </c>
      <c r="B127" s="2">
        <v>0.159</v>
      </c>
      <c r="T127">
        <v>126</v>
      </c>
      <c r="U127" s="2">
        <v>3.1E-2</v>
      </c>
      <c r="V127">
        <v>106</v>
      </c>
      <c r="W127" s="2">
        <v>2.5999999999999999E-2</v>
      </c>
      <c r="X127" t="str">
        <f t="shared" si="63"/>
        <v/>
      </c>
      <c r="AJ127" s="2">
        <f t="shared" si="44"/>
        <v>3.1E-2</v>
      </c>
      <c r="AK127">
        <f t="shared" si="73"/>
        <v>125</v>
      </c>
      <c r="AL127" s="6">
        <f t="shared" si="45"/>
        <v>0.27605321507760533</v>
      </c>
      <c r="AM127" s="6">
        <f t="shared" si="64"/>
        <v>-0.59460665557351888</v>
      </c>
      <c r="AN127" s="7">
        <f t="shared" si="65"/>
        <v>0.27605321507760527</v>
      </c>
      <c r="AO127" s="7">
        <f t="shared" si="66"/>
        <v>0.33429980440956791</v>
      </c>
      <c r="AS127" s="6"/>
      <c r="AT127" s="29"/>
      <c r="AU127" s="29"/>
      <c r="AV127" s="6"/>
      <c r="AX127" s="78"/>
      <c r="AY127" s="78"/>
      <c r="AZ127" s="78"/>
      <c r="CD127">
        <f t="shared" si="61"/>
        <v>106</v>
      </c>
      <c r="CE127" s="2">
        <f t="shared" si="62"/>
        <v>2.5999999999999999E-2</v>
      </c>
      <c r="DB127">
        <f t="shared" si="67"/>
        <v>3.1E-2</v>
      </c>
      <c r="DC127">
        <f t="shared" si="68"/>
        <v>125</v>
      </c>
      <c r="DD127">
        <f t="shared" si="69"/>
        <v>3.1E-2</v>
      </c>
      <c r="DE127">
        <f t="shared" si="54"/>
        <v>0.26434721503161818</v>
      </c>
      <c r="DF127">
        <f t="shared" si="70"/>
        <v>0.73565278496838182</v>
      </c>
      <c r="DG127">
        <f t="shared" si="56"/>
        <v>0.33001135139155013</v>
      </c>
      <c r="DH127">
        <f t="shared" si="71"/>
        <v>-607.3408945587239</v>
      </c>
      <c r="DI127">
        <f t="shared" si="58"/>
        <v>0.27605321507760533</v>
      </c>
      <c r="DJ127">
        <f t="shared" si="72"/>
        <v>-0.59460665557351888</v>
      </c>
    </row>
    <row r="128" spans="1:114" x14ac:dyDescent="0.25">
      <c r="A128" t="s">
        <v>25</v>
      </c>
      <c r="B128" s="2">
        <v>0.16</v>
      </c>
      <c r="T128">
        <v>127</v>
      </c>
      <c r="U128" s="2">
        <v>3.1E-2</v>
      </c>
      <c r="V128">
        <v>107</v>
      </c>
      <c r="W128" s="2">
        <v>2.5999999999999999E-2</v>
      </c>
      <c r="X128" t="str">
        <f t="shared" si="63"/>
        <v/>
      </c>
      <c r="AJ128" s="2">
        <f t="shared" si="44"/>
        <v>3.1E-2</v>
      </c>
      <c r="AK128">
        <f t="shared" si="73"/>
        <v>126</v>
      </c>
      <c r="AL128" s="6">
        <f t="shared" si="45"/>
        <v>0.27827050997782704</v>
      </c>
      <c r="AM128" s="6">
        <f t="shared" si="64"/>
        <v>-0.58798699809070132</v>
      </c>
      <c r="AN128" s="7">
        <f t="shared" si="65"/>
        <v>0.2782705099778271</v>
      </c>
      <c r="AO128" s="7">
        <f t="shared" si="66"/>
        <v>0.33561087906061787</v>
      </c>
      <c r="AP128" s="80"/>
      <c r="AS128" s="6"/>
      <c r="AT128" s="29"/>
      <c r="AU128" s="29"/>
      <c r="AV128" s="6"/>
      <c r="AX128" s="78"/>
      <c r="AY128" s="78"/>
      <c r="AZ128" s="78"/>
      <c r="CD128">
        <f t="shared" si="61"/>
        <v>107</v>
      </c>
      <c r="CE128" s="2">
        <f t="shared" si="62"/>
        <v>2.5999999999999999E-2</v>
      </c>
      <c r="DB128">
        <f t="shared" si="67"/>
        <v>3.1E-2</v>
      </c>
      <c r="DC128">
        <f t="shared" si="68"/>
        <v>126</v>
      </c>
      <c r="DD128">
        <f t="shared" si="69"/>
        <v>3.1E-2</v>
      </c>
      <c r="DE128">
        <f t="shared" si="54"/>
        <v>0.26434721503161818</v>
      </c>
      <c r="DF128">
        <f t="shared" si="70"/>
        <v>0.73565278496838182</v>
      </c>
      <c r="DG128">
        <f t="shared" si="56"/>
        <v>0.33928750480146175</v>
      </c>
      <c r="DH128">
        <f t="shared" si="71"/>
        <v>-605.26121571199269</v>
      </c>
      <c r="DI128">
        <f t="shared" si="58"/>
        <v>0.27827050997782704</v>
      </c>
      <c r="DJ128">
        <f t="shared" si="72"/>
        <v>-0.58798699809070132</v>
      </c>
    </row>
    <row r="129" spans="1:114" x14ac:dyDescent="0.25">
      <c r="A129" t="s">
        <v>25</v>
      </c>
      <c r="B129" s="2">
        <v>0.16500000000000001</v>
      </c>
      <c r="T129">
        <v>128</v>
      </c>
      <c r="U129" s="2">
        <v>3.1E-2</v>
      </c>
      <c r="V129">
        <v>108</v>
      </c>
      <c r="W129" s="2">
        <v>2.5999999999999999E-2</v>
      </c>
      <c r="X129" t="str">
        <f t="shared" si="63"/>
        <v/>
      </c>
      <c r="AJ129" s="2">
        <f t="shared" si="44"/>
        <v>3.1E-2</v>
      </c>
      <c r="AK129">
        <f t="shared" si="73"/>
        <v>127</v>
      </c>
      <c r="AL129" s="6">
        <f t="shared" si="45"/>
        <v>0.28048780487804881</v>
      </c>
      <c r="AM129" s="6">
        <f t="shared" si="64"/>
        <v>-0.58139300653245585</v>
      </c>
      <c r="AN129" s="7">
        <f t="shared" si="65"/>
        <v>0.2804878048780487</v>
      </c>
      <c r="AO129" s="7">
        <f t="shared" si="66"/>
        <v>0.33690730452348505</v>
      </c>
      <c r="AS129" s="6"/>
      <c r="AT129" s="29"/>
      <c r="AU129" s="29"/>
      <c r="AV129" s="6"/>
      <c r="AX129" s="78"/>
      <c r="AY129" s="78"/>
      <c r="AZ129" s="78"/>
      <c r="CD129">
        <f t="shared" si="61"/>
        <v>108</v>
      </c>
      <c r="CE129" s="2">
        <f t="shared" si="62"/>
        <v>2.5999999999999999E-2</v>
      </c>
      <c r="DB129">
        <f t="shared" si="67"/>
        <v>3.1E-2</v>
      </c>
      <c r="DC129">
        <f t="shared" si="68"/>
        <v>127</v>
      </c>
      <c r="DD129">
        <f t="shared" si="69"/>
        <v>3.1E-2</v>
      </c>
      <c r="DE129">
        <f t="shared" si="54"/>
        <v>0.26434721503161818</v>
      </c>
      <c r="DF129">
        <f t="shared" si="70"/>
        <v>0.73565278496838182</v>
      </c>
      <c r="DG129">
        <f t="shared" si="56"/>
        <v>0.33928750480146175</v>
      </c>
      <c r="DH129">
        <f t="shared" si="71"/>
        <v>-610.08401424356236</v>
      </c>
      <c r="DI129">
        <f t="shared" si="58"/>
        <v>0.28048780487804881</v>
      </c>
      <c r="DJ129">
        <f t="shared" si="72"/>
        <v>-0.58139300653245585</v>
      </c>
    </row>
    <row r="130" spans="1:114" x14ac:dyDescent="0.25">
      <c r="A130" t="s">
        <v>25</v>
      </c>
      <c r="B130" s="2">
        <v>0.16700000000000001</v>
      </c>
      <c r="T130">
        <v>129</v>
      </c>
      <c r="U130" s="2">
        <v>3.1E-2</v>
      </c>
      <c r="V130">
        <v>109</v>
      </c>
      <c r="W130" s="2">
        <v>2.7E-2</v>
      </c>
      <c r="X130" t="str">
        <f t="shared" si="63"/>
        <v/>
      </c>
      <c r="AJ130" s="2">
        <f t="shared" si="44"/>
        <v>3.1E-2</v>
      </c>
      <c r="AK130">
        <f t="shared" si="73"/>
        <v>128</v>
      </c>
      <c r="AL130" s="6">
        <f t="shared" si="45"/>
        <v>0.28270509977827052</v>
      </c>
      <c r="AM130" s="6">
        <f t="shared" si="64"/>
        <v>-0.57482419812222818</v>
      </c>
      <c r="AN130" s="7">
        <f t="shared" si="65"/>
        <v>0.28270509977827057</v>
      </c>
      <c r="AO130" s="7">
        <f t="shared" si="66"/>
        <v>0.3381891371700152</v>
      </c>
      <c r="AS130" s="6"/>
      <c r="AT130" s="29"/>
      <c r="AU130" s="29"/>
      <c r="AV130" s="6"/>
      <c r="AX130" s="78"/>
      <c r="AY130" s="78"/>
      <c r="AZ130" s="78"/>
      <c r="CD130">
        <f t="shared" si="61"/>
        <v>109</v>
      </c>
      <c r="CE130" s="2">
        <f t="shared" si="62"/>
        <v>2.7E-2</v>
      </c>
      <c r="DB130">
        <f t="shared" si="67"/>
        <v>3.1E-2</v>
      </c>
      <c r="DC130">
        <f t="shared" si="68"/>
        <v>128</v>
      </c>
      <c r="DD130">
        <f t="shared" si="69"/>
        <v>3.1E-2</v>
      </c>
      <c r="DE130">
        <f t="shared" si="54"/>
        <v>0.26434721503161818</v>
      </c>
      <c r="DF130">
        <f t="shared" si="70"/>
        <v>0.73565278496838182</v>
      </c>
      <c r="DG130">
        <f t="shared" si="56"/>
        <v>0.34866209418124705</v>
      </c>
      <c r="DH130">
        <f t="shared" si="71"/>
        <v>-607.95668655064628</v>
      </c>
      <c r="DI130">
        <f t="shared" si="58"/>
        <v>0.28270509977827052</v>
      </c>
      <c r="DJ130">
        <f t="shared" si="72"/>
        <v>-0.57482419812222818</v>
      </c>
    </row>
    <row r="131" spans="1:114" x14ac:dyDescent="0.25">
      <c r="A131" t="s">
        <v>25</v>
      </c>
      <c r="B131" s="2">
        <v>0.17199999999999999</v>
      </c>
      <c r="T131">
        <v>130</v>
      </c>
      <c r="U131" s="2">
        <v>3.2000000000000001E-2</v>
      </c>
      <c r="V131">
        <v>110</v>
      </c>
      <c r="W131" s="2">
        <v>2.7E-2</v>
      </c>
      <c r="X131" t="str">
        <f t="shared" si="63"/>
        <v/>
      </c>
      <c r="AJ131" s="2">
        <f t="shared" si="44"/>
        <v>3.1E-2</v>
      </c>
      <c r="AK131">
        <f t="shared" si="73"/>
        <v>129</v>
      </c>
      <c r="AL131" s="6">
        <f t="shared" si="45"/>
        <v>0.28492239467849223</v>
      </c>
      <c r="AM131" s="6">
        <f t="shared" si="64"/>
        <v>-0.56828009993277417</v>
      </c>
      <c r="AN131" s="7">
        <f t="shared" si="65"/>
        <v>0.28492239467849212</v>
      </c>
      <c r="AO131" s="7">
        <f t="shared" si="66"/>
        <v>0.33945643231257305</v>
      </c>
      <c r="AS131" s="6"/>
      <c r="AT131" s="29"/>
      <c r="AU131" s="29"/>
      <c r="AV131" s="6"/>
      <c r="AX131" s="78"/>
      <c r="AY131" s="78"/>
      <c r="AZ131" s="78"/>
      <c r="CD131">
        <f t="shared" si="61"/>
        <v>110</v>
      </c>
      <c r="CE131" s="2">
        <f t="shared" si="62"/>
        <v>2.7E-2</v>
      </c>
      <c r="DB131">
        <f t="shared" si="67"/>
        <v>3.1E-2</v>
      </c>
      <c r="DC131">
        <f t="shared" si="68"/>
        <v>129</v>
      </c>
      <c r="DD131">
        <f t="shared" si="69"/>
        <v>3.1E-2</v>
      </c>
      <c r="DE131">
        <f t="shared" si="54"/>
        <v>0.26434721503161818</v>
      </c>
      <c r="DF131">
        <f t="shared" si="70"/>
        <v>0.73565278496838182</v>
      </c>
      <c r="DG131">
        <f t="shared" si="56"/>
        <v>0.34866209418124705</v>
      </c>
      <c r="DH131">
        <f t="shared" si="71"/>
        <v>-612.72497428829843</v>
      </c>
      <c r="DI131">
        <f t="shared" si="58"/>
        <v>0.28492239467849223</v>
      </c>
      <c r="DJ131">
        <f t="shared" si="72"/>
        <v>-0.56828009993277417</v>
      </c>
    </row>
    <row r="132" spans="1:114" x14ac:dyDescent="0.25">
      <c r="A132" t="s">
        <v>25</v>
      </c>
      <c r="B132" s="2">
        <v>0.17399999999999999</v>
      </c>
      <c r="T132">
        <v>131</v>
      </c>
      <c r="U132" s="2">
        <v>3.2000000000000001E-2</v>
      </c>
      <c r="V132">
        <v>111</v>
      </c>
      <c r="W132" s="2">
        <v>2.7E-2</v>
      </c>
      <c r="X132" t="str">
        <f t="shared" si="63"/>
        <v/>
      </c>
      <c r="AJ132" s="2">
        <f t="shared" ref="AJ132:AJ195" si="74">U131</f>
        <v>3.2000000000000001E-2</v>
      </c>
      <c r="AK132">
        <f t="shared" si="73"/>
        <v>130</v>
      </c>
      <c r="AL132" s="6">
        <f t="shared" ref="AL132:AL195" si="75">(AK132-0.5)/$BB$2</f>
        <v>0.28713968957871394</v>
      </c>
      <c r="AM132" s="6">
        <f t="shared" si="64"/>
        <v>-0.56176024857963303</v>
      </c>
      <c r="AN132" s="7">
        <f t="shared" si="65"/>
        <v>0.28713968957871389</v>
      </c>
      <c r="AO132" s="7">
        <f t="shared" si="66"/>
        <v>0.34070924422553966</v>
      </c>
      <c r="AS132" s="6"/>
      <c r="AT132" s="29"/>
      <c r="AU132" s="29"/>
      <c r="AV132" s="6"/>
      <c r="AX132" s="78"/>
      <c r="AY132" s="78"/>
      <c r="AZ132" s="78"/>
      <c r="CD132">
        <f t="shared" si="61"/>
        <v>111</v>
      </c>
      <c r="CE132" s="2">
        <f t="shared" si="62"/>
        <v>2.7E-2</v>
      </c>
      <c r="DB132">
        <f t="shared" si="67"/>
        <v>3.2000000000000001E-2</v>
      </c>
      <c r="DC132">
        <f t="shared" si="68"/>
        <v>130</v>
      </c>
      <c r="DD132">
        <f t="shared" si="69"/>
        <v>3.2000000000000001E-2</v>
      </c>
      <c r="DE132">
        <f t="shared" ref="DE132:DE195" si="76">_xlfn.NORM.DIST(DD132,$CY$3,$CY$4,TRUE)</f>
        <v>0.27274671070768119</v>
      </c>
      <c r="DF132">
        <f t="shared" si="70"/>
        <v>0.72725328929231881</v>
      </c>
      <c r="DG132">
        <f t="shared" ref="DG132:DG195" si="77">SMALL($DF$3:$DF$453,DC132)</f>
        <v>0.34866209418124705</v>
      </c>
      <c r="DH132">
        <f t="shared" si="71"/>
        <v>-609.39171160987928</v>
      </c>
      <c r="DI132">
        <f t="shared" ref="DI132:DI195" si="78">(DC132-0.5)/$CY$5</f>
        <v>0.28713968957871394</v>
      </c>
      <c r="DJ132">
        <f t="shared" si="72"/>
        <v>-0.56176024857963303</v>
      </c>
    </row>
    <row r="133" spans="1:114" x14ac:dyDescent="0.25">
      <c r="A133" t="s">
        <v>25</v>
      </c>
      <c r="B133" s="2">
        <v>0.188</v>
      </c>
      <c r="T133">
        <v>132</v>
      </c>
      <c r="U133" s="2">
        <v>3.2000000000000001E-2</v>
      </c>
      <c r="V133">
        <v>112</v>
      </c>
      <c r="W133" s="2">
        <v>2.8000000000000001E-2</v>
      </c>
      <c r="X133" t="str">
        <f t="shared" si="63"/>
        <v/>
      </c>
      <c r="AJ133" s="2">
        <f t="shared" si="74"/>
        <v>3.2000000000000001E-2</v>
      </c>
      <c r="AK133">
        <f t="shared" si="73"/>
        <v>131</v>
      </c>
      <c r="AL133" s="6">
        <f t="shared" si="75"/>
        <v>0.28935698447893571</v>
      </c>
      <c r="AM133" s="6">
        <f t="shared" si="64"/>
        <v>-0.55526418992592719</v>
      </c>
      <c r="AN133" s="7">
        <f t="shared" si="65"/>
        <v>0.28935698447893565</v>
      </c>
      <c r="AO133" s="7">
        <f t="shared" si="66"/>
        <v>0.34194762616614183</v>
      </c>
      <c r="AP133" s="27"/>
      <c r="AS133" s="6"/>
      <c r="AT133" s="29"/>
      <c r="AU133" s="29"/>
      <c r="AV133" s="6"/>
      <c r="AX133" s="78"/>
      <c r="AY133" s="78"/>
      <c r="AZ133" s="78"/>
      <c r="CD133">
        <f t="shared" si="61"/>
        <v>112</v>
      </c>
      <c r="CE133" s="2">
        <f t="shared" si="62"/>
        <v>2.8000000000000001E-2</v>
      </c>
      <c r="DB133">
        <f t="shared" si="67"/>
        <v>3.2000000000000001E-2</v>
      </c>
      <c r="DC133">
        <f t="shared" si="68"/>
        <v>131</v>
      </c>
      <c r="DD133">
        <f t="shared" si="69"/>
        <v>3.2000000000000001E-2</v>
      </c>
      <c r="DE133">
        <f t="shared" si="76"/>
        <v>0.27274671070768119</v>
      </c>
      <c r="DF133">
        <f t="shared" si="70"/>
        <v>0.72725328929231881</v>
      </c>
      <c r="DG133">
        <f t="shared" si="77"/>
        <v>0.34866209418124705</v>
      </c>
      <c r="DH133">
        <f t="shared" si="71"/>
        <v>-614.09743911265821</v>
      </c>
      <c r="DI133">
        <f t="shared" si="78"/>
        <v>0.28935698447893571</v>
      </c>
      <c r="DJ133">
        <f t="shared" si="72"/>
        <v>-0.55526418992592719</v>
      </c>
    </row>
    <row r="134" spans="1:114" x14ac:dyDescent="0.25">
      <c r="A134" t="s">
        <v>25</v>
      </c>
      <c r="B134" s="2">
        <v>0.20100000000000001</v>
      </c>
      <c r="T134">
        <v>133</v>
      </c>
      <c r="U134" s="2">
        <v>3.2000000000000001E-2</v>
      </c>
      <c r="V134">
        <v>113</v>
      </c>
      <c r="W134" s="2">
        <v>2.8000000000000001E-2</v>
      </c>
      <c r="X134" t="str">
        <f t="shared" si="63"/>
        <v/>
      </c>
      <c r="AJ134" s="2">
        <f t="shared" si="74"/>
        <v>3.2000000000000001E-2</v>
      </c>
      <c r="AK134">
        <f t="shared" si="73"/>
        <v>132</v>
      </c>
      <c r="AL134" s="6">
        <f t="shared" si="75"/>
        <v>0.29157427937915742</v>
      </c>
      <c r="AM134" s="6">
        <f t="shared" si="64"/>
        <v>-0.5487914787979713</v>
      </c>
      <c r="AN134" s="7">
        <f t="shared" si="65"/>
        <v>0.29157427937915736</v>
      </c>
      <c r="AO134" s="7">
        <f t="shared" si="66"/>
        <v>0.34317163039463927</v>
      </c>
      <c r="AP134" s="27"/>
      <c r="AS134" s="6"/>
      <c r="AT134" s="29"/>
      <c r="AU134" s="29"/>
      <c r="AV134" s="6"/>
      <c r="AX134" s="78"/>
      <c r="AY134" s="78"/>
      <c r="AZ134" s="78"/>
      <c r="CD134">
        <f t="shared" si="61"/>
        <v>113</v>
      </c>
      <c r="CE134" s="2">
        <f t="shared" si="62"/>
        <v>2.8000000000000001E-2</v>
      </c>
      <c r="DB134">
        <f t="shared" si="67"/>
        <v>3.2000000000000001E-2</v>
      </c>
      <c r="DC134">
        <f t="shared" si="68"/>
        <v>132</v>
      </c>
      <c r="DD134">
        <f t="shared" si="69"/>
        <v>3.2000000000000001E-2</v>
      </c>
      <c r="DE134">
        <f t="shared" si="76"/>
        <v>0.27274671070768119</v>
      </c>
      <c r="DF134">
        <f t="shared" si="70"/>
        <v>0.72725328929231881</v>
      </c>
      <c r="DG134">
        <f t="shared" si="77"/>
        <v>0.35813001877289752</v>
      </c>
      <c r="DH134">
        <f t="shared" si="71"/>
        <v>-611.75664450683939</v>
      </c>
      <c r="DI134">
        <f t="shared" si="78"/>
        <v>0.29157427937915742</v>
      </c>
      <c r="DJ134">
        <f t="shared" si="72"/>
        <v>-0.5487914787979713</v>
      </c>
    </row>
    <row r="135" spans="1:114" x14ac:dyDescent="0.25">
      <c r="A135" t="s">
        <v>25</v>
      </c>
      <c r="B135" s="2">
        <v>0.20799999999999999</v>
      </c>
      <c r="T135">
        <v>134</v>
      </c>
      <c r="U135" s="2">
        <v>3.3000000000000002E-2</v>
      </c>
      <c r="V135">
        <v>114</v>
      </c>
      <c r="W135" s="2">
        <v>2.8000000000000001E-2</v>
      </c>
      <c r="X135" t="str">
        <f t="shared" si="63"/>
        <v/>
      </c>
      <c r="AJ135" s="2">
        <f t="shared" si="74"/>
        <v>3.2000000000000001E-2</v>
      </c>
      <c r="AK135">
        <f t="shared" si="73"/>
        <v>133</v>
      </c>
      <c r="AL135" s="6">
        <f t="shared" si="75"/>
        <v>0.29379157427937913</v>
      </c>
      <c r="AM135" s="6">
        <f t="shared" si="64"/>
        <v>-0.5423416787112062</v>
      </c>
      <c r="AN135" s="7">
        <f t="shared" si="65"/>
        <v>0.29379157427937908</v>
      </c>
      <c r="AO135" s="7">
        <f t="shared" si="66"/>
        <v>0.34438130819389356</v>
      </c>
      <c r="AP135" s="27"/>
      <c r="AS135" s="6"/>
      <c r="AT135" s="29"/>
      <c r="AU135" s="29"/>
      <c r="AV135" s="6"/>
      <c r="AX135" s="78"/>
      <c r="AY135" s="78"/>
      <c r="AZ135" s="78"/>
      <c r="CD135">
        <f t="shared" si="61"/>
        <v>114</v>
      </c>
      <c r="CE135" s="2">
        <f t="shared" si="62"/>
        <v>2.8000000000000001E-2</v>
      </c>
      <c r="DB135">
        <f t="shared" si="67"/>
        <v>3.2000000000000001E-2</v>
      </c>
      <c r="DC135">
        <f t="shared" si="68"/>
        <v>133</v>
      </c>
      <c r="DD135">
        <f t="shared" si="69"/>
        <v>3.2000000000000001E-2</v>
      </c>
      <c r="DE135">
        <f t="shared" si="76"/>
        <v>0.27274671070768119</v>
      </c>
      <c r="DF135">
        <f t="shared" si="70"/>
        <v>0.72725328929231881</v>
      </c>
      <c r="DG135">
        <f t="shared" si="77"/>
        <v>0.35813001877289752</v>
      </c>
      <c r="DH135">
        <f t="shared" si="71"/>
        <v>-616.4087862901614</v>
      </c>
      <c r="DI135">
        <f t="shared" si="78"/>
        <v>0.29379157427937913</v>
      </c>
      <c r="DJ135">
        <f t="shared" si="72"/>
        <v>-0.5423416787112062</v>
      </c>
    </row>
    <row r="136" spans="1:114" x14ac:dyDescent="0.25">
      <c r="A136" t="s">
        <v>26</v>
      </c>
      <c r="B136" s="2">
        <v>1E-3</v>
      </c>
      <c r="T136">
        <v>135</v>
      </c>
      <c r="U136" s="2">
        <v>3.3000000000000002E-2</v>
      </c>
      <c r="V136">
        <v>115</v>
      </c>
      <c r="W136" s="2">
        <v>2.8000000000000001E-2</v>
      </c>
      <c r="X136" t="str">
        <f t="shared" si="63"/>
        <v/>
      </c>
      <c r="AJ136" s="2">
        <f t="shared" si="74"/>
        <v>3.3000000000000002E-2</v>
      </c>
      <c r="AK136">
        <f t="shared" si="73"/>
        <v>134</v>
      </c>
      <c r="AL136" s="6">
        <f t="shared" si="75"/>
        <v>0.2960088691796009</v>
      </c>
      <c r="AM136" s="6">
        <f t="shared" si="64"/>
        <v>-0.53591436160600259</v>
      </c>
      <c r="AN136" s="7">
        <f t="shared" si="65"/>
        <v>0.29600886917960084</v>
      </c>
      <c r="AO136" s="7">
        <f t="shared" si="66"/>
        <v>0.34557670988833955</v>
      </c>
      <c r="AP136" s="27"/>
      <c r="AS136" s="6"/>
      <c r="AT136" s="29"/>
      <c r="AU136" s="29"/>
      <c r="AV136" s="6"/>
      <c r="AX136" s="78"/>
      <c r="AY136" s="78"/>
      <c r="AZ136" s="78"/>
      <c r="CD136">
        <f t="shared" si="61"/>
        <v>115</v>
      </c>
      <c r="CE136" s="2">
        <f t="shared" si="62"/>
        <v>2.8000000000000001E-2</v>
      </c>
      <c r="DB136">
        <f t="shared" si="67"/>
        <v>3.3000000000000002E-2</v>
      </c>
      <c r="DC136">
        <f t="shared" si="68"/>
        <v>134</v>
      </c>
      <c r="DD136">
        <f t="shared" si="69"/>
        <v>3.3000000000000002E-2</v>
      </c>
      <c r="DE136">
        <f t="shared" si="76"/>
        <v>0.28127654706069388</v>
      </c>
      <c r="DF136">
        <f t="shared" si="70"/>
        <v>0.71872345293930606</v>
      </c>
      <c r="DG136">
        <f t="shared" si="77"/>
        <v>0.3676860053481823</v>
      </c>
      <c r="DH136">
        <f t="shared" si="71"/>
        <v>-605.8077520946614</v>
      </c>
      <c r="DI136">
        <f t="shared" si="78"/>
        <v>0.2960088691796009</v>
      </c>
      <c r="DJ136">
        <f t="shared" si="72"/>
        <v>-0.53591436160600259</v>
      </c>
    </row>
    <row r="137" spans="1:114" x14ac:dyDescent="0.25">
      <c r="A137" t="s">
        <v>26</v>
      </c>
      <c r="B137" s="2">
        <v>5.0000000000000001E-3</v>
      </c>
      <c r="T137">
        <v>136</v>
      </c>
      <c r="U137" s="2">
        <v>3.3000000000000002E-2</v>
      </c>
      <c r="V137">
        <v>116</v>
      </c>
      <c r="W137" s="2">
        <v>2.9000000000000001E-2</v>
      </c>
      <c r="X137" t="str">
        <f t="shared" si="63"/>
        <v/>
      </c>
      <c r="AJ137" s="2">
        <f t="shared" si="74"/>
        <v>3.3000000000000002E-2</v>
      </c>
      <c r="AK137">
        <f t="shared" si="73"/>
        <v>135</v>
      </c>
      <c r="AL137" s="6">
        <f t="shared" si="75"/>
        <v>0.29822616407982261</v>
      </c>
      <c r="AM137" s="6">
        <f t="shared" si="64"/>
        <v>-0.52950910759289482</v>
      </c>
      <c r="AN137" s="7">
        <f t="shared" si="65"/>
        <v>0.2982261640798225</v>
      </c>
      <c r="AO137" s="7">
        <f t="shared" si="66"/>
        <v>0.3467578848623814</v>
      </c>
      <c r="AP137" s="27"/>
      <c r="AS137" s="6"/>
      <c r="AT137" s="29"/>
      <c r="AU137" s="29"/>
      <c r="AV137" s="6"/>
      <c r="AX137" s="78"/>
      <c r="AY137" s="78"/>
      <c r="AZ137" s="78"/>
      <c r="CD137">
        <f t="shared" si="61"/>
        <v>116</v>
      </c>
      <c r="CE137" s="2">
        <f t="shared" si="62"/>
        <v>2.9000000000000001E-2</v>
      </c>
      <c r="DB137">
        <f t="shared" si="67"/>
        <v>3.3000000000000002E-2</v>
      </c>
      <c r="DC137">
        <f t="shared" si="68"/>
        <v>135</v>
      </c>
      <c r="DD137">
        <f t="shared" si="69"/>
        <v>3.3000000000000002E-2</v>
      </c>
      <c r="DE137">
        <f t="shared" si="76"/>
        <v>0.28127654706069388</v>
      </c>
      <c r="DF137">
        <f t="shared" si="70"/>
        <v>0.71872345293930606</v>
      </c>
      <c r="DG137">
        <f t="shared" si="77"/>
        <v>0.3676860053481823</v>
      </c>
      <c r="DH137">
        <f t="shared" si="71"/>
        <v>-610.34563787814193</v>
      </c>
      <c r="DI137">
        <f t="shared" si="78"/>
        <v>0.29822616407982261</v>
      </c>
      <c r="DJ137">
        <f t="shared" si="72"/>
        <v>-0.52950910759289482</v>
      </c>
    </row>
    <row r="138" spans="1:114" x14ac:dyDescent="0.25">
      <c r="A138" t="s">
        <v>26</v>
      </c>
      <c r="B138" s="2">
        <v>5.0000000000000001E-3</v>
      </c>
      <c r="T138">
        <v>137</v>
      </c>
      <c r="U138" s="2">
        <v>3.3000000000000002E-2</v>
      </c>
      <c r="V138">
        <v>117</v>
      </c>
      <c r="W138" s="2">
        <v>2.9000000000000001E-2</v>
      </c>
      <c r="X138" t="str">
        <f t="shared" si="63"/>
        <v/>
      </c>
      <c r="AJ138" s="2">
        <f t="shared" si="74"/>
        <v>3.3000000000000002E-2</v>
      </c>
      <c r="AK138">
        <f t="shared" si="73"/>
        <v>136</v>
      </c>
      <c r="AL138" s="6">
        <f t="shared" si="75"/>
        <v>0.30044345898004432</v>
      </c>
      <c r="AM138" s="6">
        <f t="shared" si="64"/>
        <v>-0.52312550470683195</v>
      </c>
      <c r="AN138" s="7">
        <f t="shared" si="65"/>
        <v>0.30044345898004421</v>
      </c>
      <c r="AO138" s="7">
        <f t="shared" si="66"/>
        <v>0.34792488157823476</v>
      </c>
      <c r="AP138" s="27"/>
      <c r="AS138" s="6"/>
      <c r="AT138" s="29"/>
      <c r="AU138" s="29"/>
      <c r="AV138" s="6"/>
      <c r="AX138" s="78"/>
      <c r="AY138" s="78"/>
      <c r="AZ138" s="78"/>
      <c r="CD138">
        <f t="shared" ref="CD138:CD201" si="79">IF(AK119&gt;0,AK119,"")</f>
        <v>117</v>
      </c>
      <c r="CE138" s="2">
        <f t="shared" ref="CE138:CE201" si="80">IF(AJ119&gt;0,AJ119,"")</f>
        <v>2.9000000000000001E-2</v>
      </c>
      <c r="DB138">
        <f t="shared" si="67"/>
        <v>3.3000000000000002E-2</v>
      </c>
      <c r="DC138">
        <f t="shared" si="68"/>
        <v>136</v>
      </c>
      <c r="DD138">
        <f t="shared" si="69"/>
        <v>3.3000000000000002E-2</v>
      </c>
      <c r="DE138">
        <f t="shared" si="76"/>
        <v>0.28127654706069388</v>
      </c>
      <c r="DF138">
        <f t="shared" si="70"/>
        <v>0.71872345293930606</v>
      </c>
      <c r="DG138">
        <f t="shared" si="77"/>
        <v>0.37732461685843166</v>
      </c>
      <c r="DH138">
        <f t="shared" si="71"/>
        <v>-607.87098077445103</v>
      </c>
      <c r="DI138">
        <f t="shared" si="78"/>
        <v>0.30044345898004432</v>
      </c>
      <c r="DJ138">
        <f t="shared" si="72"/>
        <v>-0.52312550470683195</v>
      </c>
    </row>
    <row r="139" spans="1:114" x14ac:dyDescent="0.25">
      <c r="A139" t="s">
        <v>26</v>
      </c>
      <c r="B139" s="2">
        <v>5.0000000000000001E-3</v>
      </c>
      <c r="T139">
        <v>138</v>
      </c>
      <c r="U139" s="2">
        <v>3.3000000000000002E-2</v>
      </c>
      <c r="V139">
        <v>118</v>
      </c>
      <c r="W139" s="2">
        <v>2.9000000000000001E-2</v>
      </c>
      <c r="X139" t="str">
        <f t="shared" si="63"/>
        <v/>
      </c>
      <c r="AJ139" s="2">
        <f t="shared" si="74"/>
        <v>3.3000000000000002E-2</v>
      </c>
      <c r="AK139">
        <f t="shared" si="73"/>
        <v>137</v>
      </c>
      <c r="AL139" s="6">
        <f t="shared" si="75"/>
        <v>0.30266075388026609</v>
      </c>
      <c r="AM139" s="6">
        <f t="shared" si="64"/>
        <v>-0.51676314867005391</v>
      </c>
      <c r="AN139" s="7">
        <f t="shared" si="65"/>
        <v>0.30266075388026603</v>
      </c>
      <c r="AO139" s="7">
        <f t="shared" si="66"/>
        <v>0.34907774759323262</v>
      </c>
      <c r="AP139" s="27"/>
      <c r="AS139" s="6"/>
      <c r="AT139" s="29"/>
      <c r="AU139" s="29"/>
      <c r="AV139" s="6"/>
      <c r="AX139" s="78"/>
      <c r="AY139" s="78"/>
      <c r="AZ139" s="78"/>
      <c r="CD139">
        <f t="shared" si="79"/>
        <v>118</v>
      </c>
      <c r="CE139" s="2">
        <f t="shared" si="80"/>
        <v>2.9000000000000001E-2</v>
      </c>
      <c r="DB139">
        <f t="shared" si="67"/>
        <v>3.3000000000000002E-2</v>
      </c>
      <c r="DC139">
        <f t="shared" si="68"/>
        <v>137</v>
      </c>
      <c r="DD139">
        <f t="shared" si="69"/>
        <v>3.3000000000000002E-2</v>
      </c>
      <c r="DE139">
        <f t="shared" si="76"/>
        <v>0.28127654706069388</v>
      </c>
      <c r="DF139">
        <f t="shared" si="70"/>
        <v>0.71872345293930606</v>
      </c>
      <c r="DG139">
        <f t="shared" si="77"/>
        <v>0.37732461685843166</v>
      </c>
      <c r="DH139">
        <f t="shared" si="71"/>
        <v>-612.35711347389349</v>
      </c>
      <c r="DI139">
        <f t="shared" si="78"/>
        <v>0.30266075388026609</v>
      </c>
      <c r="DJ139">
        <f t="shared" si="72"/>
        <v>-0.51676314867005391</v>
      </c>
    </row>
    <row r="140" spans="1:114" x14ac:dyDescent="0.25">
      <c r="A140" t="s">
        <v>26</v>
      </c>
      <c r="B140" s="2">
        <v>5.0000000000000001E-3</v>
      </c>
      <c r="T140">
        <v>139</v>
      </c>
      <c r="U140" s="2">
        <v>3.3000000000000002E-2</v>
      </c>
      <c r="V140">
        <v>119</v>
      </c>
      <c r="W140" s="2">
        <v>2.9000000000000001E-2</v>
      </c>
      <c r="X140" t="str">
        <f t="shared" si="63"/>
        <v/>
      </c>
      <c r="AJ140" s="2">
        <f t="shared" si="74"/>
        <v>3.3000000000000002E-2</v>
      </c>
      <c r="AK140">
        <f t="shared" si="73"/>
        <v>138</v>
      </c>
      <c r="AL140" s="6">
        <f t="shared" si="75"/>
        <v>0.3048780487804878</v>
      </c>
      <c r="AM140" s="6">
        <f t="shared" si="64"/>
        <v>-0.51042164266321888</v>
      </c>
      <c r="AN140" s="7">
        <f t="shared" si="65"/>
        <v>0.3048780487804878</v>
      </c>
      <c r="AO140" s="7">
        <f t="shared" si="66"/>
        <v>0.35021652957661542</v>
      </c>
      <c r="AP140" s="27"/>
      <c r="AS140" s="6"/>
      <c r="AT140" s="29"/>
      <c r="AU140" s="29"/>
      <c r="AV140" s="6"/>
      <c r="AX140" s="78"/>
      <c r="AY140" s="78"/>
      <c r="AZ140" s="78"/>
      <c r="CD140">
        <f t="shared" si="79"/>
        <v>119</v>
      </c>
      <c r="CE140" s="2">
        <f t="shared" si="80"/>
        <v>2.9000000000000001E-2</v>
      </c>
      <c r="DB140">
        <f t="shared" si="67"/>
        <v>3.3000000000000002E-2</v>
      </c>
      <c r="DC140">
        <f t="shared" si="68"/>
        <v>138</v>
      </c>
      <c r="DD140">
        <f t="shared" si="69"/>
        <v>3.3000000000000002E-2</v>
      </c>
      <c r="DE140">
        <f t="shared" si="76"/>
        <v>0.28127654706069388</v>
      </c>
      <c r="DF140">
        <f t="shared" si="70"/>
        <v>0.71872345293930606</v>
      </c>
      <c r="DG140">
        <f t="shared" si="77"/>
        <v>0.38704026159170812</v>
      </c>
      <c r="DH140">
        <f t="shared" si="71"/>
        <v>-609.85196156822485</v>
      </c>
      <c r="DI140">
        <f t="shared" si="78"/>
        <v>0.3048780487804878</v>
      </c>
      <c r="DJ140">
        <f t="shared" si="72"/>
        <v>-0.51042164266321888</v>
      </c>
    </row>
    <row r="141" spans="1:114" x14ac:dyDescent="0.25">
      <c r="A141" t="s">
        <v>26</v>
      </c>
      <c r="B141" s="2">
        <v>0.01</v>
      </c>
      <c r="T141">
        <v>140</v>
      </c>
      <c r="U141" s="2">
        <v>3.3000000000000002E-2</v>
      </c>
      <c r="V141">
        <v>120</v>
      </c>
      <c r="W141" s="2">
        <v>0.03</v>
      </c>
      <c r="X141" t="str">
        <f t="shared" si="63"/>
        <v/>
      </c>
      <c r="AJ141" s="2">
        <f t="shared" si="74"/>
        <v>3.3000000000000002E-2</v>
      </c>
      <c r="AK141">
        <f t="shared" si="73"/>
        <v>139</v>
      </c>
      <c r="AL141" s="6">
        <f t="shared" si="75"/>
        <v>0.30709534368070951</v>
      </c>
      <c r="AM141" s="6">
        <f t="shared" si="64"/>
        <v>-0.50410059710442723</v>
      </c>
      <c r="AN141" s="7">
        <f t="shared" si="65"/>
        <v>0.30709534368070945</v>
      </c>
      <c r="AO141" s="7">
        <f t="shared" si="66"/>
        <v>0.35134127332582188</v>
      </c>
      <c r="AS141" s="6"/>
      <c r="AT141" s="29"/>
      <c r="AU141" s="29"/>
      <c r="AV141" s="6"/>
      <c r="AX141" s="78"/>
      <c r="AY141" s="78"/>
      <c r="AZ141" s="78"/>
      <c r="CD141">
        <f t="shared" si="79"/>
        <v>120</v>
      </c>
      <c r="CE141" s="2">
        <f t="shared" si="80"/>
        <v>0.03</v>
      </c>
      <c r="DB141">
        <f t="shared" si="67"/>
        <v>3.3000000000000002E-2</v>
      </c>
      <c r="DC141">
        <f t="shared" si="68"/>
        <v>139</v>
      </c>
      <c r="DD141">
        <f t="shared" si="69"/>
        <v>3.3000000000000002E-2</v>
      </c>
      <c r="DE141">
        <f t="shared" si="76"/>
        <v>0.28127654706069388</v>
      </c>
      <c r="DF141">
        <f t="shared" si="70"/>
        <v>0.71872345293930606</v>
      </c>
      <c r="DG141">
        <f t="shared" si="77"/>
        <v>0.38704026159170812</v>
      </c>
      <c r="DH141">
        <f t="shared" si="71"/>
        <v>-614.28724856144834</v>
      </c>
      <c r="DI141">
        <f t="shared" si="78"/>
        <v>0.30709534368070951</v>
      </c>
      <c r="DJ141">
        <f t="shared" si="72"/>
        <v>-0.50410059710442723</v>
      </c>
    </row>
    <row r="142" spans="1:114" x14ac:dyDescent="0.25">
      <c r="A142" t="s">
        <v>26</v>
      </c>
      <c r="B142" s="2">
        <v>1.0999999999999999E-2</v>
      </c>
      <c r="T142">
        <v>141</v>
      </c>
      <c r="U142" s="2">
        <v>3.3000000000000002E-2</v>
      </c>
      <c r="V142">
        <v>121</v>
      </c>
      <c r="W142" s="2">
        <v>0.03</v>
      </c>
      <c r="X142" t="str">
        <f t="shared" si="63"/>
        <v/>
      </c>
      <c r="AJ142" s="2">
        <f t="shared" si="74"/>
        <v>3.3000000000000002E-2</v>
      </c>
      <c r="AK142">
        <f t="shared" si="73"/>
        <v>140</v>
      </c>
      <c r="AL142" s="6">
        <f t="shared" si="75"/>
        <v>0.30931263858093128</v>
      </c>
      <c r="AM142" s="6">
        <f t="shared" si="64"/>
        <v>-0.49779962943580408</v>
      </c>
      <c r="AN142" s="7">
        <f t="shared" si="65"/>
        <v>0.30931263858093122</v>
      </c>
      <c r="AO142" s="7">
        <f t="shared" si="66"/>
        <v>0.35245202378229873</v>
      </c>
      <c r="AS142" s="6"/>
      <c r="AT142" s="29"/>
      <c r="AU142" s="29"/>
      <c r="AV142" s="6"/>
      <c r="AX142" s="78"/>
      <c r="AY142" s="78"/>
      <c r="AZ142" s="78"/>
      <c r="CD142">
        <f t="shared" si="79"/>
        <v>121</v>
      </c>
      <c r="CE142" s="2">
        <f t="shared" si="80"/>
        <v>0.03</v>
      </c>
      <c r="DB142">
        <f t="shared" si="67"/>
        <v>3.3000000000000002E-2</v>
      </c>
      <c r="DC142">
        <f t="shared" si="68"/>
        <v>140</v>
      </c>
      <c r="DD142">
        <f t="shared" si="69"/>
        <v>3.3000000000000002E-2</v>
      </c>
      <c r="DE142">
        <f t="shared" si="76"/>
        <v>0.28127654706069388</v>
      </c>
      <c r="DF142">
        <f t="shared" si="70"/>
        <v>0.71872345293930606</v>
      </c>
      <c r="DG142">
        <f t="shared" si="77"/>
        <v>0.38704026159170812</v>
      </c>
      <c r="DH142">
        <f t="shared" si="71"/>
        <v>-618.72253555467171</v>
      </c>
      <c r="DI142">
        <f t="shared" si="78"/>
        <v>0.30931263858093128</v>
      </c>
      <c r="DJ142">
        <f t="shared" si="72"/>
        <v>-0.49779962943580408</v>
      </c>
    </row>
    <row r="143" spans="1:114" x14ac:dyDescent="0.25">
      <c r="A143" t="s">
        <v>26</v>
      </c>
      <c r="B143" s="2">
        <v>1.2E-2</v>
      </c>
      <c r="T143">
        <v>142</v>
      </c>
      <c r="U143" s="2">
        <v>3.4000000000000002E-2</v>
      </c>
      <c r="V143">
        <v>122</v>
      </c>
      <c r="W143" s="2">
        <v>0.03</v>
      </c>
      <c r="X143" t="str">
        <f t="shared" si="63"/>
        <v/>
      </c>
      <c r="AJ143" s="2">
        <f t="shared" si="74"/>
        <v>3.3000000000000002E-2</v>
      </c>
      <c r="AK143">
        <f t="shared" si="73"/>
        <v>141</v>
      </c>
      <c r="AL143" s="6">
        <f t="shared" si="75"/>
        <v>0.31152993348115299</v>
      </c>
      <c r="AM143" s="6">
        <f t="shared" si="64"/>
        <v>-0.49151836391732312</v>
      </c>
      <c r="AN143" s="7">
        <f t="shared" si="65"/>
        <v>0.31152993348115288</v>
      </c>
      <c r="AO143" s="7">
        <f t="shared" si="66"/>
        <v>0.35354882504684509</v>
      </c>
      <c r="AS143" s="6"/>
      <c r="AT143" s="29"/>
      <c r="AU143" s="29"/>
      <c r="AV143" s="6"/>
      <c r="AX143" s="78"/>
      <c r="AY143" s="78"/>
      <c r="AZ143" s="78"/>
      <c r="CD143">
        <f t="shared" si="79"/>
        <v>122</v>
      </c>
      <c r="CE143" s="2">
        <f t="shared" si="80"/>
        <v>0.03</v>
      </c>
      <c r="DB143">
        <f t="shared" si="67"/>
        <v>3.3000000000000002E-2</v>
      </c>
      <c r="DC143">
        <f t="shared" si="68"/>
        <v>141</v>
      </c>
      <c r="DD143">
        <f t="shared" si="69"/>
        <v>3.3000000000000002E-2</v>
      </c>
      <c r="DE143">
        <f t="shared" si="76"/>
        <v>0.28127654706069388</v>
      </c>
      <c r="DF143">
        <f t="shared" si="70"/>
        <v>0.71872345293930606</v>
      </c>
      <c r="DG143">
        <f t="shared" si="77"/>
        <v>0.38704026159170812</v>
      </c>
      <c r="DH143">
        <f t="shared" si="71"/>
        <v>-623.15782254789519</v>
      </c>
      <c r="DI143">
        <f t="shared" si="78"/>
        <v>0.31152993348115299</v>
      </c>
      <c r="DJ143">
        <f t="shared" si="72"/>
        <v>-0.49151836391732312</v>
      </c>
    </row>
    <row r="144" spans="1:114" x14ac:dyDescent="0.25">
      <c r="A144" t="s">
        <v>26</v>
      </c>
      <c r="B144" s="2">
        <v>1.2999999999999999E-2</v>
      </c>
      <c r="T144">
        <v>143</v>
      </c>
      <c r="U144" s="2">
        <v>3.4000000000000002E-2</v>
      </c>
      <c r="V144">
        <v>123</v>
      </c>
      <c r="W144" s="2">
        <v>0.03</v>
      </c>
      <c r="X144" t="str">
        <f t="shared" si="63"/>
        <v/>
      </c>
      <c r="AJ144" s="2">
        <f t="shared" si="74"/>
        <v>3.4000000000000002E-2</v>
      </c>
      <c r="AK144">
        <f t="shared" si="73"/>
        <v>142</v>
      </c>
      <c r="AL144" s="6">
        <f t="shared" si="75"/>
        <v>0.3137472283813747</v>
      </c>
      <c r="AM144" s="6">
        <f t="shared" si="64"/>
        <v>-0.48525643142756031</v>
      </c>
      <c r="AN144" s="7">
        <f t="shared" si="65"/>
        <v>0.31374722838137459</v>
      </c>
      <c r="AO144" s="7">
        <f t="shared" si="66"/>
        <v>0.35463172039450747</v>
      </c>
      <c r="CD144">
        <f t="shared" si="79"/>
        <v>123</v>
      </c>
      <c r="CE144" s="2">
        <f t="shared" si="80"/>
        <v>0.03</v>
      </c>
      <c r="DB144">
        <f t="shared" si="67"/>
        <v>3.4000000000000002E-2</v>
      </c>
      <c r="DC144">
        <f t="shared" si="68"/>
        <v>142</v>
      </c>
      <c r="DD144">
        <f t="shared" si="69"/>
        <v>3.4000000000000002E-2</v>
      </c>
      <c r="DE144">
        <f t="shared" si="76"/>
        <v>0.28993312795995518</v>
      </c>
      <c r="DF144">
        <f t="shared" si="70"/>
        <v>0.71006687204004482</v>
      </c>
      <c r="DG144">
        <f t="shared" si="77"/>
        <v>0.38704026159170812</v>
      </c>
      <c r="DH144">
        <f t="shared" si="71"/>
        <v>-619.01482357773466</v>
      </c>
      <c r="DI144">
        <f t="shared" si="78"/>
        <v>0.3137472283813747</v>
      </c>
      <c r="DJ144">
        <f t="shared" si="72"/>
        <v>-0.48525643142756031</v>
      </c>
    </row>
    <row r="145" spans="1:114" x14ac:dyDescent="0.25">
      <c r="A145" t="s">
        <v>26</v>
      </c>
      <c r="B145" s="2">
        <v>1.4E-2</v>
      </c>
      <c r="T145">
        <v>144</v>
      </c>
      <c r="U145" s="2">
        <v>3.4000000000000002E-2</v>
      </c>
      <c r="V145">
        <v>124</v>
      </c>
      <c r="W145" s="2">
        <v>3.1E-2</v>
      </c>
      <c r="X145" t="str">
        <f t="shared" si="63"/>
        <v/>
      </c>
      <c r="AJ145" s="2">
        <f t="shared" si="74"/>
        <v>3.4000000000000002E-2</v>
      </c>
      <c r="AK145">
        <f t="shared" si="73"/>
        <v>143</v>
      </c>
      <c r="AL145" s="6">
        <f t="shared" si="75"/>
        <v>0.31596452328159647</v>
      </c>
      <c r="AM145" s="6">
        <f t="shared" si="64"/>
        <v>-0.47901346927109312</v>
      </c>
      <c r="AN145" s="7">
        <f t="shared" si="65"/>
        <v>0.31596452328159652</v>
      </c>
      <c r="AO145" s="7">
        <f t="shared" si="66"/>
        <v>0.35570075228904074</v>
      </c>
      <c r="CD145">
        <f t="shared" si="79"/>
        <v>124</v>
      </c>
      <c r="CE145" s="2">
        <f t="shared" si="80"/>
        <v>3.1E-2</v>
      </c>
      <c r="DB145">
        <f t="shared" si="67"/>
        <v>3.4000000000000002E-2</v>
      </c>
      <c r="DC145">
        <f t="shared" si="68"/>
        <v>143</v>
      </c>
      <c r="DD145">
        <f t="shared" si="69"/>
        <v>3.4000000000000002E-2</v>
      </c>
      <c r="DE145">
        <f t="shared" si="76"/>
        <v>0.28993312795995518</v>
      </c>
      <c r="DF145">
        <f t="shared" si="70"/>
        <v>0.71006687204004482</v>
      </c>
      <c r="DG145">
        <f t="shared" si="77"/>
        <v>0.38704026159170812</v>
      </c>
      <c r="DH145">
        <f t="shared" si="71"/>
        <v>-623.3894866418882</v>
      </c>
      <c r="DI145">
        <f t="shared" si="78"/>
        <v>0.31596452328159647</v>
      </c>
      <c r="DJ145">
        <f t="shared" si="72"/>
        <v>-0.47901346927109312</v>
      </c>
    </row>
    <row r="146" spans="1:114" x14ac:dyDescent="0.25">
      <c r="A146" t="s">
        <v>26</v>
      </c>
      <c r="B146" s="2">
        <v>1.4999999999999999E-2</v>
      </c>
      <c r="T146">
        <v>145</v>
      </c>
      <c r="U146" s="2">
        <v>3.4000000000000002E-2</v>
      </c>
      <c r="V146">
        <v>125</v>
      </c>
      <c r="W146" s="2">
        <v>3.1E-2</v>
      </c>
      <c r="X146" t="str">
        <f t="shared" si="63"/>
        <v/>
      </c>
      <c r="AJ146" s="2">
        <f t="shared" si="74"/>
        <v>3.4000000000000002E-2</v>
      </c>
      <c r="AK146">
        <f t="shared" si="73"/>
        <v>144</v>
      </c>
      <c r="AL146" s="6">
        <f t="shared" si="75"/>
        <v>0.31818181818181818</v>
      </c>
      <c r="AM146" s="6">
        <f t="shared" si="64"/>
        <v>-0.47278912099226744</v>
      </c>
      <c r="AN146" s="7">
        <f t="shared" si="65"/>
        <v>0.31818181818181812</v>
      </c>
      <c r="AO146" s="7">
        <f t="shared" si="66"/>
        <v>0.35675596239694818</v>
      </c>
      <c r="CD146">
        <f t="shared" si="79"/>
        <v>125</v>
      </c>
      <c r="CE146" s="2">
        <f t="shared" si="80"/>
        <v>3.1E-2</v>
      </c>
      <c r="DB146">
        <f t="shared" si="67"/>
        <v>3.4000000000000002E-2</v>
      </c>
      <c r="DC146">
        <f t="shared" si="68"/>
        <v>144</v>
      </c>
      <c r="DD146">
        <f t="shared" si="69"/>
        <v>3.4000000000000002E-2</v>
      </c>
      <c r="DE146">
        <f t="shared" si="76"/>
        <v>0.28993312795995518</v>
      </c>
      <c r="DF146">
        <f t="shared" si="70"/>
        <v>0.71006687204004482</v>
      </c>
      <c r="DG146">
        <f t="shared" si="77"/>
        <v>0.39682720281209138</v>
      </c>
      <c r="DH146">
        <f t="shared" si="71"/>
        <v>-620.59712664266942</v>
      </c>
      <c r="DI146">
        <f t="shared" si="78"/>
        <v>0.31818181818181818</v>
      </c>
      <c r="DJ146">
        <f t="shared" si="72"/>
        <v>-0.47278912099226744</v>
      </c>
    </row>
    <row r="147" spans="1:114" x14ac:dyDescent="0.25">
      <c r="A147" t="s">
        <v>26</v>
      </c>
      <c r="B147" s="2">
        <v>1.4999999999999999E-2</v>
      </c>
      <c r="T147">
        <v>146</v>
      </c>
      <c r="U147" s="2">
        <v>3.4000000000000002E-2</v>
      </c>
      <c r="V147">
        <v>126</v>
      </c>
      <c r="W147" s="2">
        <v>3.1E-2</v>
      </c>
      <c r="X147" t="str">
        <f t="shared" si="63"/>
        <v/>
      </c>
      <c r="AJ147" s="2">
        <f t="shared" si="74"/>
        <v>3.4000000000000002E-2</v>
      </c>
      <c r="AK147">
        <f t="shared" si="73"/>
        <v>145</v>
      </c>
      <c r="AL147" s="6">
        <f t="shared" si="75"/>
        <v>0.32039911308203989</v>
      </c>
      <c r="AM147" s="6">
        <f t="shared" si="64"/>
        <v>-0.46658303619506269</v>
      </c>
      <c r="AN147" s="7">
        <f t="shared" si="65"/>
        <v>0.32039911308203983</v>
      </c>
      <c r="AO147" s="7">
        <f t="shared" si="66"/>
        <v>0.35779739160111684</v>
      </c>
      <c r="CD147">
        <f t="shared" si="79"/>
        <v>126</v>
      </c>
      <c r="CE147" s="2">
        <f t="shared" si="80"/>
        <v>3.1E-2</v>
      </c>
      <c r="DB147">
        <f t="shared" si="67"/>
        <v>3.4000000000000002E-2</v>
      </c>
      <c r="DC147">
        <f t="shared" si="68"/>
        <v>145</v>
      </c>
      <c r="DD147">
        <f t="shared" si="69"/>
        <v>3.4000000000000002E-2</v>
      </c>
      <c r="DE147">
        <f t="shared" si="76"/>
        <v>0.28993312795995518</v>
      </c>
      <c r="DF147">
        <f t="shared" si="70"/>
        <v>0.71006687204004482</v>
      </c>
      <c r="DG147">
        <f t="shared" si="77"/>
        <v>0.4066795688537026</v>
      </c>
      <c r="DH147">
        <f t="shared" si="71"/>
        <v>-617.83422239591869</v>
      </c>
      <c r="DI147">
        <f t="shared" si="78"/>
        <v>0.32039911308203989</v>
      </c>
      <c r="DJ147">
        <f t="shared" si="72"/>
        <v>-0.46658303619506269</v>
      </c>
    </row>
    <row r="148" spans="1:114" x14ac:dyDescent="0.25">
      <c r="A148" t="s">
        <v>26</v>
      </c>
      <c r="B148" s="2">
        <v>1.7000000000000001E-2</v>
      </c>
      <c r="T148">
        <v>147</v>
      </c>
      <c r="U148" s="2">
        <v>3.4000000000000002E-2</v>
      </c>
      <c r="V148">
        <v>127</v>
      </c>
      <c r="W148" s="2">
        <v>3.1E-2</v>
      </c>
      <c r="X148" t="str">
        <f t="shared" si="63"/>
        <v/>
      </c>
      <c r="AJ148" s="2">
        <f t="shared" si="74"/>
        <v>3.4000000000000002E-2</v>
      </c>
      <c r="AK148">
        <f t="shared" si="73"/>
        <v>146</v>
      </c>
      <c r="AL148" s="6">
        <f t="shared" si="75"/>
        <v>0.32261640798226165</v>
      </c>
      <c r="AM148" s="6">
        <f t="shared" si="64"/>
        <v>-0.46039487036881471</v>
      </c>
      <c r="AN148" s="7">
        <f t="shared" si="65"/>
        <v>0.3226164079822616</v>
      </c>
      <c r="AO148" s="7">
        <f t="shared" si="66"/>
        <v>0.35882508001405894</v>
      </c>
      <c r="CD148">
        <f t="shared" si="79"/>
        <v>127</v>
      </c>
      <c r="CE148" s="2">
        <f t="shared" si="80"/>
        <v>3.1E-2</v>
      </c>
      <c r="DB148">
        <f t="shared" si="67"/>
        <v>3.4000000000000002E-2</v>
      </c>
      <c r="DC148">
        <f t="shared" si="68"/>
        <v>146</v>
      </c>
      <c r="DD148">
        <f t="shared" si="69"/>
        <v>3.4000000000000002E-2</v>
      </c>
      <c r="DE148">
        <f t="shared" si="76"/>
        <v>0.28993312795995518</v>
      </c>
      <c r="DF148">
        <f t="shared" si="70"/>
        <v>0.71006687204004482</v>
      </c>
      <c r="DG148">
        <f t="shared" si="77"/>
        <v>0.4066795688537026</v>
      </c>
      <c r="DH148">
        <f t="shared" si="71"/>
        <v>-622.10989175505995</v>
      </c>
      <c r="DI148">
        <f t="shared" si="78"/>
        <v>0.32261640798226165</v>
      </c>
      <c r="DJ148">
        <f t="shared" si="72"/>
        <v>-0.46039487036881471</v>
      </c>
    </row>
    <row r="149" spans="1:114" x14ac:dyDescent="0.25">
      <c r="A149" t="s">
        <v>26</v>
      </c>
      <c r="B149" s="2">
        <v>0.02</v>
      </c>
      <c r="T149">
        <v>148</v>
      </c>
      <c r="U149" s="2">
        <v>3.4000000000000002E-2</v>
      </c>
      <c r="V149">
        <v>128</v>
      </c>
      <c r="W149" s="2">
        <v>3.1E-2</v>
      </c>
      <c r="X149" t="str">
        <f t="shared" si="63"/>
        <v/>
      </c>
      <c r="AJ149" s="2">
        <f t="shared" si="74"/>
        <v>3.4000000000000002E-2</v>
      </c>
      <c r="AK149">
        <f t="shared" si="73"/>
        <v>147</v>
      </c>
      <c r="AL149" s="6">
        <f t="shared" si="75"/>
        <v>0.32483370288248337</v>
      </c>
      <c r="AM149" s="6">
        <f t="shared" si="64"/>
        <v>-0.45422428471954851</v>
      </c>
      <c r="AN149" s="7">
        <f t="shared" si="65"/>
        <v>0.32483370288248337</v>
      </c>
      <c r="AO149" s="7">
        <f t="shared" si="66"/>
        <v>0.35983906699077306</v>
      </c>
      <c r="CD149">
        <f t="shared" si="79"/>
        <v>128</v>
      </c>
      <c r="CE149" s="2">
        <f t="shared" si="80"/>
        <v>3.1E-2</v>
      </c>
      <c r="DB149">
        <f t="shared" si="67"/>
        <v>3.4000000000000002E-2</v>
      </c>
      <c r="DC149">
        <f t="shared" si="68"/>
        <v>147</v>
      </c>
      <c r="DD149">
        <f t="shared" si="69"/>
        <v>3.4000000000000002E-2</v>
      </c>
      <c r="DE149">
        <f t="shared" si="76"/>
        <v>0.28993312795995518</v>
      </c>
      <c r="DF149">
        <f t="shared" si="70"/>
        <v>0.71006687204004482</v>
      </c>
      <c r="DG149">
        <f t="shared" si="77"/>
        <v>0.41659136364009919</v>
      </c>
      <c r="DH149">
        <f t="shared" si="71"/>
        <v>-619.330055837906</v>
      </c>
      <c r="DI149">
        <f t="shared" si="78"/>
        <v>0.32483370288248337</v>
      </c>
      <c r="DJ149">
        <f t="shared" si="72"/>
        <v>-0.45422428471954851</v>
      </c>
    </row>
    <row r="150" spans="1:114" x14ac:dyDescent="0.25">
      <c r="A150" t="s">
        <v>26</v>
      </c>
      <c r="B150" s="2">
        <v>2.1000000000000001E-2</v>
      </c>
      <c r="T150">
        <v>149</v>
      </c>
      <c r="U150" s="2">
        <v>3.4000000000000002E-2</v>
      </c>
      <c r="V150">
        <v>129</v>
      </c>
      <c r="W150" s="2">
        <v>3.1E-2</v>
      </c>
      <c r="X150" t="str">
        <f t="shared" si="63"/>
        <v/>
      </c>
      <c r="AJ150" s="2">
        <f t="shared" si="74"/>
        <v>3.4000000000000002E-2</v>
      </c>
      <c r="AK150">
        <f t="shared" si="73"/>
        <v>148</v>
      </c>
      <c r="AL150" s="6">
        <f t="shared" si="75"/>
        <v>0.32705099778270508</v>
      </c>
      <c r="AM150" s="6">
        <f t="shared" si="64"/>
        <v>-0.44807094600669545</v>
      </c>
      <c r="AN150" s="7">
        <f t="shared" si="65"/>
        <v>0.32705099778270502</v>
      </c>
      <c r="AO150" s="7">
        <f t="shared" si="66"/>
        <v>0.36083939114123836</v>
      </c>
      <c r="CD150">
        <f t="shared" si="79"/>
        <v>129</v>
      </c>
      <c r="CE150" s="2">
        <f t="shared" si="80"/>
        <v>3.1E-2</v>
      </c>
      <c r="DB150">
        <f t="shared" si="67"/>
        <v>3.4000000000000002E-2</v>
      </c>
      <c r="DC150">
        <f t="shared" si="68"/>
        <v>148</v>
      </c>
      <c r="DD150">
        <f t="shared" si="69"/>
        <v>3.4000000000000002E-2</v>
      </c>
      <c r="DE150">
        <f t="shared" si="76"/>
        <v>0.28993312795995518</v>
      </c>
      <c r="DF150">
        <f t="shared" si="70"/>
        <v>0.71006687204004482</v>
      </c>
      <c r="DG150">
        <f t="shared" si="77"/>
        <v>0.42655647759779558</v>
      </c>
      <c r="DH150">
        <f t="shared" si="71"/>
        <v>-616.58406528853004</v>
      </c>
      <c r="DI150">
        <f t="shared" si="78"/>
        <v>0.32705099778270508</v>
      </c>
      <c r="DJ150">
        <f t="shared" si="72"/>
        <v>-0.44807094600669545</v>
      </c>
    </row>
    <row r="151" spans="1:114" x14ac:dyDescent="0.25">
      <c r="A151" t="s">
        <v>26</v>
      </c>
      <c r="B151" s="2">
        <v>2.1999999999999999E-2</v>
      </c>
      <c r="T151">
        <v>150</v>
      </c>
      <c r="U151" s="2">
        <v>3.4000000000000002E-2</v>
      </c>
      <c r="V151">
        <v>130</v>
      </c>
      <c r="W151" s="2">
        <v>3.2000000000000001E-2</v>
      </c>
      <c r="X151" t="str">
        <f t="shared" ref="X151:X214" si="81">IF(W151&gt;$W$12,W151,"")</f>
        <v/>
      </c>
      <c r="AJ151" s="2">
        <f t="shared" si="74"/>
        <v>3.4000000000000002E-2</v>
      </c>
      <c r="AK151">
        <f t="shared" si="73"/>
        <v>149</v>
      </c>
      <c r="AL151" s="6">
        <f t="shared" si="75"/>
        <v>0.32926829268292684</v>
      </c>
      <c r="AM151" s="6">
        <f t="shared" si="64"/>
        <v>-0.44193452638497843</v>
      </c>
      <c r="AN151" s="7">
        <f t="shared" si="65"/>
        <v>0.32926829268292679</v>
      </c>
      <c r="AO151" s="7">
        <f t="shared" si="66"/>
        <v>0.36182609034255175</v>
      </c>
      <c r="CD151">
        <f t="shared" si="79"/>
        <v>130</v>
      </c>
      <c r="CE151" s="2">
        <f t="shared" si="80"/>
        <v>3.2000000000000001E-2</v>
      </c>
      <c r="DB151">
        <f t="shared" si="67"/>
        <v>3.4000000000000002E-2</v>
      </c>
      <c r="DC151">
        <f t="shared" si="68"/>
        <v>149</v>
      </c>
      <c r="DD151">
        <f t="shared" si="69"/>
        <v>3.4000000000000002E-2</v>
      </c>
      <c r="DE151">
        <f t="shared" si="76"/>
        <v>0.28993312795995518</v>
      </c>
      <c r="DF151">
        <f t="shared" si="70"/>
        <v>0.71006687204004482</v>
      </c>
      <c r="DG151">
        <f t="shared" si="77"/>
        <v>0.42655647759779558</v>
      </c>
      <c r="DH151">
        <f t="shared" si="71"/>
        <v>-620.76429623963872</v>
      </c>
      <c r="DI151">
        <f t="shared" si="78"/>
        <v>0.32926829268292684</v>
      </c>
      <c r="DJ151">
        <f t="shared" si="72"/>
        <v>-0.44193452638497843</v>
      </c>
    </row>
    <row r="152" spans="1:114" x14ac:dyDescent="0.25">
      <c r="A152" t="s">
        <v>26</v>
      </c>
      <c r="B152" s="2">
        <v>2.3E-2</v>
      </c>
      <c r="T152">
        <v>151</v>
      </c>
      <c r="U152" s="2">
        <v>3.4000000000000002E-2</v>
      </c>
      <c r="V152">
        <v>131</v>
      </c>
      <c r="W152" s="2">
        <v>3.2000000000000001E-2</v>
      </c>
      <c r="X152" t="str">
        <f t="shared" si="81"/>
        <v/>
      </c>
      <c r="AJ152" s="2">
        <f t="shared" si="74"/>
        <v>3.4000000000000002E-2</v>
      </c>
      <c r="AK152">
        <f t="shared" si="73"/>
        <v>150</v>
      </c>
      <c r="AL152" s="6">
        <f t="shared" si="75"/>
        <v>0.33148558758314856</v>
      </c>
      <c r="AM152" s="6">
        <f t="shared" si="64"/>
        <v>-0.43581470325125643</v>
      </c>
      <c r="AN152" s="7">
        <f t="shared" si="65"/>
        <v>0.33148558758314856</v>
      </c>
      <c r="AO152" s="7">
        <f t="shared" si="66"/>
        <v>0.36279920175071961</v>
      </c>
      <c r="CD152">
        <f t="shared" si="79"/>
        <v>131</v>
      </c>
      <c r="CE152" s="2">
        <f t="shared" si="80"/>
        <v>3.2000000000000001E-2</v>
      </c>
      <c r="DB152">
        <f t="shared" si="67"/>
        <v>3.4000000000000002E-2</v>
      </c>
      <c r="DC152">
        <f t="shared" si="68"/>
        <v>150</v>
      </c>
      <c r="DD152">
        <f t="shared" si="69"/>
        <v>3.4000000000000002E-2</v>
      </c>
      <c r="DE152">
        <f t="shared" si="76"/>
        <v>0.28993312795995518</v>
      </c>
      <c r="DF152">
        <f t="shared" si="70"/>
        <v>0.71006687204004482</v>
      </c>
      <c r="DG152">
        <f t="shared" si="77"/>
        <v>0.44662172522238275</v>
      </c>
      <c r="DH152">
        <f t="shared" si="71"/>
        <v>-611.20033296171493</v>
      </c>
      <c r="DI152">
        <f t="shared" si="78"/>
        <v>0.33148558758314856</v>
      </c>
      <c r="DJ152">
        <f t="shared" si="72"/>
        <v>-0.43581470325125643</v>
      </c>
    </row>
    <row r="153" spans="1:114" x14ac:dyDescent="0.25">
      <c r="A153" t="s">
        <v>26</v>
      </c>
      <c r="B153" s="2">
        <v>2.5000000000000001E-2</v>
      </c>
      <c r="T153">
        <v>152</v>
      </c>
      <c r="U153" s="2">
        <v>3.4000000000000002E-2</v>
      </c>
      <c r="V153">
        <v>132</v>
      </c>
      <c r="W153" s="2">
        <v>3.2000000000000001E-2</v>
      </c>
      <c r="X153" t="str">
        <f t="shared" si="81"/>
        <v/>
      </c>
      <c r="AJ153" s="2">
        <f t="shared" si="74"/>
        <v>3.4000000000000002E-2</v>
      </c>
      <c r="AK153">
        <f t="shared" si="73"/>
        <v>151</v>
      </c>
      <c r="AL153" s="6">
        <f t="shared" si="75"/>
        <v>0.33370288248337027</v>
      </c>
      <c r="AM153" s="6">
        <f t="shared" si="64"/>
        <v>-0.42971115909612995</v>
      </c>
      <c r="AN153" s="7">
        <f t="shared" si="65"/>
        <v>0.33370288248337021</v>
      </c>
      <c r="AO153" s="7">
        <f t="shared" si="66"/>
        <v>0.36375876181211653</v>
      </c>
      <c r="CD153">
        <f t="shared" si="79"/>
        <v>132</v>
      </c>
      <c r="CE153" s="2">
        <f t="shared" si="80"/>
        <v>3.2000000000000001E-2</v>
      </c>
      <c r="DB153">
        <f t="shared" si="67"/>
        <v>3.4000000000000002E-2</v>
      </c>
      <c r="DC153">
        <f t="shared" si="68"/>
        <v>151</v>
      </c>
      <c r="DD153">
        <f t="shared" si="69"/>
        <v>3.4000000000000002E-2</v>
      </c>
      <c r="DE153">
        <f t="shared" si="76"/>
        <v>0.28993312795995518</v>
      </c>
      <c r="DF153">
        <f t="shared" si="70"/>
        <v>0.71006687204004482</v>
      </c>
      <c r="DG153">
        <f t="shared" si="77"/>
        <v>0.44662172522238275</v>
      </c>
      <c r="DH153">
        <f t="shared" si="71"/>
        <v>-615.28862950326481</v>
      </c>
      <c r="DI153">
        <f t="shared" si="78"/>
        <v>0.33370288248337027</v>
      </c>
      <c r="DJ153">
        <f t="shared" si="72"/>
        <v>-0.42971115909612995</v>
      </c>
    </row>
    <row r="154" spans="1:114" x14ac:dyDescent="0.25">
      <c r="A154" t="s">
        <v>26</v>
      </c>
      <c r="B154" s="2">
        <v>0.03</v>
      </c>
      <c r="T154">
        <v>153</v>
      </c>
      <c r="U154" s="2">
        <v>3.4000000000000002E-2</v>
      </c>
      <c r="V154">
        <v>133</v>
      </c>
      <c r="W154" s="2">
        <v>3.2000000000000001E-2</v>
      </c>
      <c r="X154" t="str">
        <f t="shared" si="81"/>
        <v/>
      </c>
      <c r="AJ154" s="2">
        <f t="shared" si="74"/>
        <v>3.4000000000000002E-2</v>
      </c>
      <c r="AK154">
        <f t="shared" si="73"/>
        <v>152</v>
      </c>
      <c r="AL154" s="6">
        <f t="shared" si="75"/>
        <v>0.33592017738359203</v>
      </c>
      <c r="AM154" s="6">
        <f t="shared" si="64"/>
        <v>-0.42362358136011719</v>
      </c>
      <c r="AN154" s="7">
        <f t="shared" si="65"/>
        <v>0.33592017738359198</v>
      </c>
      <c r="AO154" s="7">
        <f t="shared" si="66"/>
        <v>0.36470480627461882</v>
      </c>
      <c r="CD154">
        <f t="shared" si="79"/>
        <v>133</v>
      </c>
      <c r="CE154" s="2">
        <f t="shared" si="80"/>
        <v>3.2000000000000001E-2</v>
      </c>
      <c r="DB154">
        <f t="shared" si="67"/>
        <v>3.4000000000000002E-2</v>
      </c>
      <c r="DC154">
        <f t="shared" si="68"/>
        <v>152</v>
      </c>
      <c r="DD154">
        <f t="shared" si="69"/>
        <v>3.4000000000000002E-2</v>
      </c>
      <c r="DE154">
        <f t="shared" si="76"/>
        <v>0.28993312795995518</v>
      </c>
      <c r="DF154">
        <f t="shared" si="70"/>
        <v>0.71006687204004482</v>
      </c>
      <c r="DG154">
        <f t="shared" si="77"/>
        <v>0.44662172522238275</v>
      </c>
      <c r="DH154">
        <f t="shared" si="71"/>
        <v>-619.37692604481481</v>
      </c>
      <c r="DI154">
        <f t="shared" si="78"/>
        <v>0.33592017738359203</v>
      </c>
      <c r="DJ154">
        <f t="shared" si="72"/>
        <v>-0.42362358136011719</v>
      </c>
    </row>
    <row r="155" spans="1:114" x14ac:dyDescent="0.25">
      <c r="A155" t="s">
        <v>26</v>
      </c>
      <c r="B155" s="2">
        <v>0.03</v>
      </c>
      <c r="T155">
        <v>154</v>
      </c>
      <c r="U155" s="2">
        <v>3.5000000000000003E-2</v>
      </c>
      <c r="V155">
        <v>134</v>
      </c>
      <c r="W155" s="2">
        <v>3.3000000000000002E-2</v>
      </c>
      <c r="X155" t="str">
        <f t="shared" si="81"/>
        <v/>
      </c>
      <c r="AJ155" s="2">
        <f t="shared" si="74"/>
        <v>3.4000000000000002E-2</v>
      </c>
      <c r="AK155">
        <f t="shared" si="73"/>
        <v>153</v>
      </c>
      <c r="AL155" s="6">
        <f t="shared" si="75"/>
        <v>0.33813747228381374</v>
      </c>
      <c r="AM155" s="6">
        <f t="shared" si="64"/>
        <v>-0.41755166229422341</v>
      </c>
      <c r="AN155" s="7">
        <f t="shared" si="65"/>
        <v>0.33813747228381363</v>
      </c>
      <c r="AO155" s="7">
        <f t="shared" si="66"/>
        <v>0.36563737019842474</v>
      </c>
      <c r="CD155">
        <f t="shared" si="79"/>
        <v>134</v>
      </c>
      <c r="CE155" s="2">
        <f t="shared" si="80"/>
        <v>3.3000000000000002E-2</v>
      </c>
      <c r="DB155">
        <f t="shared" si="67"/>
        <v>3.4000000000000002E-2</v>
      </c>
      <c r="DC155">
        <f t="shared" si="68"/>
        <v>153</v>
      </c>
      <c r="DD155">
        <f t="shared" si="69"/>
        <v>3.4000000000000002E-2</v>
      </c>
      <c r="DE155">
        <f t="shared" si="76"/>
        <v>0.28993312795995518</v>
      </c>
      <c r="DF155">
        <f t="shared" si="70"/>
        <v>0.71006687204004482</v>
      </c>
      <c r="DG155">
        <f t="shared" si="77"/>
        <v>0.44662172522238275</v>
      </c>
      <c r="DH155">
        <f t="shared" si="71"/>
        <v>-623.46522258636469</v>
      </c>
      <c r="DI155">
        <f t="shared" si="78"/>
        <v>0.33813747228381374</v>
      </c>
      <c r="DJ155">
        <f t="shared" si="72"/>
        <v>-0.41755166229422341</v>
      </c>
    </row>
    <row r="156" spans="1:114" x14ac:dyDescent="0.25">
      <c r="A156" t="s">
        <v>26</v>
      </c>
      <c r="B156" s="2">
        <v>3.1E-2</v>
      </c>
      <c r="T156">
        <v>155</v>
      </c>
      <c r="U156" s="2">
        <v>3.5000000000000003E-2</v>
      </c>
      <c r="V156">
        <v>135</v>
      </c>
      <c r="W156" s="2">
        <v>3.3000000000000002E-2</v>
      </c>
      <c r="X156" t="str">
        <f t="shared" si="81"/>
        <v/>
      </c>
      <c r="AJ156" s="2">
        <f t="shared" si="74"/>
        <v>3.5000000000000003E-2</v>
      </c>
      <c r="AK156">
        <f t="shared" si="73"/>
        <v>154</v>
      </c>
      <c r="AL156" s="6">
        <f t="shared" si="75"/>
        <v>0.34035476718403546</v>
      </c>
      <c r="AM156" s="6">
        <f t="shared" si="64"/>
        <v>-0.4114950988247259</v>
      </c>
      <c r="AN156" s="7">
        <f t="shared" si="65"/>
        <v>0.3403547671840354</v>
      </c>
      <c r="AO156" s="7">
        <f t="shared" si="66"/>
        <v>0.3665564879665702</v>
      </c>
      <c r="CD156">
        <f t="shared" si="79"/>
        <v>135</v>
      </c>
      <c r="CE156" s="2">
        <f t="shared" si="80"/>
        <v>3.3000000000000002E-2</v>
      </c>
      <c r="DB156">
        <f t="shared" si="67"/>
        <v>3.5000000000000003E-2</v>
      </c>
      <c r="DC156">
        <f t="shared" si="68"/>
        <v>154</v>
      </c>
      <c r="DD156">
        <f t="shared" si="69"/>
        <v>3.5000000000000003E-2</v>
      </c>
      <c r="DE156">
        <f t="shared" si="76"/>
        <v>0.29871263819328214</v>
      </c>
      <c r="DF156">
        <f t="shared" si="70"/>
        <v>0.70128736180671791</v>
      </c>
      <c r="DG156">
        <f t="shared" si="77"/>
        <v>0.44662172522238275</v>
      </c>
      <c r="DH156">
        <f t="shared" si="71"/>
        <v>-618.39517745431226</v>
      </c>
      <c r="DI156">
        <f t="shared" si="78"/>
        <v>0.34035476718403546</v>
      </c>
      <c r="DJ156">
        <f t="shared" si="72"/>
        <v>-0.4114950988247259</v>
      </c>
    </row>
    <row r="157" spans="1:114" x14ac:dyDescent="0.25">
      <c r="A157" t="s">
        <v>26</v>
      </c>
      <c r="B157" s="2">
        <v>3.1E-2</v>
      </c>
      <c r="T157">
        <v>156</v>
      </c>
      <c r="U157" s="2">
        <v>3.5999999999999997E-2</v>
      </c>
      <c r="V157">
        <v>136</v>
      </c>
      <c r="W157" s="2">
        <v>3.3000000000000002E-2</v>
      </c>
      <c r="X157" t="str">
        <f t="shared" si="81"/>
        <v/>
      </c>
      <c r="AJ157" s="2">
        <f t="shared" si="74"/>
        <v>3.5000000000000003E-2</v>
      </c>
      <c r="AK157">
        <f t="shared" si="73"/>
        <v>155</v>
      </c>
      <c r="AL157" s="6">
        <f t="shared" si="75"/>
        <v>0.34257206208425722</v>
      </c>
      <c r="AM157" s="6">
        <f t="shared" si="64"/>
        <v>-0.40545359242201384</v>
      </c>
      <c r="AN157" s="7">
        <f t="shared" si="65"/>
        <v>0.34257206208425717</v>
      </c>
      <c r="AO157" s="7">
        <f t="shared" si="66"/>
        <v>0.36746219329514901</v>
      </c>
      <c r="CD157">
        <f t="shared" si="79"/>
        <v>136</v>
      </c>
      <c r="CE157" s="2">
        <f t="shared" si="80"/>
        <v>3.3000000000000002E-2</v>
      </c>
      <c r="DB157">
        <f t="shared" si="67"/>
        <v>3.5000000000000003E-2</v>
      </c>
      <c r="DC157">
        <f t="shared" si="68"/>
        <v>155</v>
      </c>
      <c r="DD157">
        <f t="shared" si="69"/>
        <v>3.5000000000000003E-2</v>
      </c>
      <c r="DE157">
        <f t="shared" si="76"/>
        <v>0.29871263819328214</v>
      </c>
      <c r="DF157">
        <f t="shared" si="70"/>
        <v>0.70128736180671791</v>
      </c>
      <c r="DG157">
        <f t="shared" si="77"/>
        <v>0.45670917532556754</v>
      </c>
      <c r="DH157">
        <f t="shared" si="71"/>
        <v>-615.5223491636367</v>
      </c>
      <c r="DI157">
        <f t="shared" si="78"/>
        <v>0.34257206208425722</v>
      </c>
      <c r="DJ157">
        <f t="shared" si="72"/>
        <v>-0.40545359242201384</v>
      </c>
    </row>
    <row r="158" spans="1:114" x14ac:dyDescent="0.25">
      <c r="A158" t="s">
        <v>26</v>
      </c>
      <c r="B158" s="2">
        <v>3.2000000000000001E-2</v>
      </c>
      <c r="T158">
        <v>157</v>
      </c>
      <c r="U158" s="2">
        <v>3.5999999999999997E-2</v>
      </c>
      <c r="V158">
        <v>137</v>
      </c>
      <c r="W158" s="2">
        <v>3.3000000000000002E-2</v>
      </c>
      <c r="X158" t="str">
        <f t="shared" si="81"/>
        <v/>
      </c>
      <c r="AJ158" s="2">
        <f t="shared" si="74"/>
        <v>3.5999999999999997E-2</v>
      </c>
      <c r="AK158">
        <f t="shared" si="73"/>
        <v>156</v>
      </c>
      <c r="AL158" s="6">
        <f t="shared" si="75"/>
        <v>0.34478935698447893</v>
      </c>
      <c r="AM158" s="6">
        <f t="shared" si="64"/>
        <v>-0.39942684897332253</v>
      </c>
      <c r="AN158" s="7">
        <f t="shared" si="65"/>
        <v>0.34478935698447893</v>
      </c>
      <c r="AO158" s="7">
        <f t="shared" si="66"/>
        <v>0.36835451924324653</v>
      </c>
      <c r="CD158">
        <f t="shared" si="79"/>
        <v>137</v>
      </c>
      <c r="CE158" s="2">
        <f t="shared" si="80"/>
        <v>3.3000000000000002E-2</v>
      </c>
      <c r="DB158">
        <f t="shared" si="67"/>
        <v>3.5999999999999997E-2</v>
      </c>
      <c r="DC158">
        <f t="shared" si="68"/>
        <v>156</v>
      </c>
      <c r="DD158">
        <f t="shared" si="69"/>
        <v>3.5999999999999997E-2</v>
      </c>
      <c r="DE158">
        <f t="shared" si="76"/>
        <v>0.30761104776190529</v>
      </c>
      <c r="DF158">
        <f t="shared" si="70"/>
        <v>0.69238895223809471</v>
      </c>
      <c r="DG158">
        <f t="shared" si="77"/>
        <v>0.45670917532556754</v>
      </c>
      <c r="DH158">
        <f t="shared" si="71"/>
        <v>-610.37718188958581</v>
      </c>
      <c r="DI158">
        <f t="shared" si="78"/>
        <v>0.34478935698447893</v>
      </c>
      <c r="DJ158">
        <f t="shared" si="72"/>
        <v>-0.39942684897332253</v>
      </c>
    </row>
    <row r="159" spans="1:114" x14ac:dyDescent="0.25">
      <c r="A159" t="s">
        <v>26</v>
      </c>
      <c r="B159" s="2">
        <v>3.2000000000000001E-2</v>
      </c>
      <c r="T159">
        <v>158</v>
      </c>
      <c r="U159" s="2">
        <v>3.5999999999999997E-2</v>
      </c>
      <c r="V159">
        <v>138</v>
      </c>
      <c r="W159" s="2">
        <v>3.3000000000000002E-2</v>
      </c>
      <c r="X159" t="str">
        <f t="shared" si="81"/>
        <v/>
      </c>
      <c r="AJ159" s="2">
        <f t="shared" si="74"/>
        <v>3.5999999999999997E-2</v>
      </c>
      <c r="AK159">
        <f t="shared" si="73"/>
        <v>157</v>
      </c>
      <c r="AL159" s="6">
        <f t="shared" si="75"/>
        <v>0.34700665188470065</v>
      </c>
      <c r="AM159" s="6">
        <f t="shared" si="64"/>
        <v>-0.39341457865921087</v>
      </c>
      <c r="AN159" s="7">
        <f t="shared" si="65"/>
        <v>0.34700665188470059</v>
      </c>
      <c r="AO159" s="7">
        <f t="shared" si="66"/>
        <v>0.36923349822259571</v>
      </c>
      <c r="CD159">
        <f t="shared" si="79"/>
        <v>138</v>
      </c>
      <c r="CE159" s="2">
        <f t="shared" si="80"/>
        <v>3.3000000000000002E-2</v>
      </c>
      <c r="DB159">
        <f t="shared" si="67"/>
        <v>3.5999999999999997E-2</v>
      </c>
      <c r="DC159">
        <f t="shared" si="68"/>
        <v>157</v>
      </c>
      <c r="DD159">
        <f t="shared" si="69"/>
        <v>3.5999999999999997E-2</v>
      </c>
      <c r="DE159">
        <f t="shared" si="76"/>
        <v>0.30761104776190529</v>
      </c>
      <c r="DF159">
        <f t="shared" si="70"/>
        <v>0.69238895223809471</v>
      </c>
      <c r="DG159">
        <f t="shared" si="77"/>
        <v>0.45670917532556754</v>
      </c>
      <c r="DH159">
        <f t="shared" si="71"/>
        <v>-614.30243707858642</v>
      </c>
      <c r="DI159">
        <f t="shared" si="78"/>
        <v>0.34700665188470065</v>
      </c>
      <c r="DJ159">
        <f t="shared" si="72"/>
        <v>-0.39341457865921087</v>
      </c>
    </row>
    <row r="160" spans="1:114" x14ac:dyDescent="0.25">
      <c r="A160" t="s">
        <v>26</v>
      </c>
      <c r="B160" s="2">
        <v>3.2000000000000001E-2</v>
      </c>
      <c r="T160">
        <v>159</v>
      </c>
      <c r="U160" s="2">
        <v>3.5999999999999997E-2</v>
      </c>
      <c r="V160">
        <v>139</v>
      </c>
      <c r="W160" s="2">
        <v>3.3000000000000002E-2</v>
      </c>
      <c r="X160" t="str">
        <f t="shared" si="81"/>
        <v/>
      </c>
      <c r="AJ160" s="2">
        <f t="shared" si="74"/>
        <v>3.5999999999999997E-2</v>
      </c>
      <c r="AK160">
        <f t="shared" si="73"/>
        <v>158</v>
      </c>
      <c r="AL160" s="6">
        <f t="shared" si="75"/>
        <v>0.34922394678492241</v>
      </c>
      <c r="AM160" s="6">
        <f t="shared" si="64"/>
        <v>-0.38741649583363863</v>
      </c>
      <c r="AN160" s="7">
        <f t="shared" si="65"/>
        <v>0.34922394678492241</v>
      </c>
      <c r="AO160" s="7">
        <f t="shared" si="66"/>
        <v>0.37009916200696313</v>
      </c>
      <c r="CD160">
        <f t="shared" si="79"/>
        <v>139</v>
      </c>
      <c r="CE160" s="2">
        <f t="shared" si="80"/>
        <v>3.3000000000000002E-2</v>
      </c>
      <c r="DB160">
        <f t="shared" si="67"/>
        <v>3.5999999999999997E-2</v>
      </c>
      <c r="DC160">
        <f t="shared" si="68"/>
        <v>158</v>
      </c>
      <c r="DD160">
        <f t="shared" si="69"/>
        <v>3.5999999999999997E-2</v>
      </c>
      <c r="DE160">
        <f t="shared" si="76"/>
        <v>0.30761104776190529</v>
      </c>
      <c r="DF160">
        <f t="shared" si="70"/>
        <v>0.69238895223809471</v>
      </c>
      <c r="DG160">
        <f t="shared" si="77"/>
        <v>0.45670917532556754</v>
      </c>
      <c r="DH160">
        <f t="shared" si="71"/>
        <v>-618.22769226758692</v>
      </c>
      <c r="DI160">
        <f t="shared" si="78"/>
        <v>0.34922394678492241</v>
      </c>
      <c r="DJ160">
        <f t="shared" si="72"/>
        <v>-0.38741649583363863</v>
      </c>
    </row>
    <row r="161" spans="1:114" x14ac:dyDescent="0.25">
      <c r="A161" t="s">
        <v>26</v>
      </c>
      <c r="B161" s="2">
        <v>3.3000000000000002E-2</v>
      </c>
      <c r="T161">
        <v>160</v>
      </c>
      <c r="U161" s="2">
        <v>3.5999999999999997E-2</v>
      </c>
      <c r="V161">
        <v>140</v>
      </c>
      <c r="W161" s="2">
        <v>3.3000000000000002E-2</v>
      </c>
      <c r="X161" t="str">
        <f t="shared" si="81"/>
        <v/>
      </c>
      <c r="AJ161" s="2">
        <f t="shared" si="74"/>
        <v>3.5999999999999997E-2</v>
      </c>
      <c r="AK161">
        <f t="shared" si="73"/>
        <v>159</v>
      </c>
      <c r="AL161" s="6">
        <f t="shared" si="75"/>
        <v>0.35144124168514412</v>
      </c>
      <c r="AM161" s="6">
        <f t="shared" si="64"/>
        <v>-0.38143231890750601</v>
      </c>
      <c r="AN161" s="7">
        <f t="shared" si="65"/>
        <v>0.35144124168514412</v>
      </c>
      <c r="AO161" s="7">
        <f t="shared" si="66"/>
        <v>0.37095154174127259</v>
      </c>
      <c r="CD161">
        <f t="shared" si="79"/>
        <v>140</v>
      </c>
      <c r="CE161" s="2">
        <f t="shared" si="80"/>
        <v>3.3000000000000002E-2</v>
      </c>
      <c r="DB161">
        <f t="shared" si="67"/>
        <v>3.5999999999999997E-2</v>
      </c>
      <c r="DC161">
        <f t="shared" si="68"/>
        <v>159</v>
      </c>
      <c r="DD161">
        <f t="shared" si="69"/>
        <v>3.5999999999999997E-2</v>
      </c>
      <c r="DE161">
        <f t="shared" si="76"/>
        <v>0.30761104776190529</v>
      </c>
      <c r="DF161">
        <f t="shared" si="70"/>
        <v>0.69238895223809471</v>
      </c>
      <c r="DG161">
        <f t="shared" si="77"/>
        <v>0.46682460150906135</v>
      </c>
      <c r="DH161">
        <f t="shared" si="71"/>
        <v>-615.20849470680901</v>
      </c>
      <c r="DI161">
        <f t="shared" si="78"/>
        <v>0.35144124168514412</v>
      </c>
      <c r="DJ161">
        <f t="shared" si="72"/>
        <v>-0.38143231890750601</v>
      </c>
    </row>
    <row r="162" spans="1:114" x14ac:dyDescent="0.25">
      <c r="A162" t="s">
        <v>26</v>
      </c>
      <c r="B162" s="2">
        <v>3.5000000000000003E-2</v>
      </c>
      <c r="T162">
        <v>161</v>
      </c>
      <c r="U162" s="2">
        <v>3.6999999999999998E-2</v>
      </c>
      <c r="V162">
        <v>141</v>
      </c>
      <c r="W162" s="2">
        <v>3.3000000000000002E-2</v>
      </c>
      <c r="X162" t="str">
        <f t="shared" si="81"/>
        <v/>
      </c>
      <c r="AJ162" s="2">
        <f t="shared" si="74"/>
        <v>3.5999999999999997E-2</v>
      </c>
      <c r="AK162">
        <f t="shared" si="73"/>
        <v>160</v>
      </c>
      <c r="AL162" s="6">
        <f t="shared" si="75"/>
        <v>0.35365853658536583</v>
      </c>
      <c r="AM162" s="6">
        <f t="shared" si="64"/>
        <v>-0.37546177023551847</v>
      </c>
      <c r="AN162" s="7">
        <f t="shared" si="65"/>
        <v>0.35365853658536583</v>
      </c>
      <c r="AO162" s="7">
        <f t="shared" si="66"/>
        <v>0.37179066795047488</v>
      </c>
      <c r="CD162">
        <f t="shared" si="79"/>
        <v>141</v>
      </c>
      <c r="CE162" s="2">
        <f t="shared" si="80"/>
        <v>3.3000000000000002E-2</v>
      </c>
      <c r="DB162">
        <f t="shared" si="67"/>
        <v>3.5999999999999997E-2</v>
      </c>
      <c r="DC162">
        <f t="shared" si="68"/>
        <v>160</v>
      </c>
      <c r="DD162">
        <f t="shared" si="69"/>
        <v>3.5999999999999997E-2</v>
      </c>
      <c r="DE162">
        <f t="shared" si="76"/>
        <v>0.30761104776190529</v>
      </c>
      <c r="DF162">
        <f t="shared" si="70"/>
        <v>0.69238895223809471</v>
      </c>
      <c r="DG162">
        <f t="shared" si="77"/>
        <v>0.46682460150906135</v>
      </c>
      <c r="DH162">
        <f t="shared" si="71"/>
        <v>-619.08993631379201</v>
      </c>
      <c r="DI162">
        <f t="shared" si="78"/>
        <v>0.35365853658536583</v>
      </c>
      <c r="DJ162">
        <f t="shared" si="72"/>
        <v>-0.37546177023551847</v>
      </c>
    </row>
    <row r="163" spans="1:114" x14ac:dyDescent="0.25">
      <c r="A163" t="s">
        <v>26</v>
      </c>
      <c r="B163" s="2">
        <v>3.5999999999999997E-2</v>
      </c>
      <c r="T163">
        <v>162</v>
      </c>
      <c r="U163" s="2">
        <v>3.6999999999999998E-2</v>
      </c>
      <c r="V163">
        <v>142</v>
      </c>
      <c r="W163" s="2">
        <v>3.4000000000000002E-2</v>
      </c>
      <c r="X163" t="str">
        <f t="shared" si="81"/>
        <v/>
      </c>
      <c r="AJ163" s="2">
        <f t="shared" si="74"/>
        <v>3.6999999999999998E-2</v>
      </c>
      <c r="AK163">
        <f t="shared" si="73"/>
        <v>161</v>
      </c>
      <c r="AL163" s="6">
        <f t="shared" si="75"/>
        <v>0.3558758314855876</v>
      </c>
      <c r="AM163" s="6">
        <f t="shared" si="64"/>
        <v>-0.36950457600625608</v>
      </c>
      <c r="AN163" s="7">
        <f t="shared" si="65"/>
        <v>0.35587583148558755</v>
      </c>
      <c r="AO163" s="7">
        <f t="shared" si="66"/>
        <v>0.3726165705481696</v>
      </c>
      <c r="CD163">
        <f t="shared" si="79"/>
        <v>142</v>
      </c>
      <c r="CE163" s="2">
        <f t="shared" si="80"/>
        <v>3.4000000000000002E-2</v>
      </c>
      <c r="DB163">
        <f t="shared" si="67"/>
        <v>3.6999999999999998E-2</v>
      </c>
      <c r="DC163">
        <f t="shared" si="68"/>
        <v>161</v>
      </c>
      <c r="DD163">
        <f t="shared" si="69"/>
        <v>3.6999999999999998E-2</v>
      </c>
      <c r="DE163">
        <f t="shared" si="76"/>
        <v>0.31662411679747959</v>
      </c>
      <c r="DF163">
        <f t="shared" si="70"/>
        <v>0.68337588320252041</v>
      </c>
      <c r="DG163">
        <f t="shared" si="77"/>
        <v>0.46682460150906135</v>
      </c>
      <c r="DH163">
        <f t="shared" si="71"/>
        <v>-613.70116566597267</v>
      </c>
      <c r="DI163">
        <f t="shared" si="78"/>
        <v>0.3558758314855876</v>
      </c>
      <c r="DJ163">
        <f t="shared" si="72"/>
        <v>-0.36950457600625608</v>
      </c>
    </row>
    <row r="164" spans="1:114" x14ac:dyDescent="0.25">
      <c r="A164" t="s">
        <v>26</v>
      </c>
      <c r="B164" s="2">
        <v>3.5999999999999997E-2</v>
      </c>
      <c r="T164">
        <v>163</v>
      </c>
      <c r="U164" s="2">
        <v>3.6999999999999998E-2</v>
      </c>
      <c r="V164">
        <v>143</v>
      </c>
      <c r="W164" s="2">
        <v>3.4000000000000002E-2</v>
      </c>
      <c r="X164" t="str">
        <f t="shared" si="81"/>
        <v/>
      </c>
      <c r="AJ164" s="2">
        <f t="shared" si="74"/>
        <v>3.6999999999999998E-2</v>
      </c>
      <c r="AK164">
        <f t="shared" si="73"/>
        <v>162</v>
      </c>
      <c r="AL164" s="6">
        <f t="shared" si="75"/>
        <v>0.35809312638580931</v>
      </c>
      <c r="AM164" s="6">
        <f t="shared" si="64"/>
        <v>-0.36356046613532184</v>
      </c>
      <c r="AN164" s="7">
        <f t="shared" si="65"/>
        <v>0.35809312638580926</v>
      </c>
      <c r="AO164" s="7">
        <f t="shared" si="66"/>
        <v>0.37342927884498717</v>
      </c>
      <c r="CD164">
        <f t="shared" si="79"/>
        <v>143</v>
      </c>
      <c r="CE164" s="2">
        <f t="shared" si="80"/>
        <v>3.4000000000000002E-2</v>
      </c>
      <c r="DB164">
        <f t="shared" si="67"/>
        <v>3.6999999999999998E-2</v>
      </c>
      <c r="DC164">
        <f t="shared" si="68"/>
        <v>162</v>
      </c>
      <c r="DD164">
        <f t="shared" si="69"/>
        <v>3.6999999999999998E-2</v>
      </c>
      <c r="DE164">
        <f t="shared" si="76"/>
        <v>0.31662411679747959</v>
      </c>
      <c r="DF164">
        <f t="shared" si="70"/>
        <v>0.68337588320252041</v>
      </c>
      <c r="DG164">
        <f t="shared" si="77"/>
        <v>0.46682460150906135</v>
      </c>
      <c r="DH164">
        <f t="shared" si="71"/>
        <v>-617.52484894115014</v>
      </c>
      <c r="DI164">
        <f t="shared" si="78"/>
        <v>0.35809312638580931</v>
      </c>
      <c r="DJ164">
        <f t="shared" si="72"/>
        <v>-0.36356046613532184</v>
      </c>
    </row>
    <row r="165" spans="1:114" x14ac:dyDescent="0.25">
      <c r="A165" t="s">
        <v>26</v>
      </c>
      <c r="B165" s="2">
        <v>3.5999999999999997E-2</v>
      </c>
      <c r="T165">
        <v>164</v>
      </c>
      <c r="U165" s="2">
        <v>3.6999999999999998E-2</v>
      </c>
      <c r="V165">
        <v>144</v>
      </c>
      <c r="W165" s="2">
        <v>3.4000000000000002E-2</v>
      </c>
      <c r="X165" t="str">
        <f t="shared" si="81"/>
        <v/>
      </c>
      <c r="AJ165" s="2">
        <f t="shared" si="74"/>
        <v>3.6999999999999998E-2</v>
      </c>
      <c r="AK165">
        <f t="shared" si="73"/>
        <v>163</v>
      </c>
      <c r="AL165" s="6">
        <f t="shared" si="75"/>
        <v>0.36031042128603102</v>
      </c>
      <c r="AM165" s="6">
        <f t="shared" si="64"/>
        <v>-0.35762917416145201</v>
      </c>
      <c r="AN165" s="7">
        <f t="shared" si="65"/>
        <v>0.36031042128603097</v>
      </c>
      <c r="AO165" s="7">
        <f t="shared" si="66"/>
        <v>0.37422882155673692</v>
      </c>
      <c r="CD165">
        <f t="shared" si="79"/>
        <v>144</v>
      </c>
      <c r="CE165" s="2">
        <f t="shared" si="80"/>
        <v>3.4000000000000002E-2</v>
      </c>
      <c r="DB165">
        <f t="shared" si="67"/>
        <v>3.6999999999999998E-2</v>
      </c>
      <c r="DC165">
        <f t="shared" si="68"/>
        <v>163</v>
      </c>
      <c r="DD165">
        <f t="shared" si="69"/>
        <v>3.6999999999999998E-2</v>
      </c>
      <c r="DE165">
        <f t="shared" si="76"/>
        <v>0.31662411679747959</v>
      </c>
      <c r="DF165">
        <f t="shared" si="70"/>
        <v>0.68337588320252041</v>
      </c>
      <c r="DG165">
        <f t="shared" si="77"/>
        <v>0.46682460150906135</v>
      </c>
      <c r="DH165">
        <f t="shared" si="71"/>
        <v>-621.3485322163275</v>
      </c>
      <c r="DI165">
        <f t="shared" si="78"/>
        <v>0.36031042128603102</v>
      </c>
      <c r="DJ165">
        <f t="shared" si="72"/>
        <v>-0.35762917416145201</v>
      </c>
    </row>
    <row r="166" spans="1:114" x14ac:dyDescent="0.25">
      <c r="A166" t="s">
        <v>26</v>
      </c>
      <c r="B166" s="2">
        <v>3.5999999999999997E-2</v>
      </c>
      <c r="T166">
        <v>165</v>
      </c>
      <c r="U166" s="2">
        <v>3.6999999999999998E-2</v>
      </c>
      <c r="V166">
        <v>145</v>
      </c>
      <c r="W166" s="2">
        <v>3.4000000000000002E-2</v>
      </c>
      <c r="X166" t="str">
        <f t="shared" si="81"/>
        <v/>
      </c>
      <c r="AJ166" s="2">
        <f t="shared" si="74"/>
        <v>3.6999999999999998E-2</v>
      </c>
      <c r="AK166">
        <f t="shared" si="73"/>
        <v>164</v>
      </c>
      <c r="AL166" s="6">
        <f t="shared" si="75"/>
        <v>0.36252771618625279</v>
      </c>
      <c r="AM166" s="6">
        <f t="shared" si="64"/>
        <v>-0.3517104371454795</v>
      </c>
      <c r="AN166" s="7">
        <f t="shared" si="65"/>
        <v>0.36252771618625274</v>
      </c>
      <c r="AO166" s="7">
        <f t="shared" si="66"/>
        <v>0.37501522681232824</v>
      </c>
      <c r="CD166">
        <f t="shared" si="79"/>
        <v>145</v>
      </c>
      <c r="CE166" s="2">
        <f t="shared" si="80"/>
        <v>3.4000000000000002E-2</v>
      </c>
      <c r="DB166">
        <f t="shared" si="67"/>
        <v>3.6999999999999998E-2</v>
      </c>
      <c r="DC166">
        <f t="shared" si="68"/>
        <v>164</v>
      </c>
      <c r="DD166">
        <f t="shared" si="69"/>
        <v>3.6999999999999998E-2</v>
      </c>
      <c r="DE166">
        <f t="shared" si="76"/>
        <v>0.31662411679747959</v>
      </c>
      <c r="DF166">
        <f t="shared" si="70"/>
        <v>0.68337588320252041</v>
      </c>
      <c r="DG166">
        <f t="shared" si="77"/>
        <v>0.4769615018160418</v>
      </c>
      <c r="DH166">
        <f t="shared" si="71"/>
        <v>-618.14754355858076</v>
      </c>
      <c r="DI166">
        <f t="shared" si="78"/>
        <v>0.36252771618625279</v>
      </c>
      <c r="DJ166">
        <f t="shared" si="72"/>
        <v>-0.3517104371454795</v>
      </c>
    </row>
    <row r="167" spans="1:114" x14ac:dyDescent="0.25">
      <c r="A167" t="s">
        <v>26</v>
      </c>
      <c r="B167" s="2">
        <v>3.6999999999999998E-2</v>
      </c>
      <c r="T167">
        <v>166</v>
      </c>
      <c r="U167" s="2">
        <v>3.6999999999999998E-2</v>
      </c>
      <c r="V167">
        <v>146</v>
      </c>
      <c r="W167" s="2">
        <v>3.4000000000000002E-2</v>
      </c>
      <c r="X167" t="str">
        <f t="shared" si="81"/>
        <v/>
      </c>
      <c r="AJ167" s="2">
        <f t="shared" si="74"/>
        <v>3.6999999999999998E-2</v>
      </c>
      <c r="AK167">
        <f t="shared" si="73"/>
        <v>165</v>
      </c>
      <c r="AL167" s="6">
        <f t="shared" si="75"/>
        <v>0.3647450110864745</v>
      </c>
      <c r="AM167" s="6">
        <f t="shared" si="64"/>
        <v>-0.34580399557204172</v>
      </c>
      <c r="AN167" s="7">
        <f t="shared" si="65"/>
        <v>0.36474501108647445</v>
      </c>
      <c r="AO167" s="7">
        <f t="shared" si="66"/>
        <v>0.37578852216147046</v>
      </c>
      <c r="CD167">
        <f t="shared" si="79"/>
        <v>146</v>
      </c>
      <c r="CE167" s="2">
        <f t="shared" si="80"/>
        <v>3.4000000000000002E-2</v>
      </c>
      <c r="DB167">
        <f t="shared" si="67"/>
        <v>3.6999999999999998E-2</v>
      </c>
      <c r="DC167">
        <f t="shared" si="68"/>
        <v>165</v>
      </c>
      <c r="DD167">
        <f t="shared" si="69"/>
        <v>3.6999999999999998E-2</v>
      </c>
      <c r="DE167">
        <f t="shared" si="76"/>
        <v>0.31662411679747959</v>
      </c>
      <c r="DF167">
        <f t="shared" si="70"/>
        <v>0.68337588320252041</v>
      </c>
      <c r="DG167">
        <f t="shared" si="77"/>
        <v>0.4769615018160418</v>
      </c>
      <c r="DH167">
        <f t="shared" si="71"/>
        <v>-621.92826247942833</v>
      </c>
      <c r="DI167">
        <f t="shared" si="78"/>
        <v>0.3647450110864745</v>
      </c>
      <c r="DJ167">
        <f t="shared" si="72"/>
        <v>-0.34580399557204172</v>
      </c>
    </row>
    <row r="168" spans="1:114" x14ac:dyDescent="0.25">
      <c r="A168" t="s">
        <v>26</v>
      </c>
      <c r="B168" s="2">
        <v>3.7999999999999999E-2</v>
      </c>
      <c r="T168">
        <v>167</v>
      </c>
      <c r="U168" s="2">
        <v>3.7999999999999999E-2</v>
      </c>
      <c r="V168">
        <v>147</v>
      </c>
      <c r="W168" s="2">
        <v>3.4000000000000002E-2</v>
      </c>
      <c r="X168" t="str">
        <f t="shared" si="81"/>
        <v/>
      </c>
      <c r="AJ168" s="2">
        <f t="shared" si="74"/>
        <v>3.6999999999999998E-2</v>
      </c>
      <c r="AK168">
        <f t="shared" si="73"/>
        <v>166</v>
      </c>
      <c r="AL168" s="6">
        <f t="shared" si="75"/>
        <v>0.36696230598669621</v>
      </c>
      <c r="AM168" s="6">
        <f t="shared" si="64"/>
        <v>-0.33990959325392817</v>
      </c>
      <c r="AN168" s="7">
        <f t="shared" si="65"/>
        <v>0.36696230598669621</v>
      </c>
      <c r="AO168" s="7">
        <f t="shared" si="66"/>
        <v>0.37654873458215804</v>
      </c>
      <c r="CD168">
        <f t="shared" si="79"/>
        <v>147</v>
      </c>
      <c r="CE168" s="2">
        <f t="shared" si="80"/>
        <v>3.4000000000000002E-2</v>
      </c>
      <c r="DB168">
        <f t="shared" si="67"/>
        <v>3.6999999999999998E-2</v>
      </c>
      <c r="DC168">
        <f t="shared" si="68"/>
        <v>166</v>
      </c>
      <c r="DD168">
        <f t="shared" si="69"/>
        <v>3.6999999999999998E-2</v>
      </c>
      <c r="DE168">
        <f t="shared" si="76"/>
        <v>0.31662411679747959</v>
      </c>
      <c r="DF168">
        <f t="shared" si="70"/>
        <v>0.68337588320252041</v>
      </c>
      <c r="DG168">
        <f t="shared" si="77"/>
        <v>0.4769615018160418</v>
      </c>
      <c r="DH168">
        <f t="shared" si="71"/>
        <v>-625.70898140027589</v>
      </c>
      <c r="DI168">
        <f t="shared" si="78"/>
        <v>0.36696230598669621</v>
      </c>
      <c r="DJ168">
        <f t="shared" si="72"/>
        <v>-0.33990959325392817</v>
      </c>
    </row>
    <row r="169" spans="1:114" x14ac:dyDescent="0.25">
      <c r="A169" t="s">
        <v>26</v>
      </c>
      <c r="B169" s="2">
        <v>4.1000000000000002E-2</v>
      </c>
      <c r="T169">
        <v>168</v>
      </c>
      <c r="U169" s="2">
        <v>3.7999999999999999E-2</v>
      </c>
      <c r="V169">
        <v>148</v>
      </c>
      <c r="W169" s="2">
        <v>3.4000000000000002E-2</v>
      </c>
      <c r="X169" t="str">
        <f t="shared" si="81"/>
        <v/>
      </c>
      <c r="AJ169" s="2">
        <f t="shared" si="74"/>
        <v>3.7999999999999999E-2</v>
      </c>
      <c r="AK169">
        <f t="shared" si="73"/>
        <v>167</v>
      </c>
      <c r="AL169" s="6">
        <f t="shared" si="75"/>
        <v>0.36917960088691798</v>
      </c>
      <c r="AM169" s="6">
        <f t="shared" si="64"/>
        <v>-0.33402697723897251</v>
      </c>
      <c r="AN169" s="7">
        <f t="shared" si="65"/>
        <v>0.36917960088691792</v>
      </c>
      <c r="AO169" s="7">
        <f t="shared" si="66"/>
        <v>0.37729589048794637</v>
      </c>
      <c r="CD169">
        <f t="shared" si="79"/>
        <v>148</v>
      </c>
      <c r="CE169" s="2">
        <f t="shared" si="80"/>
        <v>3.4000000000000002E-2</v>
      </c>
      <c r="DB169">
        <f t="shared" si="67"/>
        <v>3.7999999999999999E-2</v>
      </c>
      <c r="DC169">
        <f t="shared" si="68"/>
        <v>167</v>
      </c>
      <c r="DD169">
        <f t="shared" si="69"/>
        <v>3.7999999999999999E-2</v>
      </c>
      <c r="DE169">
        <f t="shared" si="76"/>
        <v>0.32574740109378708</v>
      </c>
      <c r="DF169">
        <f t="shared" si="70"/>
        <v>0.67425259890621292</v>
      </c>
      <c r="DG169">
        <f t="shared" si="77"/>
        <v>0.4769615018160418</v>
      </c>
      <c r="DH169">
        <f t="shared" si="71"/>
        <v>-620.0301963408823</v>
      </c>
      <c r="DI169">
        <f t="shared" si="78"/>
        <v>0.36917960088691798</v>
      </c>
      <c r="DJ169">
        <f t="shared" si="72"/>
        <v>-0.33402697723897251</v>
      </c>
    </row>
    <row r="170" spans="1:114" x14ac:dyDescent="0.25">
      <c r="A170" t="s">
        <v>26</v>
      </c>
      <c r="B170" s="2">
        <v>4.1000000000000002E-2</v>
      </c>
      <c r="T170">
        <v>169</v>
      </c>
      <c r="U170" s="2">
        <v>3.7999999999999999E-2</v>
      </c>
      <c r="V170">
        <v>149</v>
      </c>
      <c r="W170" s="2">
        <v>3.4000000000000002E-2</v>
      </c>
      <c r="X170" t="str">
        <f t="shared" si="81"/>
        <v/>
      </c>
      <c r="AJ170" s="2">
        <f t="shared" si="74"/>
        <v>3.7999999999999999E-2</v>
      </c>
      <c r="AK170">
        <f t="shared" si="73"/>
        <v>168</v>
      </c>
      <c r="AL170" s="6">
        <f t="shared" si="75"/>
        <v>0.37139689578713969</v>
      </c>
      <c r="AM170" s="6">
        <f t="shared" si="64"/>
        <v>-0.32815589771939235</v>
      </c>
      <c r="AN170" s="7">
        <f t="shared" si="65"/>
        <v>0.37139689578713964</v>
      </c>
      <c r="AO170" s="7">
        <f t="shared" si="66"/>
        <v>0.37803001573502382</v>
      </c>
      <c r="CD170">
        <f t="shared" si="79"/>
        <v>149</v>
      </c>
      <c r="CE170" s="2">
        <f t="shared" si="80"/>
        <v>3.4000000000000002E-2</v>
      </c>
      <c r="DB170">
        <f t="shared" si="67"/>
        <v>3.7999999999999999E-2</v>
      </c>
      <c r="DC170">
        <f t="shared" si="68"/>
        <v>168</v>
      </c>
      <c r="DD170">
        <f t="shared" si="69"/>
        <v>3.7999999999999999E-2</v>
      </c>
      <c r="DE170">
        <f t="shared" si="76"/>
        <v>0.32574740109378708</v>
      </c>
      <c r="DF170">
        <f t="shared" si="70"/>
        <v>0.67425259890621292</v>
      </c>
      <c r="DG170">
        <f t="shared" si="77"/>
        <v>0.4769615018160418</v>
      </c>
      <c r="DH170">
        <f t="shared" si="71"/>
        <v>-623.75410142401074</v>
      </c>
      <c r="DI170">
        <f t="shared" si="78"/>
        <v>0.37139689578713969</v>
      </c>
      <c r="DJ170">
        <f t="shared" si="72"/>
        <v>-0.32815589771939235</v>
      </c>
    </row>
    <row r="171" spans="1:114" x14ac:dyDescent="0.25">
      <c r="A171" t="s">
        <v>26</v>
      </c>
      <c r="B171" s="2">
        <v>4.1000000000000002E-2</v>
      </c>
      <c r="T171">
        <v>170</v>
      </c>
      <c r="U171" s="2">
        <v>3.7999999999999999E-2</v>
      </c>
      <c r="V171">
        <v>150</v>
      </c>
      <c r="W171" s="2">
        <v>3.4000000000000002E-2</v>
      </c>
      <c r="X171" t="str">
        <f t="shared" si="81"/>
        <v/>
      </c>
      <c r="AJ171" s="2">
        <f t="shared" si="74"/>
        <v>3.7999999999999999E-2</v>
      </c>
      <c r="AK171">
        <f t="shared" si="73"/>
        <v>169</v>
      </c>
      <c r="AL171" s="6">
        <f t="shared" si="75"/>
        <v>0.3736141906873614</v>
      </c>
      <c r="AM171" s="6">
        <f t="shared" si="64"/>
        <v>-0.32229610794348468</v>
      </c>
      <c r="AN171" s="7">
        <f t="shared" si="65"/>
        <v>0.37361419068736135</v>
      </c>
      <c r="AO171" s="7">
        <f t="shared" si="66"/>
        <v>0.37875113562908536</v>
      </c>
      <c r="CD171">
        <f t="shared" si="79"/>
        <v>150</v>
      </c>
      <c r="CE171" s="2">
        <f t="shared" si="80"/>
        <v>3.4000000000000002E-2</v>
      </c>
      <c r="DB171">
        <f t="shared" si="67"/>
        <v>3.7999999999999999E-2</v>
      </c>
      <c r="DC171">
        <f t="shared" si="68"/>
        <v>169</v>
      </c>
      <c r="DD171">
        <f t="shared" si="69"/>
        <v>3.7999999999999999E-2</v>
      </c>
      <c r="DE171">
        <f t="shared" si="76"/>
        <v>0.32574740109378708</v>
      </c>
      <c r="DF171">
        <f t="shared" si="70"/>
        <v>0.67425259890621292</v>
      </c>
      <c r="DG171">
        <f t="shared" si="77"/>
        <v>0.4769615018160418</v>
      </c>
      <c r="DH171">
        <f t="shared" si="71"/>
        <v>-627.47800650713918</v>
      </c>
      <c r="DI171">
        <f t="shared" si="78"/>
        <v>0.3736141906873614</v>
      </c>
      <c r="DJ171">
        <f t="shared" si="72"/>
        <v>-0.32229610794348468</v>
      </c>
    </row>
    <row r="172" spans="1:114" x14ac:dyDescent="0.25">
      <c r="A172" t="s">
        <v>26</v>
      </c>
      <c r="B172" s="2">
        <v>4.2000000000000003E-2</v>
      </c>
      <c r="T172">
        <v>171</v>
      </c>
      <c r="U172" s="2">
        <v>3.7999999999999999E-2</v>
      </c>
      <c r="V172">
        <v>151</v>
      </c>
      <c r="W172" s="2">
        <v>3.4000000000000002E-2</v>
      </c>
      <c r="X172" t="str">
        <f t="shared" si="81"/>
        <v/>
      </c>
      <c r="AJ172" s="2">
        <f t="shared" si="74"/>
        <v>3.7999999999999999E-2</v>
      </c>
      <c r="AK172">
        <f t="shared" si="73"/>
        <v>170</v>
      </c>
      <c r="AL172" s="6">
        <f t="shared" si="75"/>
        <v>0.37583148558758317</v>
      </c>
      <c r="AM172" s="6">
        <f t="shared" si="64"/>
        <v>-0.31644736412959229</v>
      </c>
      <c r="AN172" s="7">
        <f t="shared" si="65"/>
        <v>0.37583148558758311</v>
      </c>
      <c r="AO172" s="7">
        <f t="shared" si="66"/>
        <v>0.37945927493201326</v>
      </c>
      <c r="CD172">
        <f t="shared" si="79"/>
        <v>151</v>
      </c>
      <c r="CE172" s="2">
        <f t="shared" si="80"/>
        <v>3.4000000000000002E-2</v>
      </c>
      <c r="DB172">
        <f t="shared" si="67"/>
        <v>3.7999999999999999E-2</v>
      </c>
      <c r="DC172">
        <f t="shared" si="68"/>
        <v>170</v>
      </c>
      <c r="DD172">
        <f t="shared" si="69"/>
        <v>3.7999999999999999E-2</v>
      </c>
      <c r="DE172">
        <f t="shared" si="76"/>
        <v>0.32574740109378708</v>
      </c>
      <c r="DF172">
        <f t="shared" si="70"/>
        <v>0.67425259890621292</v>
      </c>
      <c r="DG172">
        <f t="shared" si="77"/>
        <v>0.4769615018160418</v>
      </c>
      <c r="DH172">
        <f t="shared" si="71"/>
        <v>-631.20191159026751</v>
      </c>
      <c r="DI172">
        <f t="shared" si="78"/>
        <v>0.37583148558758317</v>
      </c>
      <c r="DJ172">
        <f t="shared" si="72"/>
        <v>-0.31644736412959229</v>
      </c>
    </row>
    <row r="173" spans="1:114" x14ac:dyDescent="0.25">
      <c r="A173" t="s">
        <v>26</v>
      </c>
      <c r="B173" s="2">
        <v>4.2999999999999997E-2</v>
      </c>
      <c r="T173">
        <v>172</v>
      </c>
      <c r="U173" s="2">
        <v>3.7999999999999999E-2</v>
      </c>
      <c r="V173">
        <v>152</v>
      </c>
      <c r="W173" s="2">
        <v>3.4000000000000002E-2</v>
      </c>
      <c r="X173" t="str">
        <f t="shared" si="81"/>
        <v/>
      </c>
      <c r="AJ173" s="2">
        <f t="shared" si="74"/>
        <v>3.7999999999999999E-2</v>
      </c>
      <c r="AK173">
        <f t="shared" si="73"/>
        <v>171</v>
      </c>
      <c r="AL173" s="6">
        <f t="shared" si="75"/>
        <v>0.37804878048780488</v>
      </c>
      <c r="AM173" s="6">
        <f t="shared" si="64"/>
        <v>-0.31060942538225567</v>
      </c>
      <c r="AN173" s="7">
        <f t="shared" si="65"/>
        <v>0.37804878048780483</v>
      </c>
      <c r="AO173" s="7">
        <f t="shared" si="66"/>
        <v>0.38015445786836893</v>
      </c>
      <c r="CD173">
        <f t="shared" si="79"/>
        <v>152</v>
      </c>
      <c r="CE173" s="2">
        <f t="shared" si="80"/>
        <v>3.4000000000000002E-2</v>
      </c>
      <c r="DB173">
        <f t="shared" si="67"/>
        <v>3.7999999999999999E-2</v>
      </c>
      <c r="DC173">
        <f t="shared" si="68"/>
        <v>171</v>
      </c>
      <c r="DD173">
        <f t="shared" si="69"/>
        <v>3.7999999999999999E-2</v>
      </c>
      <c r="DE173">
        <f t="shared" si="76"/>
        <v>0.32574740109378708</v>
      </c>
      <c r="DF173">
        <f t="shared" si="70"/>
        <v>0.67425259890621292</v>
      </c>
      <c r="DG173">
        <f t="shared" si="77"/>
        <v>0.4769615018160418</v>
      </c>
      <c r="DH173">
        <f t="shared" si="71"/>
        <v>-634.92581667339596</v>
      </c>
      <c r="DI173">
        <f t="shared" si="78"/>
        <v>0.37804878048780488</v>
      </c>
      <c r="DJ173">
        <f t="shared" si="72"/>
        <v>-0.31060942538225567</v>
      </c>
    </row>
    <row r="174" spans="1:114" x14ac:dyDescent="0.25">
      <c r="A174" t="s">
        <v>26</v>
      </c>
      <c r="B174" s="2">
        <v>4.3999999999999997E-2</v>
      </c>
      <c r="T174">
        <v>173</v>
      </c>
      <c r="U174" s="2">
        <v>3.9E-2</v>
      </c>
      <c r="V174">
        <v>153</v>
      </c>
      <c r="W174" s="2">
        <v>3.4000000000000002E-2</v>
      </c>
      <c r="X174" t="str">
        <f t="shared" si="81"/>
        <v/>
      </c>
      <c r="AJ174" s="2">
        <f t="shared" si="74"/>
        <v>3.7999999999999999E-2</v>
      </c>
      <c r="AK174">
        <f t="shared" si="73"/>
        <v>172</v>
      </c>
      <c r="AL174" s="6">
        <f t="shared" si="75"/>
        <v>0.38026607538802659</v>
      </c>
      <c r="AM174" s="6">
        <f t="shared" si="64"/>
        <v>-0.30478205361046751</v>
      </c>
      <c r="AN174" s="7">
        <f t="shared" si="65"/>
        <v>0.38026607538802654</v>
      </c>
      <c r="AO174" s="7">
        <f t="shared" si="66"/>
        <v>0.38083670813170156</v>
      </c>
      <c r="CD174">
        <f t="shared" si="79"/>
        <v>153</v>
      </c>
      <c r="CE174" s="2">
        <f t="shared" si="80"/>
        <v>3.4000000000000002E-2</v>
      </c>
      <c r="DB174">
        <f t="shared" si="67"/>
        <v>3.7999999999999999E-2</v>
      </c>
      <c r="DC174">
        <f t="shared" si="68"/>
        <v>172</v>
      </c>
      <c r="DD174">
        <f t="shared" si="69"/>
        <v>3.7999999999999999E-2</v>
      </c>
      <c r="DE174">
        <f t="shared" si="76"/>
        <v>0.32574740109378708</v>
      </c>
      <c r="DF174">
        <f t="shared" si="70"/>
        <v>0.67425259890621292</v>
      </c>
      <c r="DG174">
        <f t="shared" si="77"/>
        <v>0.4769615018160418</v>
      </c>
      <c r="DH174">
        <f t="shared" si="71"/>
        <v>-638.6497217565244</v>
      </c>
      <c r="DI174">
        <f t="shared" si="78"/>
        <v>0.38026607538802659</v>
      </c>
      <c r="DJ174">
        <f t="shared" si="72"/>
        <v>-0.30478205361046751</v>
      </c>
    </row>
    <row r="175" spans="1:114" x14ac:dyDescent="0.25">
      <c r="A175" t="s">
        <v>26</v>
      </c>
      <c r="B175" s="2">
        <v>4.3999999999999997E-2</v>
      </c>
      <c r="T175">
        <v>174</v>
      </c>
      <c r="U175" s="2">
        <v>3.9E-2</v>
      </c>
      <c r="V175">
        <v>154</v>
      </c>
      <c r="W175" s="2">
        <v>3.5000000000000003E-2</v>
      </c>
      <c r="X175" t="str">
        <f t="shared" si="81"/>
        <v/>
      </c>
      <c r="AJ175" s="2">
        <f t="shared" si="74"/>
        <v>3.9E-2</v>
      </c>
      <c r="AK175">
        <f t="shared" si="73"/>
        <v>173</v>
      </c>
      <c r="AL175" s="6">
        <f t="shared" si="75"/>
        <v>0.38248337028824836</v>
      </c>
      <c r="AM175" s="6">
        <f t="shared" si="64"/>
        <v>-0.29896501344795623</v>
      </c>
      <c r="AN175" s="7">
        <f t="shared" si="65"/>
        <v>0.3824833702882483</v>
      </c>
      <c r="AO175" s="7">
        <f t="shared" si="66"/>
        <v>0.38150604889067774</v>
      </c>
      <c r="CD175">
        <f t="shared" si="79"/>
        <v>154</v>
      </c>
      <c r="CE175" s="2">
        <f t="shared" si="80"/>
        <v>3.5000000000000003E-2</v>
      </c>
      <c r="DB175">
        <f t="shared" si="67"/>
        <v>3.9E-2</v>
      </c>
      <c r="DC175">
        <f t="shared" si="68"/>
        <v>173</v>
      </c>
      <c r="DD175">
        <f t="shared" si="69"/>
        <v>3.9E-2</v>
      </c>
      <c r="DE175">
        <f t="shared" si="76"/>
        <v>0.33497625824319466</v>
      </c>
      <c r="DF175">
        <f t="shared" si="70"/>
        <v>0.66502374175680534</v>
      </c>
      <c r="DG175">
        <f t="shared" si="77"/>
        <v>0.4769615018160418</v>
      </c>
      <c r="DH175">
        <f t="shared" si="71"/>
        <v>-632.73521671614242</v>
      </c>
      <c r="DI175">
        <f t="shared" si="78"/>
        <v>0.38248337028824836</v>
      </c>
      <c r="DJ175">
        <f t="shared" si="72"/>
        <v>-0.29896501344795623</v>
      </c>
    </row>
    <row r="176" spans="1:114" x14ac:dyDescent="0.25">
      <c r="A176" t="s">
        <v>26</v>
      </c>
      <c r="B176" s="2">
        <v>4.3999999999999997E-2</v>
      </c>
      <c r="T176">
        <v>175</v>
      </c>
      <c r="U176" s="2">
        <v>3.9E-2</v>
      </c>
      <c r="V176">
        <v>155</v>
      </c>
      <c r="W176" s="2">
        <v>3.5000000000000003E-2</v>
      </c>
      <c r="X176" t="str">
        <f t="shared" si="81"/>
        <v/>
      </c>
      <c r="AJ176" s="2">
        <f t="shared" si="74"/>
        <v>3.9E-2</v>
      </c>
      <c r="AK176">
        <f t="shared" si="73"/>
        <v>174</v>
      </c>
      <c r="AL176" s="6">
        <f t="shared" si="75"/>
        <v>0.38470066518847007</v>
      </c>
      <c r="AM176" s="6">
        <f t="shared" si="64"/>
        <v>-0.29315807217542134</v>
      </c>
      <c r="AN176" s="7">
        <f t="shared" si="65"/>
        <v>0.38470066518847001</v>
      </c>
      <c r="AO176" s="7">
        <f t="shared" si="66"/>
        <v>0.38216250279503639</v>
      </c>
      <c r="CD176">
        <f t="shared" si="79"/>
        <v>155</v>
      </c>
      <c r="CE176" s="2">
        <f t="shared" si="80"/>
        <v>3.5000000000000003E-2</v>
      </c>
      <c r="DB176">
        <f t="shared" si="67"/>
        <v>3.9E-2</v>
      </c>
      <c r="DC176">
        <f t="shared" si="68"/>
        <v>174</v>
      </c>
      <c r="DD176">
        <f t="shared" si="69"/>
        <v>3.9E-2</v>
      </c>
      <c r="DE176">
        <f t="shared" si="76"/>
        <v>0.33497625824319466</v>
      </c>
      <c r="DF176">
        <f t="shared" si="70"/>
        <v>0.66502374175680534</v>
      </c>
      <c r="DG176">
        <f t="shared" si="77"/>
        <v>0.4769615018160418</v>
      </c>
      <c r="DH176">
        <f t="shared" si="71"/>
        <v>-636.40324695797517</v>
      </c>
      <c r="DI176">
        <f t="shared" si="78"/>
        <v>0.38470066518847007</v>
      </c>
      <c r="DJ176">
        <f t="shared" si="72"/>
        <v>-0.29315807217542134</v>
      </c>
    </row>
    <row r="177" spans="1:114" x14ac:dyDescent="0.25">
      <c r="A177" t="s">
        <v>26</v>
      </c>
      <c r="B177" s="2">
        <v>4.5999999999999999E-2</v>
      </c>
      <c r="T177">
        <v>176</v>
      </c>
      <c r="U177" s="2">
        <v>3.9E-2</v>
      </c>
      <c r="V177">
        <v>156</v>
      </c>
      <c r="W177" s="2">
        <v>3.5999999999999997E-2</v>
      </c>
      <c r="X177" t="str">
        <f t="shared" si="81"/>
        <v/>
      </c>
      <c r="AJ177" s="2">
        <f t="shared" si="74"/>
        <v>3.9E-2</v>
      </c>
      <c r="AK177">
        <f t="shared" si="73"/>
        <v>175</v>
      </c>
      <c r="AL177" s="6">
        <f t="shared" si="75"/>
        <v>0.38691796008869178</v>
      </c>
      <c r="AM177" s="6">
        <f t="shared" ref="AM177:AM240" si="82">(_xlfn.NORM.S.INV(AL177))</f>
        <v>-0.28736099964464706</v>
      </c>
      <c r="AN177" s="7">
        <f t="shared" ref="AN177:AN240" si="83">_xlfn.NORM.DIST(AM177,0,1,TRUE)</f>
        <v>0.38691796008869173</v>
      </c>
      <c r="AO177" s="7">
        <f t="shared" ref="AO177:AO240" si="84">_xlfn.NORM.DIST(AM177,0,1,FALSE)</f>
        <v>0.38280609198137328</v>
      </c>
      <c r="CD177">
        <f t="shared" si="79"/>
        <v>156</v>
      </c>
      <c r="CE177" s="2">
        <f t="shared" si="80"/>
        <v>3.5999999999999997E-2</v>
      </c>
      <c r="DB177">
        <f t="shared" ref="DB177:DB240" si="85">IF(AJ177&gt;0,AJ177,"")</f>
        <v>3.9E-2</v>
      </c>
      <c r="DC177">
        <f t="shared" ref="DC177:DC240" si="86">IF(AK177&gt;0,AK177,"")</f>
        <v>175</v>
      </c>
      <c r="DD177">
        <f t="shared" ref="DD177:DD240" si="87">DB177</f>
        <v>3.9E-2</v>
      </c>
      <c r="DE177">
        <f t="shared" si="76"/>
        <v>0.33497625824319466</v>
      </c>
      <c r="DF177">
        <f t="shared" ref="DF177:DF240" si="88">1-DE177</f>
        <v>0.66502374175680534</v>
      </c>
      <c r="DG177">
        <f t="shared" si="77"/>
        <v>0.4769615018160418</v>
      </c>
      <c r="DH177">
        <f t="shared" ref="DH177:DH240" si="89">(2*DC177-1)*(LN(DE177)+LN(DG177))</f>
        <v>-640.07127719980781</v>
      </c>
      <c r="DI177">
        <f t="shared" si="78"/>
        <v>0.38691796008869178</v>
      </c>
      <c r="DJ177">
        <f t="shared" ref="DJ177:DJ240" si="90">_xlfn.NORM.S.INV(DI177)</f>
        <v>-0.28736099964464706</v>
      </c>
    </row>
    <row r="178" spans="1:114" x14ac:dyDescent="0.25">
      <c r="A178" t="s">
        <v>26</v>
      </c>
      <c r="B178" s="2">
        <v>4.8000000000000001E-2</v>
      </c>
      <c r="T178">
        <v>177</v>
      </c>
      <c r="U178" s="2">
        <v>3.9E-2</v>
      </c>
      <c r="V178">
        <v>157</v>
      </c>
      <c r="W178" s="2">
        <v>3.5999999999999997E-2</v>
      </c>
      <c r="X178" t="str">
        <f t="shared" si="81"/>
        <v/>
      </c>
      <c r="AJ178" s="2">
        <f t="shared" si="74"/>
        <v>3.9E-2</v>
      </c>
      <c r="AK178">
        <f t="shared" ref="AK178:AK241" si="91">AK177+1</f>
        <v>176</v>
      </c>
      <c r="AL178" s="6">
        <f t="shared" si="75"/>
        <v>0.38913525498891355</v>
      </c>
      <c r="AM178" s="6">
        <f t="shared" si="82"/>
        <v>-0.28157356820442919</v>
      </c>
      <c r="AN178" s="7">
        <f t="shared" si="83"/>
        <v>0.38913525498891355</v>
      </c>
      <c r="AO178" s="7">
        <f t="shared" si="84"/>
        <v>0.38343683807875972</v>
      </c>
      <c r="CD178">
        <f t="shared" si="79"/>
        <v>157</v>
      </c>
      <c r="CE178" s="2">
        <f t="shared" si="80"/>
        <v>3.5999999999999997E-2</v>
      </c>
      <c r="DB178">
        <f t="shared" si="85"/>
        <v>3.9E-2</v>
      </c>
      <c r="DC178">
        <f t="shared" si="86"/>
        <v>176</v>
      </c>
      <c r="DD178">
        <f t="shared" si="87"/>
        <v>3.9E-2</v>
      </c>
      <c r="DE178">
        <f t="shared" si="76"/>
        <v>0.33497625824319466</v>
      </c>
      <c r="DF178">
        <f t="shared" si="88"/>
        <v>0.66502374175680534</v>
      </c>
      <c r="DG178">
        <f t="shared" si="77"/>
        <v>0.4769615018160418</v>
      </c>
      <c r="DH178">
        <f t="shared" si="89"/>
        <v>-643.73930744164056</v>
      </c>
      <c r="DI178">
        <f t="shared" si="78"/>
        <v>0.38913525498891355</v>
      </c>
      <c r="DJ178">
        <f t="shared" si="90"/>
        <v>-0.28157356820442919</v>
      </c>
    </row>
    <row r="179" spans="1:114" x14ac:dyDescent="0.25">
      <c r="A179" t="s">
        <v>26</v>
      </c>
      <c r="B179" s="2">
        <v>4.9000000000000002E-2</v>
      </c>
      <c r="T179">
        <v>178</v>
      </c>
      <c r="U179" s="2">
        <v>0.04</v>
      </c>
      <c r="V179">
        <v>158</v>
      </c>
      <c r="W179" s="2">
        <v>3.5999999999999997E-2</v>
      </c>
      <c r="X179" t="str">
        <f t="shared" si="81"/>
        <v/>
      </c>
      <c r="AJ179" s="2">
        <f t="shared" si="74"/>
        <v>3.9E-2</v>
      </c>
      <c r="AK179">
        <f t="shared" si="91"/>
        <v>177</v>
      </c>
      <c r="AL179" s="6">
        <f t="shared" si="75"/>
        <v>0.39135254988913526</v>
      </c>
      <c r="AM179" s="6">
        <f t="shared" si="82"/>
        <v>-0.27579555262824462</v>
      </c>
      <c r="AN179" s="7">
        <f t="shared" si="83"/>
        <v>0.3913525498891352</v>
      </c>
      <c r="AO179" s="7">
        <f t="shared" si="84"/>
        <v>0.38405476221419821</v>
      </c>
      <c r="CD179">
        <f t="shared" si="79"/>
        <v>158</v>
      </c>
      <c r="CE179" s="2">
        <f t="shared" si="80"/>
        <v>3.5999999999999997E-2</v>
      </c>
      <c r="DB179">
        <f t="shared" si="85"/>
        <v>3.9E-2</v>
      </c>
      <c r="DC179">
        <f t="shared" si="86"/>
        <v>177</v>
      </c>
      <c r="DD179">
        <f t="shared" si="87"/>
        <v>3.9E-2</v>
      </c>
      <c r="DE179">
        <f t="shared" si="76"/>
        <v>0.33497625824319466</v>
      </c>
      <c r="DF179">
        <f t="shared" si="88"/>
        <v>0.66502374175680534</v>
      </c>
      <c r="DG179">
        <f t="shared" si="77"/>
        <v>0.4769615018160418</v>
      </c>
      <c r="DH179">
        <f t="shared" si="89"/>
        <v>-647.40733768347332</v>
      </c>
      <c r="DI179">
        <f t="shared" si="78"/>
        <v>0.39135254988913526</v>
      </c>
      <c r="DJ179">
        <f t="shared" si="90"/>
        <v>-0.27579555262824462</v>
      </c>
    </row>
    <row r="180" spans="1:114" x14ac:dyDescent="0.25">
      <c r="A180" t="s">
        <v>26</v>
      </c>
      <c r="B180" s="2">
        <v>4.9000000000000002E-2</v>
      </c>
      <c r="T180">
        <v>179</v>
      </c>
      <c r="U180" s="2">
        <v>0.04</v>
      </c>
      <c r="V180">
        <v>159</v>
      </c>
      <c r="W180" s="2">
        <v>3.5999999999999997E-2</v>
      </c>
      <c r="X180" t="str">
        <f t="shared" si="81"/>
        <v/>
      </c>
      <c r="AJ180" s="79">
        <f t="shared" si="74"/>
        <v>0.04</v>
      </c>
      <c r="AK180">
        <f t="shared" si="91"/>
        <v>178</v>
      </c>
      <c r="AL180" s="6">
        <f t="shared" si="75"/>
        <v>0.39356984478935697</v>
      </c>
      <c r="AM180" s="6">
        <f t="shared" si="82"/>
        <v>-0.27002673004360056</v>
      </c>
      <c r="AN180" s="7">
        <f t="shared" si="83"/>
        <v>0.39356984478935692</v>
      </c>
      <c r="AO180" s="7">
        <f t="shared" si="84"/>
        <v>0.3846598850179207</v>
      </c>
      <c r="CD180">
        <f t="shared" si="79"/>
        <v>159</v>
      </c>
      <c r="CE180" s="2">
        <f t="shared" si="80"/>
        <v>3.5999999999999997E-2</v>
      </c>
      <c r="DB180">
        <f t="shared" si="85"/>
        <v>0.04</v>
      </c>
      <c r="DC180">
        <f t="shared" si="86"/>
        <v>178</v>
      </c>
      <c r="DD180">
        <f t="shared" si="87"/>
        <v>0.04</v>
      </c>
      <c r="DE180">
        <f t="shared" si="76"/>
        <v>0.34430585436544148</v>
      </c>
      <c r="DF180">
        <f t="shared" si="88"/>
        <v>0.65569414563455852</v>
      </c>
      <c r="DG180">
        <f t="shared" si="77"/>
        <v>0.48711333259877765</v>
      </c>
      <c r="DH180">
        <f t="shared" si="89"/>
        <v>-633.84659715652754</v>
      </c>
      <c r="DI180">
        <f t="shared" si="78"/>
        <v>0.39356984478935697</v>
      </c>
      <c r="DJ180">
        <f t="shared" si="90"/>
        <v>-0.27002673004360056</v>
      </c>
    </row>
    <row r="181" spans="1:114" x14ac:dyDescent="0.25">
      <c r="A181" t="s">
        <v>26</v>
      </c>
      <c r="B181" s="2">
        <v>5.0999999999999997E-2</v>
      </c>
      <c r="T181">
        <v>180</v>
      </c>
      <c r="U181" s="2">
        <v>0.04</v>
      </c>
      <c r="V181">
        <v>160</v>
      </c>
      <c r="W181" s="2">
        <v>3.5999999999999997E-2</v>
      </c>
      <c r="X181" t="str">
        <f t="shared" si="81"/>
        <v/>
      </c>
      <c r="AJ181" s="79">
        <f t="shared" si="74"/>
        <v>0.04</v>
      </c>
      <c r="AK181">
        <f t="shared" si="91"/>
        <v>179</v>
      </c>
      <c r="AL181" s="6">
        <f t="shared" si="75"/>
        <v>0.39578713968957874</v>
      </c>
      <c r="AM181" s="6">
        <f t="shared" si="82"/>
        <v>-0.26426687986300196</v>
      </c>
      <c r="AN181" s="7">
        <f t="shared" si="83"/>
        <v>0.39578713968957868</v>
      </c>
      <c r="AO181" s="7">
        <f t="shared" si="84"/>
        <v>0.38525222662853065</v>
      </c>
      <c r="CD181">
        <f t="shared" si="79"/>
        <v>160</v>
      </c>
      <c r="CE181" s="2">
        <f t="shared" si="80"/>
        <v>3.5999999999999997E-2</v>
      </c>
      <c r="DB181">
        <f t="shared" si="85"/>
        <v>0.04</v>
      </c>
      <c r="DC181">
        <f t="shared" si="86"/>
        <v>179</v>
      </c>
      <c r="DD181">
        <f t="shared" si="87"/>
        <v>0.04</v>
      </c>
      <c r="DE181">
        <f t="shared" si="76"/>
        <v>0.34430585436544148</v>
      </c>
      <c r="DF181">
        <f t="shared" si="88"/>
        <v>0.65569414563455852</v>
      </c>
      <c r="DG181">
        <f t="shared" si="77"/>
        <v>0.48711333259877765</v>
      </c>
      <c r="DH181">
        <f t="shared" si="89"/>
        <v>-637.41756390107139</v>
      </c>
      <c r="DI181">
        <f t="shared" si="78"/>
        <v>0.39578713968957874</v>
      </c>
      <c r="DJ181">
        <f t="shared" si="90"/>
        <v>-0.26426687986300196</v>
      </c>
    </row>
    <row r="182" spans="1:114" x14ac:dyDescent="0.25">
      <c r="A182" t="s">
        <v>26</v>
      </c>
      <c r="B182" s="2">
        <v>5.5E-2</v>
      </c>
      <c r="T182">
        <v>181</v>
      </c>
      <c r="U182" s="2">
        <v>0.04</v>
      </c>
      <c r="V182">
        <v>161</v>
      </c>
      <c r="W182" s="2">
        <v>3.6999999999999998E-2</v>
      </c>
      <c r="X182" t="str">
        <f t="shared" si="81"/>
        <v/>
      </c>
      <c r="AJ182" s="79">
        <f t="shared" si="74"/>
        <v>0.04</v>
      </c>
      <c r="AK182">
        <f t="shared" si="91"/>
        <v>180</v>
      </c>
      <c r="AL182" s="6">
        <f t="shared" si="75"/>
        <v>0.39800443458980045</v>
      </c>
      <c r="AM182" s="6">
        <f t="shared" si="82"/>
        <v>-0.25851578371647743</v>
      </c>
      <c r="AN182" s="7">
        <f t="shared" si="83"/>
        <v>0.39800443458980045</v>
      </c>
      <c r="AO182" s="7">
        <f t="shared" si="84"/>
        <v>0.38583180669799488</v>
      </c>
      <c r="CD182">
        <f t="shared" si="79"/>
        <v>161</v>
      </c>
      <c r="CE182" s="2">
        <f t="shared" si="80"/>
        <v>3.6999999999999998E-2</v>
      </c>
      <c r="DB182">
        <f t="shared" si="85"/>
        <v>0.04</v>
      </c>
      <c r="DC182">
        <f t="shared" si="86"/>
        <v>180</v>
      </c>
      <c r="DD182">
        <f t="shared" si="87"/>
        <v>0.04</v>
      </c>
      <c r="DE182">
        <f t="shared" si="76"/>
        <v>0.34430585436544148</v>
      </c>
      <c r="DF182">
        <f t="shared" si="88"/>
        <v>0.65569414563455852</v>
      </c>
      <c r="DG182">
        <f t="shared" si="77"/>
        <v>0.48711333259877765</v>
      </c>
      <c r="DH182">
        <f t="shared" si="89"/>
        <v>-640.98853064561513</v>
      </c>
      <c r="DI182">
        <f t="shared" si="78"/>
        <v>0.39800443458980045</v>
      </c>
      <c r="DJ182">
        <f t="shared" si="90"/>
        <v>-0.25851578371647743</v>
      </c>
    </row>
    <row r="183" spans="1:114" x14ac:dyDescent="0.25">
      <c r="A183" t="s">
        <v>26</v>
      </c>
      <c r="B183" s="2">
        <v>5.6000000000000001E-2</v>
      </c>
      <c r="T183">
        <v>182</v>
      </c>
      <c r="U183" s="2">
        <v>0.04</v>
      </c>
      <c r="V183">
        <v>162</v>
      </c>
      <c r="W183" s="2">
        <v>3.6999999999999998E-2</v>
      </c>
      <c r="X183" t="str">
        <f t="shared" si="81"/>
        <v/>
      </c>
      <c r="AJ183" s="79">
        <f t="shared" si="74"/>
        <v>0.04</v>
      </c>
      <c r="AK183">
        <f t="shared" si="91"/>
        <v>181</v>
      </c>
      <c r="AL183" s="6">
        <f t="shared" si="75"/>
        <v>0.40022172949002216</v>
      </c>
      <c r="AM183" s="6">
        <f t="shared" si="82"/>
        <v>-0.25277322538560393</v>
      </c>
      <c r="AN183" s="7">
        <f t="shared" si="83"/>
        <v>0.40022172949002216</v>
      </c>
      <c r="AO183" s="7">
        <f t="shared" si="84"/>
        <v>0.38639864439648702</v>
      </c>
      <c r="CD183">
        <f t="shared" si="79"/>
        <v>162</v>
      </c>
      <c r="CE183" s="2">
        <f t="shared" si="80"/>
        <v>3.6999999999999998E-2</v>
      </c>
      <c r="DB183">
        <f t="shared" si="85"/>
        <v>0.04</v>
      </c>
      <c r="DC183">
        <f t="shared" si="86"/>
        <v>181</v>
      </c>
      <c r="DD183">
        <f t="shared" si="87"/>
        <v>0.04</v>
      </c>
      <c r="DE183">
        <f t="shared" si="76"/>
        <v>0.34430585436544148</v>
      </c>
      <c r="DF183">
        <f t="shared" si="88"/>
        <v>0.65569414563455852</v>
      </c>
      <c r="DG183">
        <f t="shared" si="77"/>
        <v>0.48711333259877765</v>
      </c>
      <c r="DH183">
        <f t="shared" si="89"/>
        <v>-644.55949739015898</v>
      </c>
      <c r="DI183">
        <f t="shared" si="78"/>
        <v>0.40022172949002216</v>
      </c>
      <c r="DJ183">
        <f t="shared" si="90"/>
        <v>-0.25277322538560393</v>
      </c>
    </row>
    <row r="184" spans="1:114" x14ac:dyDescent="0.25">
      <c r="A184" t="s">
        <v>26</v>
      </c>
      <c r="B184" s="2">
        <v>5.6000000000000001E-2</v>
      </c>
      <c r="T184">
        <v>183</v>
      </c>
      <c r="U184" s="2">
        <v>0.04</v>
      </c>
      <c r="V184">
        <v>163</v>
      </c>
      <c r="W184" s="2">
        <v>3.6999999999999998E-2</v>
      </c>
      <c r="X184" t="str">
        <f t="shared" si="81"/>
        <v/>
      </c>
      <c r="AJ184" s="79">
        <f t="shared" si="74"/>
        <v>0.04</v>
      </c>
      <c r="AK184">
        <f t="shared" si="91"/>
        <v>182</v>
      </c>
      <c r="AL184" s="6">
        <f t="shared" si="75"/>
        <v>0.40243902439024393</v>
      </c>
      <c r="AM184" s="6">
        <f t="shared" si="82"/>
        <v>-0.2470389907389772</v>
      </c>
      <c r="AN184" s="7">
        <f t="shared" si="83"/>
        <v>0.40243902439024393</v>
      </c>
      <c r="AO184" s="7">
        <f t="shared" si="84"/>
        <v>0.3869527584170861</v>
      </c>
      <c r="CD184">
        <f t="shared" si="79"/>
        <v>163</v>
      </c>
      <c r="CE184" s="2">
        <f t="shared" si="80"/>
        <v>3.6999999999999998E-2</v>
      </c>
      <c r="DB184">
        <f t="shared" si="85"/>
        <v>0.04</v>
      </c>
      <c r="DC184">
        <f t="shared" si="86"/>
        <v>182</v>
      </c>
      <c r="DD184">
        <f t="shared" si="87"/>
        <v>0.04</v>
      </c>
      <c r="DE184">
        <f t="shared" si="76"/>
        <v>0.34430585436544148</v>
      </c>
      <c r="DF184">
        <f t="shared" si="88"/>
        <v>0.65569414563455852</v>
      </c>
      <c r="DG184">
        <f t="shared" si="77"/>
        <v>0.48711333259877765</v>
      </c>
      <c r="DH184">
        <f t="shared" si="89"/>
        <v>-648.13046413470283</v>
      </c>
      <c r="DI184">
        <f t="shared" si="78"/>
        <v>0.40243902439024393</v>
      </c>
      <c r="DJ184">
        <f t="shared" si="90"/>
        <v>-0.2470389907389772</v>
      </c>
    </row>
    <row r="185" spans="1:114" x14ac:dyDescent="0.25">
      <c r="A185" t="s">
        <v>26</v>
      </c>
      <c r="B185" s="2">
        <v>5.8000000000000003E-2</v>
      </c>
      <c r="T185">
        <v>184</v>
      </c>
      <c r="U185" s="2">
        <v>0.04</v>
      </c>
      <c r="V185">
        <v>164</v>
      </c>
      <c r="W185" s="2">
        <v>3.6999999999999998E-2</v>
      </c>
      <c r="X185" t="str">
        <f t="shared" si="81"/>
        <v/>
      </c>
      <c r="AJ185" s="79">
        <f t="shared" si="74"/>
        <v>0.04</v>
      </c>
      <c r="AK185">
        <f t="shared" si="91"/>
        <v>183</v>
      </c>
      <c r="AL185" s="6">
        <f t="shared" si="75"/>
        <v>0.40465631929046564</v>
      </c>
      <c r="AM185" s="6">
        <f t="shared" si="82"/>
        <v>-0.24131286766907378</v>
      </c>
      <c r="AN185" s="7">
        <f t="shared" si="83"/>
        <v>0.40465631929046564</v>
      </c>
      <c r="AO185" s="7">
        <f t="shared" si="84"/>
        <v>0.38749416698033418</v>
      </c>
      <c r="CD185">
        <f t="shared" si="79"/>
        <v>164</v>
      </c>
      <c r="CE185" s="2">
        <f t="shared" si="80"/>
        <v>3.6999999999999998E-2</v>
      </c>
      <c r="DB185">
        <f t="shared" si="85"/>
        <v>0.04</v>
      </c>
      <c r="DC185">
        <f t="shared" si="86"/>
        <v>183</v>
      </c>
      <c r="DD185">
        <f t="shared" si="87"/>
        <v>0.04</v>
      </c>
      <c r="DE185">
        <f t="shared" si="76"/>
        <v>0.34430585436544148</v>
      </c>
      <c r="DF185">
        <f t="shared" si="88"/>
        <v>0.65569414563455852</v>
      </c>
      <c r="DG185">
        <f t="shared" si="77"/>
        <v>0.48711333259877765</v>
      </c>
      <c r="DH185">
        <f t="shared" si="89"/>
        <v>-651.70143087924657</v>
      </c>
      <c r="DI185">
        <f t="shared" si="78"/>
        <v>0.40465631929046564</v>
      </c>
      <c r="DJ185">
        <f t="shared" si="90"/>
        <v>-0.24131286766907378</v>
      </c>
    </row>
    <row r="186" spans="1:114" x14ac:dyDescent="0.25">
      <c r="A186" t="s">
        <v>26</v>
      </c>
      <c r="B186" s="2">
        <v>5.8000000000000003E-2</v>
      </c>
      <c r="T186">
        <v>185</v>
      </c>
      <c r="U186" s="2">
        <v>4.1000000000000002E-2</v>
      </c>
      <c r="V186">
        <v>165</v>
      </c>
      <c r="W186" s="2">
        <v>3.6999999999999998E-2</v>
      </c>
      <c r="X186" t="str">
        <f t="shared" si="81"/>
        <v/>
      </c>
      <c r="AJ186" s="79">
        <f t="shared" si="74"/>
        <v>0.04</v>
      </c>
      <c r="AK186">
        <f t="shared" si="91"/>
        <v>184</v>
      </c>
      <c r="AL186" s="6">
        <f t="shared" si="75"/>
        <v>0.40687361419068735</v>
      </c>
      <c r="AM186" s="6">
        <f t="shared" si="82"/>
        <v>-0.23559464603045008</v>
      </c>
      <c r="AN186" s="7">
        <f t="shared" si="83"/>
        <v>0.40687361419068735</v>
      </c>
      <c r="AO186" s="7">
        <f t="shared" si="84"/>
        <v>0.38802288783865468</v>
      </c>
      <c r="CD186">
        <f t="shared" si="79"/>
        <v>165</v>
      </c>
      <c r="CE186" s="2">
        <f t="shared" si="80"/>
        <v>3.6999999999999998E-2</v>
      </c>
      <c r="DB186">
        <f t="shared" si="85"/>
        <v>0.04</v>
      </c>
      <c r="DC186">
        <f t="shared" si="86"/>
        <v>184</v>
      </c>
      <c r="DD186">
        <f t="shared" si="87"/>
        <v>0.04</v>
      </c>
      <c r="DE186">
        <f t="shared" si="76"/>
        <v>0.34430585436544148</v>
      </c>
      <c r="DF186">
        <f t="shared" si="88"/>
        <v>0.65569414563455852</v>
      </c>
      <c r="DG186">
        <f t="shared" si="77"/>
        <v>0.49727352118800461</v>
      </c>
      <c r="DH186">
        <f t="shared" si="89"/>
        <v>-647.69626713063951</v>
      </c>
      <c r="DI186">
        <f t="shared" si="78"/>
        <v>0.40687361419068735</v>
      </c>
      <c r="DJ186">
        <f t="shared" si="90"/>
        <v>-0.23559464603045008</v>
      </c>
    </row>
    <row r="187" spans="1:114" x14ac:dyDescent="0.25">
      <c r="A187" t="s">
        <v>26</v>
      </c>
      <c r="B187" s="2">
        <v>5.8999999999999997E-2</v>
      </c>
      <c r="T187">
        <v>186</v>
      </c>
      <c r="U187" s="2">
        <v>4.1000000000000002E-2</v>
      </c>
      <c r="V187">
        <v>166</v>
      </c>
      <c r="W187" s="2">
        <v>3.6999999999999998E-2</v>
      </c>
      <c r="X187" t="str">
        <f t="shared" si="81"/>
        <v/>
      </c>
      <c r="AJ187" s="79">
        <f t="shared" si="74"/>
        <v>4.1000000000000002E-2</v>
      </c>
      <c r="AK187">
        <f t="shared" si="91"/>
        <v>185</v>
      </c>
      <c r="AL187" s="6">
        <f t="shared" si="75"/>
        <v>0.40909090909090912</v>
      </c>
      <c r="AM187" s="6">
        <f t="shared" si="82"/>
        <v>-0.22988411757923208</v>
      </c>
      <c r="AN187" s="7">
        <f t="shared" si="83"/>
        <v>0.40909090909090906</v>
      </c>
      <c r="AO187" s="7">
        <f t="shared" si="84"/>
        <v>0.38853893828063618</v>
      </c>
      <c r="CD187">
        <f t="shared" si="79"/>
        <v>166</v>
      </c>
      <c r="CE187" s="2">
        <f t="shared" si="80"/>
        <v>3.6999999999999998E-2</v>
      </c>
      <c r="DB187">
        <f t="shared" si="85"/>
        <v>4.1000000000000002E-2</v>
      </c>
      <c r="DC187">
        <f t="shared" si="86"/>
        <v>185</v>
      </c>
      <c r="DD187">
        <f t="shared" si="87"/>
        <v>4.1000000000000002E-2</v>
      </c>
      <c r="DE187">
        <f t="shared" si="76"/>
        <v>0.35373117141385185</v>
      </c>
      <c r="DF187">
        <f t="shared" si="88"/>
        <v>0.6462688285861482</v>
      </c>
      <c r="DG187">
        <f t="shared" si="77"/>
        <v>0.49727352118800461</v>
      </c>
      <c r="DH187">
        <f t="shared" si="89"/>
        <v>-641.26042015575206</v>
      </c>
      <c r="DI187">
        <f t="shared" si="78"/>
        <v>0.40909090909090912</v>
      </c>
      <c r="DJ187">
        <f t="shared" si="90"/>
        <v>-0.22988411757923208</v>
      </c>
    </row>
    <row r="188" spans="1:114" x14ac:dyDescent="0.25">
      <c r="A188" t="s">
        <v>26</v>
      </c>
      <c r="B188" s="2">
        <v>5.8999999999999997E-2</v>
      </c>
      <c r="T188">
        <v>187</v>
      </c>
      <c r="U188" s="2">
        <v>4.1000000000000002E-2</v>
      </c>
      <c r="V188">
        <v>167</v>
      </c>
      <c r="W188" s="2">
        <v>3.7999999999999999E-2</v>
      </c>
      <c r="X188" t="str">
        <f t="shared" si="81"/>
        <v/>
      </c>
      <c r="AJ188" s="79">
        <f t="shared" si="74"/>
        <v>4.1000000000000002E-2</v>
      </c>
      <c r="AK188">
        <f t="shared" si="91"/>
        <v>186</v>
      </c>
      <c r="AL188" s="6">
        <f t="shared" si="75"/>
        <v>0.41130820399113083</v>
      </c>
      <c r="AM188" s="6">
        <f t="shared" si="82"/>
        <v>-0.22418107591384542</v>
      </c>
      <c r="AN188" s="7">
        <f t="shared" si="83"/>
        <v>0.41130820399113083</v>
      </c>
      <c r="AO188" s="7">
        <f t="shared" si="84"/>
        <v>0.38904233513518222</v>
      </c>
      <c r="CD188">
        <f t="shared" si="79"/>
        <v>167</v>
      </c>
      <c r="CE188" s="2">
        <f t="shared" si="80"/>
        <v>3.7999999999999999E-2</v>
      </c>
      <c r="DB188">
        <f t="shared" si="85"/>
        <v>4.1000000000000002E-2</v>
      </c>
      <c r="DC188">
        <f t="shared" si="86"/>
        <v>186</v>
      </c>
      <c r="DD188">
        <f t="shared" si="87"/>
        <v>4.1000000000000002E-2</v>
      </c>
      <c r="DE188">
        <f t="shared" si="76"/>
        <v>0.35373117141385185</v>
      </c>
      <c r="DF188">
        <f t="shared" si="88"/>
        <v>0.6462688285861482</v>
      </c>
      <c r="DG188">
        <f t="shared" si="77"/>
        <v>0.49727352118800461</v>
      </c>
      <c r="DH188">
        <f t="shared" si="89"/>
        <v>-644.73608638965857</v>
      </c>
      <c r="DI188">
        <f t="shared" si="78"/>
        <v>0.41130820399113083</v>
      </c>
      <c r="DJ188">
        <f t="shared" si="90"/>
        <v>-0.22418107591384542</v>
      </c>
    </row>
    <row r="189" spans="1:114" x14ac:dyDescent="0.25">
      <c r="A189" t="s">
        <v>26</v>
      </c>
      <c r="B189" s="2">
        <v>0.06</v>
      </c>
      <c r="T189">
        <v>188</v>
      </c>
      <c r="U189" s="2">
        <v>4.1000000000000002E-2</v>
      </c>
      <c r="V189">
        <v>168</v>
      </c>
      <c r="W189" s="2">
        <v>3.7999999999999999E-2</v>
      </c>
      <c r="X189" t="str">
        <f t="shared" si="81"/>
        <v/>
      </c>
      <c r="AJ189" s="79">
        <f t="shared" si="74"/>
        <v>4.1000000000000002E-2</v>
      </c>
      <c r="AK189">
        <f t="shared" si="91"/>
        <v>187</v>
      </c>
      <c r="AL189" s="6">
        <f t="shared" si="75"/>
        <v>0.41352549889135254</v>
      </c>
      <c r="AM189" s="6">
        <f t="shared" si="82"/>
        <v>-0.21848531641693783</v>
      </c>
      <c r="AN189" s="7">
        <f t="shared" si="83"/>
        <v>0.41352549889135254</v>
      </c>
      <c r="AO189" s="7">
        <f t="shared" si="84"/>
        <v>0.389533094775532</v>
      </c>
      <c r="CD189">
        <f t="shared" si="79"/>
        <v>168</v>
      </c>
      <c r="CE189" s="2">
        <f t="shared" si="80"/>
        <v>3.7999999999999999E-2</v>
      </c>
      <c r="DB189">
        <f t="shared" si="85"/>
        <v>4.1000000000000002E-2</v>
      </c>
      <c r="DC189">
        <f t="shared" si="86"/>
        <v>187</v>
      </c>
      <c r="DD189">
        <f t="shared" si="87"/>
        <v>4.1000000000000002E-2</v>
      </c>
      <c r="DE189">
        <f t="shared" si="76"/>
        <v>0.35373117141385185</v>
      </c>
      <c r="DF189">
        <f t="shared" si="88"/>
        <v>0.6462688285861482</v>
      </c>
      <c r="DG189">
        <f t="shared" si="77"/>
        <v>0.49727352118800461</v>
      </c>
      <c r="DH189">
        <f t="shared" si="89"/>
        <v>-648.21175262356508</v>
      </c>
      <c r="DI189">
        <f t="shared" si="78"/>
        <v>0.41352549889135254</v>
      </c>
      <c r="DJ189">
        <f t="shared" si="90"/>
        <v>-0.21848531641693783</v>
      </c>
    </row>
    <row r="190" spans="1:114" x14ac:dyDescent="0.25">
      <c r="A190" t="s">
        <v>26</v>
      </c>
      <c r="B190" s="2">
        <v>6.3E-2</v>
      </c>
      <c r="T190">
        <v>189</v>
      </c>
      <c r="U190" s="2">
        <v>4.1000000000000002E-2</v>
      </c>
      <c r="V190">
        <v>169</v>
      </c>
      <c r="W190" s="2">
        <v>3.7999999999999999E-2</v>
      </c>
      <c r="X190" t="str">
        <f t="shared" si="81"/>
        <v/>
      </c>
      <c r="AJ190" s="79">
        <f t="shared" si="74"/>
        <v>4.1000000000000002E-2</v>
      </c>
      <c r="AK190">
        <f t="shared" si="91"/>
        <v>188</v>
      </c>
      <c r="AL190" s="6">
        <f t="shared" si="75"/>
        <v>0.41574279379157431</v>
      </c>
      <c r="AM190" s="6">
        <f t="shared" si="82"/>
        <v>-0.21279663619845091</v>
      </c>
      <c r="AN190" s="7">
        <f t="shared" si="83"/>
        <v>0.41574279379157431</v>
      </c>
      <c r="AO190" s="7">
        <f t="shared" si="84"/>
        <v>0.39001123312315295</v>
      </c>
      <c r="CD190">
        <f t="shared" si="79"/>
        <v>169</v>
      </c>
      <c r="CE190" s="2">
        <f t="shared" si="80"/>
        <v>3.7999999999999999E-2</v>
      </c>
      <c r="DB190">
        <f t="shared" si="85"/>
        <v>4.1000000000000002E-2</v>
      </c>
      <c r="DC190">
        <f t="shared" si="86"/>
        <v>188</v>
      </c>
      <c r="DD190">
        <f t="shared" si="87"/>
        <v>4.1000000000000002E-2</v>
      </c>
      <c r="DE190">
        <f t="shared" si="76"/>
        <v>0.35373117141385185</v>
      </c>
      <c r="DF190">
        <f t="shared" si="88"/>
        <v>0.6462688285861482</v>
      </c>
      <c r="DG190">
        <f t="shared" si="77"/>
        <v>0.49727352118800461</v>
      </c>
      <c r="DH190">
        <f t="shared" si="89"/>
        <v>-651.68741885747158</v>
      </c>
      <c r="DI190">
        <f t="shared" si="78"/>
        <v>0.41574279379157431</v>
      </c>
      <c r="DJ190">
        <f t="shared" si="90"/>
        <v>-0.21279663619845091</v>
      </c>
    </row>
    <row r="191" spans="1:114" x14ac:dyDescent="0.25">
      <c r="A191" t="s">
        <v>26</v>
      </c>
      <c r="B191" s="2">
        <v>6.7000000000000004E-2</v>
      </c>
      <c r="T191">
        <v>190</v>
      </c>
      <c r="U191" s="2">
        <v>4.1000000000000002E-2</v>
      </c>
      <c r="V191">
        <v>170</v>
      </c>
      <c r="W191" s="2">
        <v>3.7999999999999999E-2</v>
      </c>
      <c r="X191" t="str">
        <f t="shared" si="81"/>
        <v/>
      </c>
      <c r="AJ191" s="79">
        <f t="shared" si="74"/>
        <v>4.1000000000000002E-2</v>
      </c>
      <c r="AK191">
        <f t="shared" si="91"/>
        <v>189</v>
      </c>
      <c r="AL191" s="6">
        <f t="shared" si="75"/>
        <v>0.41796008869179602</v>
      </c>
      <c r="AM191" s="6">
        <f t="shared" si="82"/>
        <v>-0.20711483403979633</v>
      </c>
      <c r="AN191" s="7">
        <f t="shared" si="83"/>
        <v>0.41796008869179596</v>
      </c>
      <c r="AO191" s="7">
        <f t="shared" si="84"/>
        <v>0.39047676565150879</v>
      </c>
      <c r="CD191">
        <f t="shared" si="79"/>
        <v>170</v>
      </c>
      <c r="CE191" s="2">
        <f t="shared" si="80"/>
        <v>3.7999999999999999E-2</v>
      </c>
      <c r="DB191">
        <f t="shared" si="85"/>
        <v>4.1000000000000002E-2</v>
      </c>
      <c r="DC191">
        <f t="shared" si="86"/>
        <v>189</v>
      </c>
      <c r="DD191">
        <f t="shared" si="87"/>
        <v>4.1000000000000002E-2</v>
      </c>
      <c r="DE191">
        <f t="shared" si="76"/>
        <v>0.35373117141385185</v>
      </c>
      <c r="DF191">
        <f t="shared" si="88"/>
        <v>0.6462688285861482</v>
      </c>
      <c r="DG191">
        <f t="shared" si="77"/>
        <v>0.49727352118800461</v>
      </c>
      <c r="DH191">
        <f t="shared" si="89"/>
        <v>-655.16308509137809</v>
      </c>
      <c r="DI191">
        <f t="shared" si="78"/>
        <v>0.41796008869179602</v>
      </c>
      <c r="DJ191">
        <f t="shared" si="90"/>
        <v>-0.20711483403979633</v>
      </c>
    </row>
    <row r="192" spans="1:114" x14ac:dyDescent="0.25">
      <c r="A192" t="s">
        <v>26</v>
      </c>
      <c r="B192" s="2">
        <v>6.7000000000000004E-2</v>
      </c>
      <c r="T192">
        <v>191</v>
      </c>
      <c r="U192" s="2">
        <v>4.1000000000000002E-2</v>
      </c>
      <c r="V192">
        <v>171</v>
      </c>
      <c r="W192" s="2">
        <v>3.7999999999999999E-2</v>
      </c>
      <c r="X192" t="str">
        <f t="shared" si="81"/>
        <v/>
      </c>
      <c r="AJ192" s="79">
        <f t="shared" si="74"/>
        <v>4.1000000000000002E-2</v>
      </c>
      <c r="AK192">
        <f t="shared" si="91"/>
        <v>190</v>
      </c>
      <c r="AL192" s="6">
        <f t="shared" si="75"/>
        <v>0.42017738359201773</v>
      </c>
      <c r="AM192" s="6">
        <f t="shared" si="82"/>
        <v>-0.20143971033909291</v>
      </c>
      <c r="AN192" s="7">
        <f t="shared" si="83"/>
        <v>0.42017738359201773</v>
      </c>
      <c r="AO192" s="7">
        <f t="shared" si="84"/>
        <v>0.39092970738970473</v>
      </c>
      <c r="CD192">
        <f t="shared" si="79"/>
        <v>171</v>
      </c>
      <c r="CE192" s="2">
        <f t="shared" si="80"/>
        <v>3.7999999999999999E-2</v>
      </c>
      <c r="DB192">
        <f t="shared" si="85"/>
        <v>4.1000000000000002E-2</v>
      </c>
      <c r="DC192">
        <f t="shared" si="86"/>
        <v>190</v>
      </c>
      <c r="DD192">
        <f t="shared" si="87"/>
        <v>4.1000000000000002E-2</v>
      </c>
      <c r="DE192">
        <f t="shared" si="76"/>
        <v>0.35373117141385185</v>
      </c>
      <c r="DF192">
        <f t="shared" si="88"/>
        <v>0.6462688285861482</v>
      </c>
      <c r="DG192">
        <f t="shared" si="77"/>
        <v>0.49727352118800461</v>
      </c>
      <c r="DH192">
        <f t="shared" si="89"/>
        <v>-658.6387513252846</v>
      </c>
      <c r="DI192">
        <f t="shared" si="78"/>
        <v>0.42017738359201773</v>
      </c>
      <c r="DJ192">
        <f t="shared" si="90"/>
        <v>-0.20143971033909291</v>
      </c>
    </row>
    <row r="193" spans="1:114" x14ac:dyDescent="0.25">
      <c r="A193" t="s">
        <v>26</v>
      </c>
      <c r="B193" s="2">
        <v>6.7000000000000004E-2</v>
      </c>
      <c r="T193">
        <v>192</v>
      </c>
      <c r="U193" s="2">
        <v>4.1000000000000002E-2</v>
      </c>
      <c r="V193">
        <v>172</v>
      </c>
      <c r="W193" s="2">
        <v>3.7999999999999999E-2</v>
      </c>
      <c r="X193" t="str">
        <f t="shared" si="81"/>
        <v/>
      </c>
      <c r="AJ193" s="79">
        <f t="shared" si="74"/>
        <v>4.1000000000000002E-2</v>
      </c>
      <c r="AK193">
        <f t="shared" si="91"/>
        <v>191</v>
      </c>
      <c r="AL193" s="6">
        <f t="shared" si="75"/>
        <v>0.42239467849223949</v>
      </c>
      <c r="AM193" s="6">
        <f t="shared" si="82"/>
        <v>-0.19577106705742528</v>
      </c>
      <c r="AN193" s="7">
        <f t="shared" si="83"/>
        <v>0.42239467849223944</v>
      </c>
      <c r="AO193" s="7">
        <f t="shared" si="84"/>
        <v>0.39137007292601228</v>
      </c>
      <c r="CD193">
        <f t="shared" si="79"/>
        <v>172</v>
      </c>
      <c r="CE193" s="2">
        <f t="shared" si="80"/>
        <v>3.7999999999999999E-2</v>
      </c>
      <c r="DB193">
        <f t="shared" si="85"/>
        <v>4.1000000000000002E-2</v>
      </c>
      <c r="DC193">
        <f t="shared" si="86"/>
        <v>191</v>
      </c>
      <c r="DD193">
        <f t="shared" si="87"/>
        <v>4.1000000000000002E-2</v>
      </c>
      <c r="DE193">
        <f t="shared" si="76"/>
        <v>0.35373117141385185</v>
      </c>
      <c r="DF193">
        <f t="shared" si="88"/>
        <v>0.6462688285861482</v>
      </c>
      <c r="DG193">
        <f t="shared" si="77"/>
        <v>0.49727352118800461</v>
      </c>
      <c r="DH193">
        <f t="shared" si="89"/>
        <v>-662.11441755919111</v>
      </c>
      <c r="DI193">
        <f t="shared" si="78"/>
        <v>0.42239467849223949</v>
      </c>
      <c r="DJ193">
        <f t="shared" si="90"/>
        <v>-0.19577106705742528</v>
      </c>
    </row>
    <row r="194" spans="1:114" x14ac:dyDescent="0.25">
      <c r="A194" t="s">
        <v>26</v>
      </c>
      <c r="B194" s="2">
        <v>6.8000000000000005E-2</v>
      </c>
      <c r="T194">
        <v>193</v>
      </c>
      <c r="U194" s="2">
        <v>4.1000000000000002E-2</v>
      </c>
      <c r="V194">
        <v>173</v>
      </c>
      <c r="W194" s="2">
        <v>3.9E-2</v>
      </c>
      <c r="X194" t="str">
        <f t="shared" si="81"/>
        <v/>
      </c>
      <c r="AJ194" s="79">
        <f t="shared" si="74"/>
        <v>4.1000000000000002E-2</v>
      </c>
      <c r="AK194">
        <f t="shared" si="91"/>
        <v>192</v>
      </c>
      <c r="AL194" s="6">
        <f t="shared" si="75"/>
        <v>0.42461197339246121</v>
      </c>
      <c r="AM194" s="6">
        <f t="shared" si="82"/>
        <v>-0.1901087076660834</v>
      </c>
      <c r="AN194" s="7">
        <f t="shared" si="83"/>
        <v>0.42461197339246115</v>
      </c>
      <c r="AO194" s="7">
        <f t="shared" si="84"/>
        <v>0.39179787641127628</v>
      </c>
      <c r="CD194">
        <f t="shared" si="79"/>
        <v>173</v>
      </c>
      <c r="CE194" s="2">
        <f t="shared" si="80"/>
        <v>3.9E-2</v>
      </c>
      <c r="DB194">
        <f t="shared" si="85"/>
        <v>4.1000000000000002E-2</v>
      </c>
      <c r="DC194">
        <f t="shared" si="86"/>
        <v>192</v>
      </c>
      <c r="DD194">
        <f t="shared" si="87"/>
        <v>4.1000000000000002E-2</v>
      </c>
      <c r="DE194">
        <f t="shared" si="76"/>
        <v>0.35373117141385185</v>
      </c>
      <c r="DF194">
        <f t="shared" si="88"/>
        <v>0.6462688285861482</v>
      </c>
      <c r="DG194">
        <f t="shared" si="77"/>
        <v>0.49727352118800461</v>
      </c>
      <c r="DH194">
        <f t="shared" si="89"/>
        <v>-665.59008379309762</v>
      </c>
      <c r="DI194">
        <f t="shared" si="78"/>
        <v>0.42461197339246121</v>
      </c>
      <c r="DJ194">
        <f t="shared" si="90"/>
        <v>-0.1901087076660834</v>
      </c>
    </row>
    <row r="195" spans="1:114" x14ac:dyDescent="0.25">
      <c r="A195" t="s">
        <v>26</v>
      </c>
      <c r="B195" s="2">
        <v>6.8000000000000005E-2</v>
      </c>
      <c r="T195">
        <v>194</v>
      </c>
      <c r="U195" s="2">
        <v>4.2000000000000003E-2</v>
      </c>
      <c r="V195">
        <v>174</v>
      </c>
      <c r="W195" s="2">
        <v>3.9E-2</v>
      </c>
      <c r="X195" t="str">
        <f t="shared" si="81"/>
        <v/>
      </c>
      <c r="AJ195" s="79">
        <f t="shared" si="74"/>
        <v>4.1000000000000002E-2</v>
      </c>
      <c r="AK195">
        <f t="shared" si="91"/>
        <v>193</v>
      </c>
      <c r="AL195" s="6">
        <f t="shared" si="75"/>
        <v>0.42682926829268292</v>
      </c>
      <c r="AM195" s="6">
        <f t="shared" si="82"/>
        <v>-0.1844524370947431</v>
      </c>
      <c r="AN195" s="7">
        <f t="shared" si="83"/>
        <v>0.42682926829268286</v>
      </c>
      <c r="AO195" s="7">
        <f t="shared" si="84"/>
        <v>0.39221313156220566</v>
      </c>
      <c r="CD195">
        <f t="shared" si="79"/>
        <v>174</v>
      </c>
      <c r="CE195" s="2">
        <f t="shared" si="80"/>
        <v>3.9E-2</v>
      </c>
      <c r="DB195">
        <f t="shared" si="85"/>
        <v>4.1000000000000002E-2</v>
      </c>
      <c r="DC195">
        <f t="shared" si="86"/>
        <v>193</v>
      </c>
      <c r="DD195">
        <f t="shared" si="87"/>
        <v>4.1000000000000002E-2</v>
      </c>
      <c r="DE195">
        <f t="shared" si="76"/>
        <v>0.35373117141385185</v>
      </c>
      <c r="DF195">
        <f t="shared" si="88"/>
        <v>0.6462688285861482</v>
      </c>
      <c r="DG195">
        <f t="shared" si="77"/>
        <v>0.50743547865630012</v>
      </c>
      <c r="DH195">
        <f t="shared" si="89"/>
        <v>-661.2774510371562</v>
      </c>
      <c r="DI195">
        <f t="shared" si="78"/>
        <v>0.42682926829268292</v>
      </c>
      <c r="DJ195">
        <f t="shared" si="90"/>
        <v>-0.1844524370947431</v>
      </c>
    </row>
    <row r="196" spans="1:114" x14ac:dyDescent="0.25">
      <c r="A196" t="s">
        <v>26</v>
      </c>
      <c r="B196" s="2">
        <v>6.9000000000000006E-2</v>
      </c>
      <c r="T196">
        <v>195</v>
      </c>
      <c r="U196" s="2">
        <v>4.2000000000000003E-2</v>
      </c>
      <c r="V196">
        <v>175</v>
      </c>
      <c r="W196" s="2">
        <v>3.9E-2</v>
      </c>
      <c r="X196" t="str">
        <f t="shared" si="81"/>
        <v/>
      </c>
      <c r="AJ196" s="79">
        <f t="shared" ref="AJ196:AJ259" si="92">U195</f>
        <v>4.2000000000000003E-2</v>
      </c>
      <c r="AK196">
        <f t="shared" si="91"/>
        <v>194</v>
      </c>
      <c r="AL196" s="6">
        <f t="shared" ref="AL196:AL259" si="93">(AK196-0.5)/$BB$2</f>
        <v>0.42904656319290463</v>
      </c>
      <c r="AM196" s="6">
        <f t="shared" si="82"/>
        <v>-0.17880206168055207</v>
      </c>
      <c r="AN196" s="7">
        <f t="shared" si="83"/>
        <v>0.42904656319290463</v>
      </c>
      <c r="AO196" s="7">
        <f t="shared" si="84"/>
        <v>0.39261585166455076</v>
      </c>
      <c r="CD196">
        <f t="shared" si="79"/>
        <v>175</v>
      </c>
      <c r="CE196" s="2">
        <f t="shared" si="80"/>
        <v>3.9E-2</v>
      </c>
      <c r="DB196">
        <f t="shared" si="85"/>
        <v>4.2000000000000003E-2</v>
      </c>
      <c r="DC196">
        <f t="shared" si="86"/>
        <v>194</v>
      </c>
      <c r="DD196">
        <f t="shared" si="87"/>
        <v>4.2000000000000003E-2</v>
      </c>
      <c r="DE196">
        <f t="shared" ref="DE196:DE259" si="94">_xlfn.NORM.DIST(DD196,$CY$3,$CY$4,TRUE)</f>
        <v>0.36324701504164575</v>
      </c>
      <c r="DF196">
        <f t="shared" si="88"/>
        <v>0.6367529849583542</v>
      </c>
      <c r="DG196">
        <f t="shared" ref="DG196:DG259" si="95">SMALL($DF$3:$DF$453,DC196)</f>
        <v>0.50743547865630012</v>
      </c>
      <c r="DH196">
        <f t="shared" si="89"/>
        <v>-654.43940951873321</v>
      </c>
      <c r="DI196">
        <f t="shared" ref="DI196:DI259" si="96">(DC196-0.5)/$CY$5</f>
        <v>0.42904656319290463</v>
      </c>
      <c r="DJ196">
        <f t="shared" si="90"/>
        <v>-0.17880206168055207</v>
      </c>
    </row>
    <row r="197" spans="1:114" x14ac:dyDescent="0.25">
      <c r="A197" t="s">
        <v>26</v>
      </c>
      <c r="B197" s="2">
        <v>7.0000000000000007E-2</v>
      </c>
      <c r="T197">
        <v>196</v>
      </c>
      <c r="U197" s="2">
        <v>4.2000000000000003E-2</v>
      </c>
      <c r="V197">
        <v>176</v>
      </c>
      <c r="W197" s="2">
        <v>3.9E-2</v>
      </c>
      <c r="X197" t="str">
        <f t="shared" si="81"/>
        <v/>
      </c>
      <c r="AJ197" s="79">
        <f t="shared" si="92"/>
        <v>4.2000000000000003E-2</v>
      </c>
      <c r="AK197">
        <f t="shared" si="91"/>
        <v>195</v>
      </c>
      <c r="AL197" s="6">
        <f t="shared" si="93"/>
        <v>0.4312638580931264</v>
      </c>
      <c r="AM197" s="6">
        <f t="shared" si="82"/>
        <v>-0.17315738911808351</v>
      </c>
      <c r="AN197" s="7">
        <f t="shared" si="83"/>
        <v>0.4312638580931264</v>
      </c>
      <c r="AO197" s="7">
        <f t="shared" si="84"/>
        <v>0.3930060495761683</v>
      </c>
      <c r="CD197">
        <f t="shared" si="79"/>
        <v>176</v>
      </c>
      <c r="CE197" s="2">
        <f t="shared" si="80"/>
        <v>3.9E-2</v>
      </c>
      <c r="DB197">
        <f t="shared" si="85"/>
        <v>4.2000000000000003E-2</v>
      </c>
      <c r="DC197">
        <f t="shared" si="86"/>
        <v>195</v>
      </c>
      <c r="DD197">
        <f t="shared" si="87"/>
        <v>4.2000000000000003E-2</v>
      </c>
      <c r="DE197">
        <f t="shared" si="94"/>
        <v>0.36324701504164575</v>
      </c>
      <c r="DF197">
        <f t="shared" si="88"/>
        <v>0.6367529849583542</v>
      </c>
      <c r="DG197">
        <f t="shared" si="95"/>
        <v>0.50743547865630012</v>
      </c>
      <c r="DH197">
        <f t="shared" si="89"/>
        <v>-657.82152533019951</v>
      </c>
      <c r="DI197">
        <f t="shared" si="96"/>
        <v>0.4312638580931264</v>
      </c>
      <c r="DJ197">
        <f t="shared" si="90"/>
        <v>-0.17315738911808351</v>
      </c>
    </row>
    <row r="198" spans="1:114" x14ac:dyDescent="0.25">
      <c r="A198" t="s">
        <v>26</v>
      </c>
      <c r="B198" s="2">
        <v>7.1999999999999995E-2</v>
      </c>
      <c r="T198">
        <v>197</v>
      </c>
      <c r="U198" s="2">
        <v>4.2999999999999997E-2</v>
      </c>
      <c r="V198">
        <v>177</v>
      </c>
      <c r="W198" s="2">
        <v>3.9E-2</v>
      </c>
      <c r="X198" t="str">
        <f t="shared" si="81"/>
        <v/>
      </c>
      <c r="AJ198" s="79">
        <f t="shared" si="92"/>
        <v>4.2000000000000003E-2</v>
      </c>
      <c r="AK198">
        <f t="shared" si="91"/>
        <v>196</v>
      </c>
      <c r="AL198" s="6">
        <f t="shared" si="93"/>
        <v>0.43348115299334811</v>
      </c>
      <c r="AM198" s="6">
        <f t="shared" si="82"/>
        <v>-0.16751822841012279</v>
      </c>
      <c r="AN198" s="7">
        <f t="shared" si="83"/>
        <v>0.43348115299334811</v>
      </c>
      <c r="AO198" s="7">
        <f t="shared" si="84"/>
        <v>0.39338373772997648</v>
      </c>
      <c r="CD198">
        <f t="shared" si="79"/>
        <v>177</v>
      </c>
      <c r="CE198" s="2">
        <f t="shared" si="80"/>
        <v>3.9E-2</v>
      </c>
      <c r="DB198">
        <f t="shared" si="85"/>
        <v>4.2000000000000003E-2</v>
      </c>
      <c r="DC198">
        <f t="shared" si="86"/>
        <v>196</v>
      </c>
      <c r="DD198">
        <f t="shared" si="87"/>
        <v>4.2000000000000003E-2</v>
      </c>
      <c r="DE198">
        <f t="shared" si="94"/>
        <v>0.36324701504164575</v>
      </c>
      <c r="DF198">
        <f t="shared" si="88"/>
        <v>0.6367529849583542</v>
      </c>
      <c r="DG198">
        <f t="shared" si="95"/>
        <v>0.50743547865630012</v>
      </c>
      <c r="DH198">
        <f t="shared" si="89"/>
        <v>-661.2036411416658</v>
      </c>
      <c r="DI198">
        <f t="shared" si="96"/>
        <v>0.43348115299334811</v>
      </c>
      <c r="DJ198">
        <f t="shared" si="90"/>
        <v>-0.16751822841012279</v>
      </c>
    </row>
    <row r="199" spans="1:114" x14ac:dyDescent="0.25">
      <c r="A199" t="s">
        <v>26</v>
      </c>
      <c r="B199" s="2">
        <v>7.2999999999999995E-2</v>
      </c>
      <c r="T199">
        <v>198</v>
      </c>
      <c r="U199" s="2">
        <v>4.2999999999999997E-2</v>
      </c>
      <c r="V199">
        <v>178</v>
      </c>
      <c r="W199" s="2">
        <v>0.04</v>
      </c>
      <c r="X199" t="str">
        <f t="shared" si="81"/>
        <v/>
      </c>
      <c r="AJ199" s="79">
        <f t="shared" si="92"/>
        <v>4.2999999999999997E-2</v>
      </c>
      <c r="AK199">
        <f t="shared" si="91"/>
        <v>197</v>
      </c>
      <c r="AL199" s="6">
        <f t="shared" si="93"/>
        <v>0.43569844789356982</v>
      </c>
      <c r="AM199" s="6">
        <f t="shared" si="82"/>
        <v>-0.16188438981925099</v>
      </c>
      <c r="AN199" s="7">
        <f t="shared" si="83"/>
        <v>0.43569844789356982</v>
      </c>
      <c r="AO199" s="7">
        <f t="shared" si="84"/>
        <v>0.39374892813680201</v>
      </c>
      <c r="CD199">
        <f t="shared" si="79"/>
        <v>178</v>
      </c>
      <c r="CE199" s="2">
        <f t="shared" si="80"/>
        <v>0.04</v>
      </c>
      <c r="DB199">
        <f t="shared" si="85"/>
        <v>4.2999999999999997E-2</v>
      </c>
      <c r="DC199">
        <f t="shared" si="86"/>
        <v>197</v>
      </c>
      <c r="DD199">
        <f t="shared" si="87"/>
        <v>4.2999999999999997E-2</v>
      </c>
      <c r="DE199">
        <f t="shared" si="94"/>
        <v>0.37284802300863251</v>
      </c>
      <c r="DF199">
        <f t="shared" si="88"/>
        <v>0.62715197699136749</v>
      </c>
      <c r="DG199">
        <f t="shared" si="95"/>
        <v>0.51759261263415768</v>
      </c>
      <c r="DH199">
        <f t="shared" si="89"/>
        <v>-646.54441988105737</v>
      </c>
      <c r="DI199">
        <f t="shared" si="96"/>
        <v>0.43569844789356982</v>
      </c>
      <c r="DJ199">
        <f t="shared" si="90"/>
        <v>-0.16188438981925099</v>
      </c>
    </row>
    <row r="200" spans="1:114" x14ac:dyDescent="0.25">
      <c r="A200" t="s">
        <v>26</v>
      </c>
      <c r="B200" s="2">
        <v>7.3999999999999996E-2</v>
      </c>
      <c r="T200">
        <v>199</v>
      </c>
      <c r="U200" s="2">
        <v>4.2999999999999997E-2</v>
      </c>
      <c r="V200">
        <v>179</v>
      </c>
      <c r="W200" s="2">
        <v>0.04</v>
      </c>
      <c r="X200" t="str">
        <f t="shared" si="81"/>
        <v/>
      </c>
      <c r="AJ200" s="79">
        <f t="shared" si="92"/>
        <v>4.2999999999999997E-2</v>
      </c>
      <c r="AK200">
        <f t="shared" si="91"/>
        <v>198</v>
      </c>
      <c r="AL200" s="6">
        <f t="shared" si="93"/>
        <v>0.43791574279379158</v>
      </c>
      <c r="AM200" s="6">
        <f t="shared" si="82"/>
        <v>-0.15625568482019456</v>
      </c>
      <c r="AN200" s="7">
        <f t="shared" si="83"/>
        <v>0.43791574279379158</v>
      </c>
      <c r="AO200" s="7">
        <f t="shared" si="84"/>
        <v>0.39410163238812024</v>
      </c>
      <c r="CD200">
        <f t="shared" si="79"/>
        <v>179</v>
      </c>
      <c r="CE200" s="2">
        <f t="shared" si="80"/>
        <v>0.04</v>
      </c>
      <c r="DB200">
        <f t="shared" si="85"/>
        <v>4.2999999999999997E-2</v>
      </c>
      <c r="DC200">
        <f t="shared" si="86"/>
        <v>198</v>
      </c>
      <c r="DD200">
        <f t="shared" si="87"/>
        <v>4.2999999999999997E-2</v>
      </c>
      <c r="DE200">
        <f t="shared" si="94"/>
        <v>0.37284802300863251</v>
      </c>
      <c r="DF200">
        <f t="shared" si="88"/>
        <v>0.62715197699136749</v>
      </c>
      <c r="DG200">
        <f t="shared" si="95"/>
        <v>0.51759261263415768</v>
      </c>
      <c r="DH200">
        <f t="shared" si="89"/>
        <v>-649.83472227230959</v>
      </c>
      <c r="DI200">
        <f t="shared" si="96"/>
        <v>0.43791574279379158</v>
      </c>
      <c r="DJ200">
        <f t="shared" si="90"/>
        <v>-0.15625568482019456</v>
      </c>
    </row>
    <row r="201" spans="1:114" x14ac:dyDescent="0.25">
      <c r="A201" t="s">
        <v>26</v>
      </c>
      <c r="B201" s="2">
        <v>7.4999999999999997E-2</v>
      </c>
      <c r="T201">
        <v>200</v>
      </c>
      <c r="U201" s="2">
        <v>4.2999999999999997E-2</v>
      </c>
      <c r="V201">
        <v>180</v>
      </c>
      <c r="W201" s="2">
        <v>0.04</v>
      </c>
      <c r="X201" t="str">
        <f t="shared" si="81"/>
        <v/>
      </c>
      <c r="AJ201" s="79">
        <f t="shared" si="92"/>
        <v>4.2999999999999997E-2</v>
      </c>
      <c r="AK201">
        <f t="shared" si="91"/>
        <v>199</v>
      </c>
      <c r="AL201" s="6">
        <f t="shared" si="93"/>
        <v>0.4401330376940133</v>
      </c>
      <c r="AM201" s="6">
        <f t="shared" si="82"/>
        <v>-0.15063192605290673</v>
      </c>
      <c r="AN201" s="7">
        <f t="shared" si="83"/>
        <v>0.4401330376940133</v>
      </c>
      <c r="AO201" s="7">
        <f t="shared" si="84"/>
        <v>0.39444186165869088</v>
      </c>
      <c r="CD201">
        <f t="shared" si="79"/>
        <v>180</v>
      </c>
      <c r="CE201" s="2">
        <f t="shared" si="80"/>
        <v>0.04</v>
      </c>
      <c r="DB201">
        <f t="shared" si="85"/>
        <v>4.2999999999999997E-2</v>
      </c>
      <c r="DC201">
        <f t="shared" si="86"/>
        <v>199</v>
      </c>
      <c r="DD201">
        <f t="shared" si="87"/>
        <v>4.2999999999999997E-2</v>
      </c>
      <c r="DE201">
        <f t="shared" si="94"/>
        <v>0.37284802300863251</v>
      </c>
      <c r="DF201">
        <f t="shared" si="88"/>
        <v>0.62715197699136749</v>
      </c>
      <c r="DG201">
        <f t="shared" si="95"/>
        <v>0.52773834013722143</v>
      </c>
      <c r="DH201">
        <f t="shared" si="89"/>
        <v>-645.41841214608769</v>
      </c>
      <c r="DI201">
        <f t="shared" si="96"/>
        <v>0.4401330376940133</v>
      </c>
      <c r="DJ201">
        <f t="shared" si="90"/>
        <v>-0.15063192605290673</v>
      </c>
    </row>
    <row r="202" spans="1:114" x14ac:dyDescent="0.25">
      <c r="A202" t="s">
        <v>26</v>
      </c>
      <c r="B202" s="2">
        <v>7.6999999999999999E-2</v>
      </c>
      <c r="T202">
        <v>201</v>
      </c>
      <c r="U202" s="2">
        <v>4.2999999999999997E-2</v>
      </c>
      <c r="V202">
        <v>181</v>
      </c>
      <c r="W202" s="2">
        <v>0.04</v>
      </c>
      <c r="X202" t="str">
        <f t="shared" si="81"/>
        <v/>
      </c>
      <c r="AJ202" s="79">
        <f t="shared" si="92"/>
        <v>4.2999999999999997E-2</v>
      </c>
      <c r="AK202">
        <f t="shared" si="91"/>
        <v>200</v>
      </c>
      <c r="AL202" s="6">
        <f t="shared" si="93"/>
        <v>0.44235033259423501</v>
      </c>
      <c r="AM202" s="6">
        <f t="shared" si="82"/>
        <v>-0.14501292727634799</v>
      </c>
      <c r="AN202" s="7">
        <f t="shared" si="83"/>
        <v>0.44235033259423501</v>
      </c>
      <c r="AO202" s="7">
        <f t="shared" si="84"/>
        <v>0.39476962670909022</v>
      </c>
      <c r="CD202">
        <f t="shared" ref="CD202:CD265" si="97">IF(AK183&gt;0,AK183,"")</f>
        <v>181</v>
      </c>
      <c r="CE202" s="2">
        <f t="shared" ref="CE202:CE265" si="98">IF(AJ183&gt;0,AJ183,"")</f>
        <v>0.04</v>
      </c>
      <c r="DB202">
        <f t="shared" si="85"/>
        <v>4.2999999999999997E-2</v>
      </c>
      <c r="DC202">
        <f t="shared" si="86"/>
        <v>200</v>
      </c>
      <c r="DD202">
        <f t="shared" si="87"/>
        <v>4.2999999999999997E-2</v>
      </c>
      <c r="DE202">
        <f t="shared" si="94"/>
        <v>0.37284802300863251</v>
      </c>
      <c r="DF202">
        <f t="shared" si="88"/>
        <v>0.62715197699136749</v>
      </c>
      <c r="DG202">
        <f t="shared" si="95"/>
        <v>0.52773834013722143</v>
      </c>
      <c r="DH202">
        <f t="shared" si="89"/>
        <v>-648.66989029291938</v>
      </c>
      <c r="DI202">
        <f t="shared" si="96"/>
        <v>0.44235033259423501</v>
      </c>
      <c r="DJ202">
        <f t="shared" si="90"/>
        <v>-0.14501292727634799</v>
      </c>
    </row>
    <row r="203" spans="1:114" x14ac:dyDescent="0.25">
      <c r="A203" t="s">
        <v>26</v>
      </c>
      <c r="B203" s="2">
        <v>8.5000000000000006E-2</v>
      </c>
      <c r="T203">
        <v>202</v>
      </c>
      <c r="U203" s="2">
        <v>4.2999999999999997E-2</v>
      </c>
      <c r="V203">
        <v>182</v>
      </c>
      <c r="W203" s="2">
        <v>0.04</v>
      </c>
      <c r="X203" t="str">
        <f t="shared" si="81"/>
        <v/>
      </c>
      <c r="AJ203" s="79">
        <f t="shared" si="92"/>
        <v>4.2999999999999997E-2</v>
      </c>
      <c r="AK203">
        <f t="shared" si="91"/>
        <v>201</v>
      </c>
      <c r="AL203" s="6">
        <f t="shared" si="93"/>
        <v>0.44456762749445677</v>
      </c>
      <c r="AM203" s="6">
        <f t="shared" si="82"/>
        <v>-0.13939850332293757</v>
      </c>
      <c r="AN203" s="7">
        <f t="shared" si="83"/>
        <v>0.44456762749445677</v>
      </c>
      <c r="AO203" s="7">
        <f t="shared" si="84"/>
        <v>0.3950849378881417</v>
      </c>
      <c r="CD203">
        <f t="shared" si="97"/>
        <v>182</v>
      </c>
      <c r="CE203" s="2">
        <f t="shared" si="98"/>
        <v>0.04</v>
      </c>
      <c r="DB203">
        <f t="shared" si="85"/>
        <v>4.2999999999999997E-2</v>
      </c>
      <c r="DC203">
        <f t="shared" si="86"/>
        <v>201</v>
      </c>
      <c r="DD203">
        <f t="shared" si="87"/>
        <v>4.2999999999999997E-2</v>
      </c>
      <c r="DE203">
        <f t="shared" si="94"/>
        <v>0.37284802300863251</v>
      </c>
      <c r="DF203">
        <f t="shared" si="88"/>
        <v>0.62715197699136749</v>
      </c>
      <c r="DG203">
        <f t="shared" si="95"/>
        <v>0.52773834013722143</v>
      </c>
      <c r="DH203">
        <f t="shared" si="89"/>
        <v>-651.92136843975106</v>
      </c>
      <c r="DI203">
        <f t="shared" si="96"/>
        <v>0.44456762749445677</v>
      </c>
      <c r="DJ203">
        <f t="shared" si="90"/>
        <v>-0.13939850332293757</v>
      </c>
    </row>
    <row r="204" spans="1:114" x14ac:dyDescent="0.25">
      <c r="A204" t="s">
        <v>26</v>
      </c>
      <c r="B204" s="2">
        <v>8.6999999999999994E-2</v>
      </c>
      <c r="T204">
        <v>203</v>
      </c>
      <c r="U204" s="2">
        <v>4.2999999999999997E-2</v>
      </c>
      <c r="V204">
        <v>183</v>
      </c>
      <c r="W204" s="2">
        <v>0.04</v>
      </c>
      <c r="X204" t="str">
        <f t="shared" si="81"/>
        <v/>
      </c>
      <c r="AJ204" s="79">
        <f t="shared" si="92"/>
        <v>4.2999999999999997E-2</v>
      </c>
      <c r="AK204">
        <f t="shared" si="91"/>
        <v>202</v>
      </c>
      <c r="AL204" s="6">
        <f t="shared" si="93"/>
        <v>0.44678492239467849</v>
      </c>
      <c r="AM204" s="6">
        <f t="shared" si="82"/>
        <v>-0.13378847005364383</v>
      </c>
      <c r="AN204" s="7">
        <f t="shared" si="83"/>
        <v>0.44678492239467849</v>
      </c>
      <c r="AO204" s="7">
        <f t="shared" si="84"/>
        <v>0.39538780513524613</v>
      </c>
      <c r="CD204">
        <f t="shared" si="97"/>
        <v>183</v>
      </c>
      <c r="CE204" s="2">
        <f t="shared" si="98"/>
        <v>0.04</v>
      </c>
      <c r="DB204">
        <f t="shared" si="85"/>
        <v>4.2999999999999997E-2</v>
      </c>
      <c r="DC204">
        <f t="shared" si="86"/>
        <v>202</v>
      </c>
      <c r="DD204">
        <f t="shared" si="87"/>
        <v>4.2999999999999997E-2</v>
      </c>
      <c r="DE204">
        <f t="shared" si="94"/>
        <v>0.37284802300863251</v>
      </c>
      <c r="DF204">
        <f t="shared" si="88"/>
        <v>0.62715197699136749</v>
      </c>
      <c r="DG204">
        <f t="shared" si="95"/>
        <v>0.53786610036309268</v>
      </c>
      <c r="DH204">
        <f t="shared" si="89"/>
        <v>-647.51219856950252</v>
      </c>
      <c r="DI204">
        <f t="shared" si="96"/>
        <v>0.44678492239467849</v>
      </c>
      <c r="DJ204">
        <f t="shared" si="90"/>
        <v>-0.13378847005364383</v>
      </c>
    </row>
    <row r="205" spans="1:114" x14ac:dyDescent="0.25">
      <c r="A205" t="s">
        <v>26</v>
      </c>
      <c r="B205" s="2">
        <v>8.6999999999999994E-2</v>
      </c>
      <c r="T205">
        <v>204</v>
      </c>
      <c r="U205" s="2">
        <v>4.2999999999999997E-2</v>
      </c>
      <c r="V205">
        <v>184</v>
      </c>
      <c r="W205" s="2">
        <v>0.04</v>
      </c>
      <c r="X205" t="str">
        <f t="shared" si="81"/>
        <v/>
      </c>
      <c r="AJ205" s="79">
        <f t="shared" si="92"/>
        <v>4.2999999999999997E-2</v>
      </c>
      <c r="AK205">
        <f t="shared" si="91"/>
        <v>203</v>
      </c>
      <c r="AL205" s="6">
        <f t="shared" si="93"/>
        <v>0.4490022172949002</v>
      </c>
      <c r="AM205" s="6">
        <f t="shared" si="82"/>
        <v>-0.12818264431368334</v>
      </c>
      <c r="AN205" s="7">
        <f t="shared" si="83"/>
        <v>0.4490022172949002</v>
      </c>
      <c r="AO205" s="7">
        <f t="shared" si="84"/>
        <v>0.39567823798261309</v>
      </c>
      <c r="CD205">
        <f t="shared" si="97"/>
        <v>184</v>
      </c>
      <c r="CE205" s="2">
        <f t="shared" si="98"/>
        <v>0.04</v>
      </c>
      <c r="DB205">
        <f t="shared" si="85"/>
        <v>4.2999999999999997E-2</v>
      </c>
      <c r="DC205">
        <f t="shared" si="86"/>
        <v>203</v>
      </c>
      <c r="DD205">
        <f t="shared" si="87"/>
        <v>4.2999999999999997E-2</v>
      </c>
      <c r="DE205">
        <f t="shared" si="94"/>
        <v>0.37284802300863251</v>
      </c>
      <c r="DF205">
        <f t="shared" si="88"/>
        <v>0.62715197699136749</v>
      </c>
      <c r="DG205">
        <f t="shared" si="95"/>
        <v>0.53786610036309268</v>
      </c>
      <c r="DH205">
        <f t="shared" si="89"/>
        <v>-650.725658612031</v>
      </c>
      <c r="DI205">
        <f t="shared" si="96"/>
        <v>0.4490022172949002</v>
      </c>
      <c r="DJ205">
        <f t="shared" si="90"/>
        <v>-0.12818264431368334</v>
      </c>
    </row>
    <row r="206" spans="1:114" x14ac:dyDescent="0.25">
      <c r="A206" t="s">
        <v>26</v>
      </c>
      <c r="B206" s="2">
        <v>8.7999999999999995E-2</v>
      </c>
      <c r="T206">
        <v>205</v>
      </c>
      <c r="U206" s="2">
        <v>4.3999999999999997E-2</v>
      </c>
      <c r="V206">
        <v>185</v>
      </c>
      <c r="W206" s="2">
        <v>4.1000000000000002E-2</v>
      </c>
      <c r="X206" t="str">
        <f t="shared" si="81"/>
        <v/>
      </c>
      <c r="AJ206" s="79">
        <f t="shared" si="92"/>
        <v>4.2999999999999997E-2</v>
      </c>
      <c r="AK206">
        <f t="shared" si="91"/>
        <v>204</v>
      </c>
      <c r="AL206" s="6">
        <f t="shared" si="93"/>
        <v>0.45121951219512196</v>
      </c>
      <c r="AM206" s="6">
        <f t="shared" si="82"/>
        <v>-0.12258084388880242</v>
      </c>
      <c r="AN206" s="7">
        <f t="shared" si="83"/>
        <v>0.45121951219512196</v>
      </c>
      <c r="AO206" s="7">
        <f t="shared" si="84"/>
        <v>0.39595624555739489</v>
      </c>
      <c r="CD206">
        <f t="shared" si="97"/>
        <v>185</v>
      </c>
      <c r="CE206" s="2">
        <f t="shared" si="98"/>
        <v>4.1000000000000002E-2</v>
      </c>
      <c r="DB206">
        <f t="shared" si="85"/>
        <v>4.2999999999999997E-2</v>
      </c>
      <c r="DC206">
        <f t="shared" si="86"/>
        <v>204</v>
      </c>
      <c r="DD206">
        <f t="shared" si="87"/>
        <v>4.2999999999999997E-2</v>
      </c>
      <c r="DE206">
        <f t="shared" si="94"/>
        <v>0.37284802300863251</v>
      </c>
      <c r="DF206">
        <f t="shared" si="88"/>
        <v>0.62715197699136749</v>
      </c>
      <c r="DG206">
        <f t="shared" si="95"/>
        <v>0.54796936741625824</v>
      </c>
      <c r="DH206">
        <f t="shared" si="89"/>
        <v>-646.36495390124151</v>
      </c>
      <c r="DI206">
        <f t="shared" si="96"/>
        <v>0.45121951219512196</v>
      </c>
      <c r="DJ206">
        <f t="shared" si="90"/>
        <v>-0.12258084388880242</v>
      </c>
    </row>
    <row r="207" spans="1:114" x14ac:dyDescent="0.25">
      <c r="A207" t="s">
        <v>26</v>
      </c>
      <c r="B207" s="2">
        <v>0.09</v>
      </c>
      <c r="T207">
        <v>206</v>
      </c>
      <c r="U207" s="2">
        <v>4.3999999999999997E-2</v>
      </c>
      <c r="V207">
        <v>186</v>
      </c>
      <c r="W207" s="2">
        <v>4.1000000000000002E-2</v>
      </c>
      <c r="X207" t="str">
        <f t="shared" si="81"/>
        <v/>
      </c>
      <c r="AJ207" s="79">
        <f t="shared" si="92"/>
        <v>4.3999999999999997E-2</v>
      </c>
      <c r="AK207">
        <f t="shared" si="91"/>
        <v>205</v>
      </c>
      <c r="AL207" s="6">
        <f t="shared" si="93"/>
        <v>0.45343680709534367</v>
      </c>
      <c r="AM207" s="6">
        <f t="shared" si="82"/>
        <v>-0.11698288746211155</v>
      </c>
      <c r="AN207" s="7">
        <f t="shared" si="83"/>
        <v>0.45343680709534367</v>
      </c>
      <c r="AO207" s="7">
        <f t="shared" si="84"/>
        <v>0.39622183658372362</v>
      </c>
      <c r="CD207">
        <f t="shared" si="97"/>
        <v>186</v>
      </c>
      <c r="CE207" s="2">
        <f t="shared" si="98"/>
        <v>4.1000000000000002E-2</v>
      </c>
      <c r="DB207">
        <f t="shared" si="85"/>
        <v>4.3999999999999997E-2</v>
      </c>
      <c r="DC207">
        <f t="shared" si="86"/>
        <v>205</v>
      </c>
      <c r="DD207">
        <f t="shared" si="87"/>
        <v>4.3999999999999997E-2</v>
      </c>
      <c r="DE207">
        <f t="shared" si="94"/>
        <v>0.38252867410626284</v>
      </c>
      <c r="DF207">
        <f t="shared" si="88"/>
        <v>0.61747132589373721</v>
      </c>
      <c r="DG207">
        <f t="shared" si="95"/>
        <v>0.54796936741625824</v>
      </c>
      <c r="DH207">
        <f t="shared" si="89"/>
        <v>-639.05741040954183</v>
      </c>
      <c r="DI207">
        <f t="shared" si="96"/>
        <v>0.45343680709534367</v>
      </c>
      <c r="DJ207">
        <f t="shared" si="90"/>
        <v>-0.11698288746211155</v>
      </c>
    </row>
    <row r="208" spans="1:114" x14ac:dyDescent="0.25">
      <c r="A208" t="s">
        <v>26</v>
      </c>
      <c r="B208" s="2">
        <v>9.0999999999999998E-2</v>
      </c>
      <c r="T208">
        <v>207</v>
      </c>
      <c r="U208" s="2">
        <v>4.3999999999999997E-2</v>
      </c>
      <c r="V208">
        <v>187</v>
      </c>
      <c r="W208" s="2">
        <v>4.1000000000000002E-2</v>
      </c>
      <c r="X208" t="str">
        <f t="shared" si="81"/>
        <v/>
      </c>
      <c r="AJ208" s="79">
        <f t="shared" si="92"/>
        <v>4.3999999999999997E-2</v>
      </c>
      <c r="AK208">
        <f t="shared" si="91"/>
        <v>206</v>
      </c>
      <c r="AL208" s="6">
        <f t="shared" si="93"/>
        <v>0.45565410199556539</v>
      </c>
      <c r="AM208" s="6">
        <f t="shared" si="82"/>
        <v>-0.11138859457144448</v>
      </c>
      <c r="AN208" s="7">
        <f t="shared" si="83"/>
        <v>0.45565410199556539</v>
      </c>
      <c r="AO208" s="7">
        <f t="shared" si="84"/>
        <v>0.39647501938465401</v>
      </c>
      <c r="CD208">
        <f t="shared" si="97"/>
        <v>187</v>
      </c>
      <c r="CE208" s="2">
        <f t="shared" si="98"/>
        <v>4.1000000000000002E-2</v>
      </c>
      <c r="DB208">
        <f t="shared" si="85"/>
        <v>4.3999999999999997E-2</v>
      </c>
      <c r="DC208">
        <f t="shared" si="86"/>
        <v>206</v>
      </c>
      <c r="DD208">
        <f t="shared" si="87"/>
        <v>4.3999999999999997E-2</v>
      </c>
      <c r="DE208">
        <f t="shared" si="94"/>
        <v>0.38252867410626284</v>
      </c>
      <c r="DF208">
        <f t="shared" si="88"/>
        <v>0.61747132589373721</v>
      </c>
      <c r="DG208">
        <f t="shared" si="95"/>
        <v>0.54796936741625824</v>
      </c>
      <c r="DH208">
        <f t="shared" si="89"/>
        <v>-642.18238552156902</v>
      </c>
      <c r="DI208">
        <f t="shared" si="96"/>
        <v>0.45565410199556539</v>
      </c>
      <c r="DJ208">
        <f t="shared" si="90"/>
        <v>-0.11138859457144448</v>
      </c>
    </row>
    <row r="209" spans="1:114" x14ac:dyDescent="0.25">
      <c r="A209" t="s">
        <v>26</v>
      </c>
      <c r="B209" s="2">
        <v>9.9000000000000005E-2</v>
      </c>
      <c r="T209">
        <v>208</v>
      </c>
      <c r="U209" s="2">
        <v>4.3999999999999997E-2</v>
      </c>
      <c r="V209">
        <v>188</v>
      </c>
      <c r="W209" s="2">
        <v>4.1000000000000002E-2</v>
      </c>
      <c r="X209" t="str">
        <f t="shared" si="81"/>
        <v/>
      </c>
      <c r="AJ209" s="79">
        <f t="shared" si="92"/>
        <v>4.3999999999999997E-2</v>
      </c>
      <c r="AK209">
        <f t="shared" si="91"/>
        <v>207</v>
      </c>
      <c r="AL209" s="6">
        <f t="shared" si="93"/>
        <v>0.45787139689578715</v>
      </c>
      <c r="AM209" s="6">
        <f t="shared" si="82"/>
        <v>-0.10579778556721711</v>
      </c>
      <c r="AN209" s="7">
        <f t="shared" si="83"/>
        <v>0.45787139689578715</v>
      </c>
      <c r="AO209" s="7">
        <f t="shared" si="84"/>
        <v>0.39671580188401145</v>
      </c>
      <c r="CD209">
        <f t="shared" si="97"/>
        <v>188</v>
      </c>
      <c r="CE209" s="2">
        <f t="shared" si="98"/>
        <v>4.1000000000000002E-2</v>
      </c>
      <c r="DB209">
        <f t="shared" si="85"/>
        <v>4.3999999999999997E-2</v>
      </c>
      <c r="DC209">
        <f t="shared" si="86"/>
        <v>207</v>
      </c>
      <c r="DD209">
        <f t="shared" si="87"/>
        <v>4.3999999999999997E-2</v>
      </c>
      <c r="DE209">
        <f t="shared" si="94"/>
        <v>0.38252867410626284</v>
      </c>
      <c r="DF209">
        <f t="shared" si="88"/>
        <v>0.61747132589373721</v>
      </c>
      <c r="DG209">
        <f t="shared" si="95"/>
        <v>0.54796936741625824</v>
      </c>
      <c r="DH209">
        <f t="shared" si="89"/>
        <v>-645.30736063359609</v>
      </c>
      <c r="DI209">
        <f t="shared" si="96"/>
        <v>0.45787139689578715</v>
      </c>
      <c r="DJ209">
        <f t="shared" si="90"/>
        <v>-0.10579778556721711</v>
      </c>
    </row>
    <row r="210" spans="1:114" x14ac:dyDescent="0.25">
      <c r="A210" t="s">
        <v>26</v>
      </c>
      <c r="B210" s="2">
        <v>0.11</v>
      </c>
      <c r="T210">
        <v>209</v>
      </c>
      <c r="U210" s="2">
        <v>4.3999999999999997E-2</v>
      </c>
      <c r="V210">
        <v>189</v>
      </c>
      <c r="W210" s="2">
        <v>4.1000000000000002E-2</v>
      </c>
      <c r="X210" t="str">
        <f t="shared" si="81"/>
        <v/>
      </c>
      <c r="AJ210" s="79">
        <f t="shared" si="92"/>
        <v>4.3999999999999997E-2</v>
      </c>
      <c r="AK210">
        <f t="shared" si="91"/>
        <v>208</v>
      </c>
      <c r="AL210" s="6">
        <f t="shared" si="93"/>
        <v>0.46008869179600886</v>
      </c>
      <c r="AM210" s="6">
        <f t="shared" si="82"/>
        <v>-0.10021028157075908</v>
      </c>
      <c r="AN210" s="7">
        <f t="shared" si="83"/>
        <v>0.46008869179600886</v>
      </c>
      <c r="AO210" s="7">
        <f t="shared" si="84"/>
        <v>0.39694419160814753</v>
      </c>
      <c r="CD210">
        <f t="shared" si="97"/>
        <v>189</v>
      </c>
      <c r="CE210" s="2">
        <f t="shared" si="98"/>
        <v>4.1000000000000002E-2</v>
      </c>
      <c r="DB210">
        <f t="shared" si="85"/>
        <v>4.3999999999999997E-2</v>
      </c>
      <c r="DC210">
        <f t="shared" si="86"/>
        <v>208</v>
      </c>
      <c r="DD210">
        <f t="shared" si="87"/>
        <v>4.3999999999999997E-2</v>
      </c>
      <c r="DE210">
        <f t="shared" si="94"/>
        <v>0.38252867410626284</v>
      </c>
      <c r="DF210">
        <f t="shared" si="88"/>
        <v>0.61747132589373721</v>
      </c>
      <c r="DG210">
        <f t="shared" si="95"/>
        <v>0.55804166292001289</v>
      </c>
      <c r="DH210">
        <f t="shared" si="89"/>
        <v>-640.87342705236892</v>
      </c>
      <c r="DI210">
        <f t="shared" si="96"/>
        <v>0.46008869179600886</v>
      </c>
      <c r="DJ210">
        <f t="shared" si="90"/>
        <v>-0.10021028157075908</v>
      </c>
    </row>
    <row r="211" spans="1:114" x14ac:dyDescent="0.25">
      <c r="A211" t="s">
        <v>26</v>
      </c>
      <c r="B211" s="2">
        <v>0.11600000000000001</v>
      </c>
      <c r="T211">
        <v>210</v>
      </c>
      <c r="U211" s="2">
        <v>4.3999999999999997E-2</v>
      </c>
      <c r="V211">
        <v>190</v>
      </c>
      <c r="W211" s="2">
        <v>4.1000000000000002E-2</v>
      </c>
      <c r="X211" t="str">
        <f t="shared" si="81"/>
        <v/>
      </c>
      <c r="AJ211" s="79">
        <f t="shared" si="92"/>
        <v>4.3999999999999997E-2</v>
      </c>
      <c r="AK211">
        <f t="shared" si="91"/>
        <v>209</v>
      </c>
      <c r="AL211" s="6">
        <f t="shared" si="93"/>
        <v>0.46230598669623058</v>
      </c>
      <c r="AM211" s="6">
        <f t="shared" si="82"/>
        <v>-9.4625904433090643E-2</v>
      </c>
      <c r="AN211" s="7">
        <f t="shared" si="83"/>
        <v>0.46230598669623058</v>
      </c>
      <c r="AO211" s="7">
        <f t="shared" si="84"/>
        <v>0.39716019568760375</v>
      </c>
      <c r="CD211">
        <f t="shared" si="97"/>
        <v>190</v>
      </c>
      <c r="CE211" s="2">
        <f t="shared" si="98"/>
        <v>4.1000000000000002E-2</v>
      </c>
      <c r="DB211">
        <f t="shared" si="85"/>
        <v>4.3999999999999997E-2</v>
      </c>
      <c r="DC211">
        <f t="shared" si="86"/>
        <v>209</v>
      </c>
      <c r="DD211">
        <f t="shared" si="87"/>
        <v>4.3999999999999997E-2</v>
      </c>
      <c r="DE211">
        <f t="shared" si="94"/>
        <v>0.38252867410626284</v>
      </c>
      <c r="DF211">
        <f t="shared" si="88"/>
        <v>0.61747132589373721</v>
      </c>
      <c r="DG211">
        <f t="shared" si="95"/>
        <v>0.55804166292001289</v>
      </c>
      <c r="DH211">
        <f t="shared" si="89"/>
        <v>-643.96197368876585</v>
      </c>
      <c r="DI211">
        <f t="shared" si="96"/>
        <v>0.46230598669623058</v>
      </c>
      <c r="DJ211">
        <f t="shared" si="90"/>
        <v>-9.4625904433090643E-2</v>
      </c>
    </row>
    <row r="212" spans="1:114" x14ac:dyDescent="0.25">
      <c r="A212" t="s">
        <v>26</v>
      </c>
      <c r="B212" s="2">
        <v>0.122</v>
      </c>
      <c r="T212">
        <v>211</v>
      </c>
      <c r="U212" s="2">
        <v>4.3999999999999997E-2</v>
      </c>
      <c r="V212">
        <v>191</v>
      </c>
      <c r="W212" s="2">
        <v>4.1000000000000002E-2</v>
      </c>
      <c r="X212" t="str">
        <f t="shared" si="81"/>
        <v/>
      </c>
      <c r="AJ212" s="79">
        <f t="shared" si="92"/>
        <v>4.3999999999999997E-2</v>
      </c>
      <c r="AK212">
        <f t="shared" si="91"/>
        <v>210</v>
      </c>
      <c r="AL212" s="6">
        <f t="shared" si="93"/>
        <v>0.46452328159645234</v>
      </c>
      <c r="AM212" s="6">
        <f t="shared" si="82"/>
        <v>-8.9044476694122812E-2</v>
      </c>
      <c r="AN212" s="7">
        <f t="shared" si="83"/>
        <v>0.46452328159645234</v>
      </c>
      <c r="AO212" s="7">
        <f t="shared" si="84"/>
        <v>0.39736382085868382</v>
      </c>
      <c r="CD212">
        <f t="shared" si="97"/>
        <v>191</v>
      </c>
      <c r="CE212" s="2">
        <f t="shared" si="98"/>
        <v>4.1000000000000002E-2</v>
      </c>
      <c r="DB212">
        <f t="shared" si="85"/>
        <v>4.3999999999999997E-2</v>
      </c>
      <c r="DC212">
        <f t="shared" si="86"/>
        <v>210</v>
      </c>
      <c r="DD212">
        <f t="shared" si="87"/>
        <v>4.3999999999999997E-2</v>
      </c>
      <c r="DE212">
        <f t="shared" si="94"/>
        <v>0.38252867410626284</v>
      </c>
      <c r="DF212">
        <f t="shared" si="88"/>
        <v>0.61747132589373721</v>
      </c>
      <c r="DG212">
        <f t="shared" si="95"/>
        <v>0.55804166292001289</v>
      </c>
      <c r="DH212">
        <f t="shared" si="89"/>
        <v>-647.05052032516289</v>
      </c>
      <c r="DI212">
        <f t="shared" si="96"/>
        <v>0.46452328159645234</v>
      </c>
      <c r="DJ212">
        <f t="shared" si="90"/>
        <v>-8.9044476694122812E-2</v>
      </c>
    </row>
    <row r="213" spans="1:114" x14ac:dyDescent="0.25">
      <c r="A213" t="s">
        <v>27</v>
      </c>
      <c r="B213" s="2">
        <v>1E-3</v>
      </c>
      <c r="T213">
        <v>212</v>
      </c>
      <c r="U213" s="2">
        <v>4.3999999999999997E-2</v>
      </c>
      <c r="V213">
        <v>192</v>
      </c>
      <c r="W213" s="2">
        <v>4.1000000000000002E-2</v>
      </c>
      <c r="X213" t="str">
        <f t="shared" si="81"/>
        <v/>
      </c>
      <c r="AJ213" s="79">
        <f t="shared" si="92"/>
        <v>4.3999999999999997E-2</v>
      </c>
      <c r="AK213">
        <f t="shared" si="91"/>
        <v>211</v>
      </c>
      <c r="AL213" s="6">
        <f t="shared" si="93"/>
        <v>0.46674057649667405</v>
      </c>
      <c r="AM213" s="6">
        <f t="shared" si="82"/>
        <v>-8.3465821542253446E-2</v>
      </c>
      <c r="AN213" s="7">
        <f t="shared" si="83"/>
        <v>0.46674057649667405</v>
      </c>
      <c r="AO213" s="7">
        <f t="shared" si="84"/>
        <v>0.39755507346493674</v>
      </c>
      <c r="CD213">
        <f t="shared" si="97"/>
        <v>192</v>
      </c>
      <c r="CE213" s="2">
        <f t="shared" si="98"/>
        <v>4.1000000000000002E-2</v>
      </c>
      <c r="DB213">
        <f t="shared" si="85"/>
        <v>4.3999999999999997E-2</v>
      </c>
      <c r="DC213">
        <f t="shared" si="86"/>
        <v>211</v>
      </c>
      <c r="DD213">
        <f t="shared" si="87"/>
        <v>4.3999999999999997E-2</v>
      </c>
      <c r="DE213">
        <f t="shared" si="94"/>
        <v>0.38252867410626284</v>
      </c>
      <c r="DF213">
        <f t="shared" si="88"/>
        <v>0.61747132589373721</v>
      </c>
      <c r="DG213">
        <f t="shared" si="95"/>
        <v>0.55804166292001289</v>
      </c>
      <c r="DH213">
        <f t="shared" si="89"/>
        <v>-650.13906696155982</v>
      </c>
      <c r="DI213">
        <f t="shared" si="96"/>
        <v>0.46674057649667405</v>
      </c>
      <c r="DJ213">
        <f t="shared" si="90"/>
        <v>-8.3465821542253446E-2</v>
      </c>
    </row>
    <row r="214" spans="1:114" x14ac:dyDescent="0.25">
      <c r="A214" t="s">
        <v>27</v>
      </c>
      <c r="B214" s="2">
        <v>2E-3</v>
      </c>
      <c r="T214">
        <v>213</v>
      </c>
      <c r="U214" s="2">
        <v>4.3999999999999997E-2</v>
      </c>
      <c r="V214">
        <v>193</v>
      </c>
      <c r="W214" s="2">
        <v>4.1000000000000002E-2</v>
      </c>
      <c r="X214" t="str">
        <f t="shared" si="81"/>
        <v/>
      </c>
      <c r="AJ214" s="79">
        <f t="shared" si="92"/>
        <v>4.3999999999999997E-2</v>
      </c>
      <c r="AK214">
        <f t="shared" si="91"/>
        <v>212</v>
      </c>
      <c r="AL214" s="6">
        <f t="shared" si="93"/>
        <v>0.46895787139689576</v>
      </c>
      <c r="AM214" s="6">
        <f t="shared" si="82"/>
        <v>-7.7889762774335375E-2</v>
      </c>
      <c r="AN214" s="7">
        <f t="shared" si="83"/>
        <v>0.46895787139689576</v>
      </c>
      <c r="AO214" s="7">
        <f t="shared" si="84"/>
        <v>0.39773395945854972</v>
      </c>
      <c r="CD214">
        <f t="shared" si="97"/>
        <v>193</v>
      </c>
      <c r="CE214" s="2">
        <f t="shared" si="98"/>
        <v>4.1000000000000002E-2</v>
      </c>
      <c r="DB214">
        <f t="shared" si="85"/>
        <v>4.3999999999999997E-2</v>
      </c>
      <c r="DC214">
        <f t="shared" si="86"/>
        <v>212</v>
      </c>
      <c r="DD214">
        <f t="shared" si="87"/>
        <v>4.3999999999999997E-2</v>
      </c>
      <c r="DE214">
        <f t="shared" si="94"/>
        <v>0.38252867410626284</v>
      </c>
      <c r="DF214">
        <f t="shared" si="88"/>
        <v>0.61747132589373721</v>
      </c>
      <c r="DG214">
        <f t="shared" si="95"/>
        <v>0.55804166292001289</v>
      </c>
      <c r="DH214">
        <f t="shared" si="89"/>
        <v>-653.22761359795675</v>
      </c>
      <c r="DI214">
        <f t="shared" si="96"/>
        <v>0.46895787139689576</v>
      </c>
      <c r="DJ214">
        <f t="shared" si="90"/>
        <v>-7.7889762774335375E-2</v>
      </c>
    </row>
    <row r="215" spans="1:114" x14ac:dyDescent="0.25">
      <c r="A215" t="s">
        <v>27</v>
      </c>
      <c r="B215" s="2">
        <v>3.0000000000000001E-3</v>
      </c>
      <c r="T215">
        <v>214</v>
      </c>
      <c r="U215" s="2">
        <v>4.3999999999999997E-2</v>
      </c>
      <c r="V215">
        <v>194</v>
      </c>
      <c r="W215" s="2">
        <v>4.2000000000000003E-2</v>
      </c>
      <c r="X215" t="str">
        <f t="shared" ref="X215:X278" si="99">IF(W215&gt;$W$12,W215,"")</f>
        <v/>
      </c>
      <c r="AJ215" s="79">
        <f t="shared" si="92"/>
        <v>4.3999999999999997E-2</v>
      </c>
      <c r="AK215">
        <f t="shared" si="91"/>
        <v>213</v>
      </c>
      <c r="AL215" s="6">
        <f t="shared" si="93"/>
        <v>0.47117516629711753</v>
      </c>
      <c r="AM215" s="6">
        <f t="shared" si="82"/>
        <v>-7.2316124755993361E-2</v>
      </c>
      <c r="AN215" s="7">
        <f t="shared" si="83"/>
        <v>0.47117516629711753</v>
      </c>
      <c r="AO215" s="7">
        <f t="shared" si="84"/>
        <v>0.39790048440165365</v>
      </c>
      <c r="CD215">
        <f t="shared" si="97"/>
        <v>194</v>
      </c>
      <c r="CE215" s="2">
        <f t="shared" si="98"/>
        <v>4.2000000000000003E-2</v>
      </c>
      <c r="DB215">
        <f t="shared" si="85"/>
        <v>4.3999999999999997E-2</v>
      </c>
      <c r="DC215">
        <f t="shared" si="86"/>
        <v>213</v>
      </c>
      <c r="DD215">
        <f t="shared" si="87"/>
        <v>4.3999999999999997E-2</v>
      </c>
      <c r="DE215">
        <f t="shared" si="94"/>
        <v>0.38252867410626284</v>
      </c>
      <c r="DF215">
        <f t="shared" si="88"/>
        <v>0.61747132589373721</v>
      </c>
      <c r="DG215">
        <f t="shared" si="95"/>
        <v>0.55804166292001289</v>
      </c>
      <c r="DH215">
        <f t="shared" si="89"/>
        <v>-656.31616023435367</v>
      </c>
      <c r="DI215">
        <f t="shared" si="96"/>
        <v>0.47117516629711753</v>
      </c>
      <c r="DJ215">
        <f t="shared" si="90"/>
        <v>-7.2316124755993361E-2</v>
      </c>
    </row>
    <row r="216" spans="1:114" x14ac:dyDescent="0.25">
      <c r="A216" t="s">
        <v>27</v>
      </c>
      <c r="B216" s="2">
        <v>3.0000000000000001E-3</v>
      </c>
      <c r="T216">
        <v>215</v>
      </c>
      <c r="U216" s="2">
        <v>4.3999999999999997E-2</v>
      </c>
      <c r="V216">
        <v>195</v>
      </c>
      <c r="W216" s="2">
        <v>4.2000000000000003E-2</v>
      </c>
      <c r="X216" t="str">
        <f t="shared" si="99"/>
        <v/>
      </c>
      <c r="AJ216" s="79">
        <f t="shared" si="92"/>
        <v>4.3999999999999997E-2</v>
      </c>
      <c r="AK216">
        <f t="shared" si="91"/>
        <v>214</v>
      </c>
      <c r="AL216" s="6">
        <f t="shared" si="93"/>
        <v>0.47339246119733924</v>
      </c>
      <c r="AM216" s="6">
        <f t="shared" si="82"/>
        <v>-6.6744732382266594E-2</v>
      </c>
      <c r="AN216" s="7">
        <f t="shared" si="83"/>
        <v>0.47339246119733924</v>
      </c>
      <c r="AO216" s="7">
        <f t="shared" si="84"/>
        <v>0.39805465346754026</v>
      </c>
      <c r="CD216">
        <f t="shared" si="97"/>
        <v>195</v>
      </c>
      <c r="CE216" s="2">
        <f t="shared" si="98"/>
        <v>4.2000000000000003E-2</v>
      </c>
      <c r="DB216">
        <f t="shared" si="85"/>
        <v>4.3999999999999997E-2</v>
      </c>
      <c r="DC216">
        <f t="shared" si="86"/>
        <v>214</v>
      </c>
      <c r="DD216">
        <f t="shared" si="87"/>
        <v>4.3999999999999997E-2</v>
      </c>
      <c r="DE216">
        <f t="shared" si="94"/>
        <v>0.38252867410626284</v>
      </c>
      <c r="DF216">
        <f t="shared" si="88"/>
        <v>0.61747132589373721</v>
      </c>
      <c r="DG216">
        <f t="shared" si="95"/>
        <v>0.55804166292001289</v>
      </c>
      <c r="DH216">
        <f t="shared" si="89"/>
        <v>-659.40470687075072</v>
      </c>
      <c r="DI216">
        <f t="shared" si="96"/>
        <v>0.47339246119733924</v>
      </c>
      <c r="DJ216">
        <f t="shared" si="90"/>
        <v>-6.6744732382266594E-2</v>
      </c>
    </row>
    <row r="217" spans="1:114" x14ac:dyDescent="0.25">
      <c r="A217" t="s">
        <v>27</v>
      </c>
      <c r="B217" s="2">
        <v>5.0000000000000001E-3</v>
      </c>
      <c r="T217">
        <v>216</v>
      </c>
      <c r="U217" s="2">
        <v>4.4999999999999998E-2</v>
      </c>
      <c r="V217">
        <v>196</v>
      </c>
      <c r="W217" s="2">
        <v>4.2000000000000003E-2</v>
      </c>
      <c r="X217" t="str">
        <f t="shared" si="99"/>
        <v/>
      </c>
      <c r="AJ217" s="79">
        <f t="shared" si="92"/>
        <v>4.3999999999999997E-2</v>
      </c>
      <c r="AK217">
        <f t="shared" si="91"/>
        <v>215</v>
      </c>
      <c r="AL217" s="6">
        <f t="shared" si="93"/>
        <v>0.47560975609756095</v>
      </c>
      <c r="AM217" s="6">
        <f t="shared" si="82"/>
        <v>-6.1175411038551106E-2</v>
      </c>
      <c r="AN217" s="7">
        <f t="shared" si="83"/>
        <v>0.47560975609756095</v>
      </c>
      <c r="AO217" s="7">
        <f t="shared" si="84"/>
        <v>0.39819647144179299</v>
      </c>
      <c r="CD217">
        <f t="shared" si="97"/>
        <v>196</v>
      </c>
      <c r="CE217" s="2">
        <f t="shared" si="98"/>
        <v>4.2000000000000003E-2</v>
      </c>
      <c r="DB217">
        <f t="shared" si="85"/>
        <v>4.3999999999999997E-2</v>
      </c>
      <c r="DC217">
        <f t="shared" si="86"/>
        <v>215</v>
      </c>
      <c r="DD217">
        <f t="shared" si="87"/>
        <v>4.3999999999999997E-2</v>
      </c>
      <c r="DE217">
        <f t="shared" si="94"/>
        <v>0.38252867410626284</v>
      </c>
      <c r="DF217">
        <f t="shared" si="88"/>
        <v>0.61747132589373721</v>
      </c>
      <c r="DG217">
        <f t="shared" si="95"/>
        <v>0.55804166292001289</v>
      </c>
      <c r="DH217">
        <f t="shared" si="89"/>
        <v>-662.49325350714764</v>
      </c>
      <c r="DI217">
        <f t="shared" si="96"/>
        <v>0.47560975609756095</v>
      </c>
      <c r="DJ217">
        <f t="shared" si="90"/>
        <v>-6.1175411038551106E-2</v>
      </c>
    </row>
    <row r="218" spans="1:114" x14ac:dyDescent="0.25">
      <c r="A218" t="s">
        <v>27</v>
      </c>
      <c r="B218" s="2">
        <v>5.0000000000000001E-3</v>
      </c>
      <c r="T218">
        <v>217</v>
      </c>
      <c r="U218" s="2">
        <v>4.4999999999999998E-2</v>
      </c>
      <c r="V218">
        <v>197</v>
      </c>
      <c r="W218" s="2">
        <v>4.2999999999999997E-2</v>
      </c>
      <c r="X218" t="str">
        <f t="shared" si="99"/>
        <v/>
      </c>
      <c r="AJ218" s="79">
        <f t="shared" si="92"/>
        <v>4.4999999999999998E-2</v>
      </c>
      <c r="AK218">
        <f t="shared" si="91"/>
        <v>216</v>
      </c>
      <c r="AL218" s="6">
        <f t="shared" si="93"/>
        <v>0.47782705099778272</v>
      </c>
      <c r="AM218" s="6">
        <f t="shared" si="82"/>
        <v>-5.5607986561822538E-2</v>
      </c>
      <c r="AN218" s="7">
        <f t="shared" si="83"/>
        <v>0.47782705099778272</v>
      </c>
      <c r="AO218" s="7">
        <f t="shared" si="84"/>
        <v>0.39832594272333077</v>
      </c>
      <c r="CD218">
        <f t="shared" si="97"/>
        <v>197</v>
      </c>
      <c r="CE218" s="2">
        <f t="shared" si="98"/>
        <v>4.2999999999999997E-2</v>
      </c>
      <c r="DB218">
        <f t="shared" si="85"/>
        <v>4.4999999999999998E-2</v>
      </c>
      <c r="DC218">
        <f t="shared" si="86"/>
        <v>216</v>
      </c>
      <c r="DD218">
        <f t="shared" si="87"/>
        <v>4.4999999999999998E-2</v>
      </c>
      <c r="DE218">
        <f t="shared" si="94"/>
        <v>0.39228329757677233</v>
      </c>
      <c r="DF218">
        <f t="shared" si="88"/>
        <v>0.60771670242322773</v>
      </c>
      <c r="DG218">
        <f t="shared" si="95"/>
        <v>0.56807656847476673</v>
      </c>
      <c r="DH218">
        <f t="shared" si="89"/>
        <v>-647.04739931038955</v>
      </c>
      <c r="DI218">
        <f t="shared" si="96"/>
        <v>0.47782705099778272</v>
      </c>
      <c r="DJ218">
        <f t="shared" si="90"/>
        <v>-5.5607986561822538E-2</v>
      </c>
    </row>
    <row r="219" spans="1:114" x14ac:dyDescent="0.25">
      <c r="A219" t="s">
        <v>27</v>
      </c>
      <c r="B219" s="2">
        <v>5.0000000000000001E-3</v>
      </c>
      <c r="T219">
        <v>218</v>
      </c>
      <c r="U219" s="2">
        <v>4.4999999999999998E-2</v>
      </c>
      <c r="V219">
        <v>198</v>
      </c>
      <c r="W219" s="2">
        <v>4.2999999999999997E-2</v>
      </c>
      <c r="X219" t="str">
        <f t="shared" si="99"/>
        <v/>
      </c>
      <c r="AJ219" s="79">
        <f t="shared" si="92"/>
        <v>4.4999999999999998E-2</v>
      </c>
      <c r="AK219">
        <f t="shared" si="91"/>
        <v>217</v>
      </c>
      <c r="AL219" s="6">
        <f t="shared" si="93"/>
        <v>0.48004434589800443</v>
      </c>
      <c r="AM219" s="6">
        <f t="shared" si="82"/>
        <v>-5.0042285202114872E-2</v>
      </c>
      <c r="AN219" s="7">
        <f t="shared" si="83"/>
        <v>0.48004434589800443</v>
      </c>
      <c r="AO219" s="7">
        <f t="shared" si="84"/>
        <v>0.39844307132536688</v>
      </c>
      <c r="CD219">
        <f t="shared" si="97"/>
        <v>198</v>
      </c>
      <c r="CE219" s="2">
        <f t="shared" si="98"/>
        <v>4.2999999999999997E-2</v>
      </c>
      <c r="DB219">
        <f t="shared" si="85"/>
        <v>4.4999999999999998E-2</v>
      </c>
      <c r="DC219">
        <f t="shared" si="86"/>
        <v>217</v>
      </c>
      <c r="DD219">
        <f t="shared" si="87"/>
        <v>4.4999999999999998E-2</v>
      </c>
      <c r="DE219">
        <f t="shared" si="94"/>
        <v>0.39228329757677233</v>
      </c>
      <c r="DF219">
        <f t="shared" si="88"/>
        <v>0.60771670242322773</v>
      </c>
      <c r="DG219">
        <f t="shared" si="95"/>
        <v>0.56807656847476673</v>
      </c>
      <c r="DH219">
        <f t="shared" si="89"/>
        <v>-650.04993944640069</v>
      </c>
      <c r="DI219">
        <f t="shared" si="96"/>
        <v>0.48004434589800443</v>
      </c>
      <c r="DJ219">
        <f t="shared" si="90"/>
        <v>-5.0042285202114872E-2</v>
      </c>
    </row>
    <row r="220" spans="1:114" x14ac:dyDescent="0.25">
      <c r="A220" t="s">
        <v>27</v>
      </c>
      <c r="B220" s="2">
        <v>5.0000000000000001E-3</v>
      </c>
      <c r="T220">
        <v>219</v>
      </c>
      <c r="U220" s="2">
        <v>4.4999999999999998E-2</v>
      </c>
      <c r="V220">
        <v>199</v>
      </c>
      <c r="W220" s="2">
        <v>4.2999999999999997E-2</v>
      </c>
      <c r="X220" t="str">
        <f t="shared" si="99"/>
        <v/>
      </c>
      <c r="AJ220" s="79">
        <f t="shared" si="92"/>
        <v>4.4999999999999998E-2</v>
      </c>
      <c r="AK220">
        <f t="shared" si="91"/>
        <v>218</v>
      </c>
      <c r="AL220" s="6">
        <f t="shared" si="93"/>
        <v>0.48226164079822614</v>
      </c>
      <c r="AM220" s="6">
        <f t="shared" si="82"/>
        <v>-4.4478133584232055E-2</v>
      </c>
      <c r="AN220" s="7">
        <f t="shared" si="83"/>
        <v>0.48226164079822614</v>
      </c>
      <c r="AO220" s="7">
        <f t="shared" si="84"/>
        <v>0.39854786087628219</v>
      </c>
      <c r="CD220">
        <f t="shared" si="97"/>
        <v>199</v>
      </c>
      <c r="CE220" s="2">
        <f t="shared" si="98"/>
        <v>4.2999999999999997E-2</v>
      </c>
      <c r="DB220">
        <f t="shared" si="85"/>
        <v>4.4999999999999998E-2</v>
      </c>
      <c r="DC220">
        <f t="shared" si="86"/>
        <v>218</v>
      </c>
      <c r="DD220">
        <f t="shared" si="87"/>
        <v>4.4999999999999998E-2</v>
      </c>
      <c r="DE220">
        <f t="shared" si="94"/>
        <v>0.39228329757677233</v>
      </c>
      <c r="DF220">
        <f t="shared" si="88"/>
        <v>0.60771670242322773</v>
      </c>
      <c r="DG220">
        <f t="shared" si="95"/>
        <v>0.56807656847476673</v>
      </c>
      <c r="DH220">
        <f t="shared" si="89"/>
        <v>-653.05247958241171</v>
      </c>
      <c r="DI220">
        <f t="shared" si="96"/>
        <v>0.48226164079822614</v>
      </c>
      <c r="DJ220">
        <f t="shared" si="90"/>
        <v>-4.4478133584232055E-2</v>
      </c>
    </row>
    <row r="221" spans="1:114" x14ac:dyDescent="0.25">
      <c r="A221" t="s">
        <v>27</v>
      </c>
      <c r="B221" s="2">
        <v>5.0000000000000001E-3</v>
      </c>
      <c r="T221">
        <v>220</v>
      </c>
      <c r="U221" s="2">
        <v>4.5999999999999999E-2</v>
      </c>
      <c r="V221">
        <v>200</v>
      </c>
      <c r="W221" s="2">
        <v>4.2999999999999997E-2</v>
      </c>
      <c r="X221" t="str">
        <f t="shared" si="99"/>
        <v/>
      </c>
      <c r="AJ221" s="79">
        <f t="shared" si="92"/>
        <v>4.4999999999999998E-2</v>
      </c>
      <c r="AK221">
        <f t="shared" si="91"/>
        <v>219</v>
      </c>
      <c r="AL221" s="6">
        <f t="shared" si="93"/>
        <v>0.48447893569844791</v>
      </c>
      <c r="AM221" s="6">
        <f t="shared" si="82"/>
        <v>-3.8915358669672384E-2</v>
      </c>
      <c r="AN221" s="7">
        <f t="shared" si="83"/>
        <v>0.48447893569844791</v>
      </c>
      <c r="AO221" s="7">
        <f t="shared" si="84"/>
        <v>0.39864031462041399</v>
      </c>
      <c r="CD221">
        <f t="shared" si="97"/>
        <v>200</v>
      </c>
      <c r="CE221" s="2">
        <f t="shared" si="98"/>
        <v>4.2999999999999997E-2</v>
      </c>
      <c r="DB221">
        <f t="shared" si="85"/>
        <v>4.4999999999999998E-2</v>
      </c>
      <c r="DC221">
        <f t="shared" si="86"/>
        <v>219</v>
      </c>
      <c r="DD221">
        <f t="shared" si="87"/>
        <v>4.4999999999999998E-2</v>
      </c>
      <c r="DE221">
        <f t="shared" si="94"/>
        <v>0.39228329757677233</v>
      </c>
      <c r="DF221">
        <f t="shared" si="88"/>
        <v>0.60771670242322773</v>
      </c>
      <c r="DG221">
        <f t="shared" si="95"/>
        <v>0.57806773792281552</v>
      </c>
      <c r="DH221">
        <f t="shared" si="89"/>
        <v>-648.43599369663752</v>
      </c>
      <c r="DI221">
        <f t="shared" si="96"/>
        <v>0.48447893569844791</v>
      </c>
      <c r="DJ221">
        <f t="shared" si="90"/>
        <v>-3.8915358669672384E-2</v>
      </c>
    </row>
    <row r="222" spans="1:114" x14ac:dyDescent="0.25">
      <c r="A222" t="s">
        <v>27</v>
      </c>
      <c r="B222" s="2">
        <v>5.0000000000000001E-3</v>
      </c>
      <c r="T222">
        <v>221</v>
      </c>
      <c r="U222" s="2">
        <v>4.5999999999999999E-2</v>
      </c>
      <c r="V222">
        <v>201</v>
      </c>
      <c r="W222" s="2">
        <v>4.2999999999999997E-2</v>
      </c>
      <c r="X222" t="str">
        <f t="shared" si="99"/>
        <v/>
      </c>
      <c r="AJ222" s="79">
        <f t="shared" si="92"/>
        <v>4.5999999999999999E-2</v>
      </c>
      <c r="AK222">
        <f t="shared" si="91"/>
        <v>220</v>
      </c>
      <c r="AL222" s="6">
        <f t="shared" si="93"/>
        <v>0.48669623059866962</v>
      </c>
      <c r="AM222" s="6">
        <f t="shared" si="82"/>
        <v>-3.3353787718743207E-2</v>
      </c>
      <c r="AN222" s="7">
        <f t="shared" si="83"/>
        <v>0.48669623059866962</v>
      </c>
      <c r="AO222" s="7">
        <f t="shared" si="84"/>
        <v>0.39872043541876034</v>
      </c>
      <c r="CD222">
        <f t="shared" si="97"/>
        <v>201</v>
      </c>
      <c r="CE222" s="2">
        <f t="shared" si="98"/>
        <v>4.2999999999999997E-2</v>
      </c>
      <c r="DB222">
        <f t="shared" si="85"/>
        <v>4.5999999999999999E-2</v>
      </c>
      <c r="DC222">
        <f t="shared" si="86"/>
        <v>220</v>
      </c>
      <c r="DD222">
        <f t="shared" si="87"/>
        <v>4.5999999999999999E-2</v>
      </c>
      <c r="DE222">
        <f t="shared" si="94"/>
        <v>0.40210608300000639</v>
      </c>
      <c r="DF222">
        <f t="shared" si="88"/>
        <v>0.59789391699999361</v>
      </c>
      <c r="DG222">
        <f t="shared" si="95"/>
        <v>0.57806773792281552</v>
      </c>
      <c r="DH222">
        <f t="shared" si="89"/>
        <v>-640.54646312712214</v>
      </c>
      <c r="DI222">
        <f t="shared" si="96"/>
        <v>0.48669623059866962</v>
      </c>
      <c r="DJ222">
        <f t="shared" si="90"/>
        <v>-3.3353787718743207E-2</v>
      </c>
    </row>
    <row r="223" spans="1:114" x14ac:dyDescent="0.25">
      <c r="A223" t="s">
        <v>27</v>
      </c>
      <c r="B223" s="2">
        <v>5.0000000000000001E-3</v>
      </c>
      <c r="T223">
        <v>222</v>
      </c>
      <c r="U223" s="2">
        <v>4.5999999999999999E-2</v>
      </c>
      <c r="V223">
        <v>202</v>
      </c>
      <c r="W223">
        <v>4.2999999999999997E-2</v>
      </c>
      <c r="X223" t="str">
        <f t="shared" si="99"/>
        <v/>
      </c>
      <c r="AJ223" s="79">
        <f t="shared" si="92"/>
        <v>4.5999999999999999E-2</v>
      </c>
      <c r="AK223">
        <f t="shared" si="91"/>
        <v>221</v>
      </c>
      <c r="AL223" s="6">
        <f t="shared" si="93"/>
        <v>0.48891352549889133</v>
      </c>
      <c r="AM223" s="6">
        <f t="shared" si="82"/>
        <v>-2.7793248252842611E-2</v>
      </c>
      <c r="AN223" s="7">
        <f t="shared" si="83"/>
        <v>0.48891352549889133</v>
      </c>
      <c r="AO223" s="7">
        <f t="shared" si="84"/>
        <v>0.39878822574960104</v>
      </c>
      <c r="CD223">
        <f t="shared" si="97"/>
        <v>202</v>
      </c>
      <c r="CE223" s="2">
        <f t="shared" si="98"/>
        <v>4.2999999999999997E-2</v>
      </c>
      <c r="DB223">
        <f t="shared" si="85"/>
        <v>4.5999999999999999E-2</v>
      </c>
      <c r="DC223">
        <f t="shared" si="86"/>
        <v>221</v>
      </c>
      <c r="DD223">
        <f t="shared" si="87"/>
        <v>4.5999999999999999E-2</v>
      </c>
      <c r="DE223">
        <f t="shared" si="94"/>
        <v>0.40210608300000639</v>
      </c>
      <c r="DF223">
        <f t="shared" si="88"/>
        <v>0.59789391699999361</v>
      </c>
      <c r="DG223">
        <f t="shared" si="95"/>
        <v>0.57806773792281552</v>
      </c>
      <c r="DH223">
        <f t="shared" si="89"/>
        <v>-643.46467024843025</v>
      </c>
      <c r="DI223">
        <f t="shared" si="96"/>
        <v>0.48891352549889133</v>
      </c>
      <c r="DJ223">
        <f t="shared" si="90"/>
        <v>-2.7793248252842611E-2</v>
      </c>
    </row>
    <row r="224" spans="1:114" x14ac:dyDescent="0.25">
      <c r="A224" t="s">
        <v>27</v>
      </c>
      <c r="B224" s="2">
        <v>5.0000000000000001E-3</v>
      </c>
      <c r="T224">
        <v>223</v>
      </c>
      <c r="U224" s="2">
        <v>4.5999999999999999E-2</v>
      </c>
      <c r="V224">
        <v>203</v>
      </c>
      <c r="W224">
        <v>4.2999999999999997E-2</v>
      </c>
      <c r="X224" t="str">
        <f t="shared" si="99"/>
        <v/>
      </c>
      <c r="AJ224" s="79">
        <f t="shared" si="92"/>
        <v>4.5999999999999999E-2</v>
      </c>
      <c r="AK224">
        <f t="shared" si="91"/>
        <v>222</v>
      </c>
      <c r="AL224" s="6">
        <f t="shared" si="93"/>
        <v>0.4911308203991131</v>
      </c>
      <c r="AM224" s="6">
        <f t="shared" si="82"/>
        <v>-2.2233568016889315E-2</v>
      </c>
      <c r="AN224" s="7">
        <f t="shared" si="83"/>
        <v>0.4911308203991131</v>
      </c>
      <c r="AO224" s="7">
        <f t="shared" si="84"/>
        <v>0.39884368770903444</v>
      </c>
      <c r="CD224">
        <f t="shared" si="97"/>
        <v>203</v>
      </c>
      <c r="CE224" s="2">
        <f t="shared" si="98"/>
        <v>4.2999999999999997E-2</v>
      </c>
      <c r="DB224">
        <f t="shared" si="85"/>
        <v>4.5999999999999999E-2</v>
      </c>
      <c r="DC224">
        <f t="shared" si="86"/>
        <v>222</v>
      </c>
      <c r="DD224">
        <f t="shared" si="87"/>
        <v>4.5999999999999999E-2</v>
      </c>
      <c r="DE224">
        <f t="shared" si="94"/>
        <v>0.40210608300000639</v>
      </c>
      <c r="DF224">
        <f t="shared" si="88"/>
        <v>0.59789391699999361</v>
      </c>
      <c r="DG224">
        <f t="shared" si="95"/>
        <v>0.58800890938053385</v>
      </c>
      <c r="DH224">
        <f t="shared" si="89"/>
        <v>-638.82926472369911</v>
      </c>
      <c r="DI224">
        <f t="shared" si="96"/>
        <v>0.4911308203991131</v>
      </c>
      <c r="DJ224">
        <f t="shared" si="90"/>
        <v>-2.2233568016889315E-2</v>
      </c>
    </row>
    <row r="225" spans="1:114" x14ac:dyDescent="0.25">
      <c r="A225" t="s">
        <v>27</v>
      </c>
      <c r="B225" s="2">
        <v>6.0000000000000001E-3</v>
      </c>
      <c r="T225">
        <v>224</v>
      </c>
      <c r="U225" s="2">
        <v>4.7E-2</v>
      </c>
      <c r="V225">
        <v>204</v>
      </c>
      <c r="W225">
        <v>4.2999999999999997E-2</v>
      </c>
      <c r="X225" t="str">
        <f t="shared" si="99"/>
        <v/>
      </c>
      <c r="AJ225" s="79">
        <f t="shared" si="92"/>
        <v>4.5999999999999999E-2</v>
      </c>
      <c r="AK225">
        <f t="shared" si="91"/>
        <v>223</v>
      </c>
      <c r="AL225" s="6">
        <f t="shared" si="93"/>
        <v>0.49334811529933481</v>
      </c>
      <c r="AM225" s="6">
        <f t="shared" si="82"/>
        <v>-1.6674574941878333E-2</v>
      </c>
      <c r="AN225" s="7">
        <f t="shared" si="83"/>
        <v>0.49334811529933481</v>
      </c>
      <c r="AO225" s="7">
        <f t="shared" si="84"/>
        <v>0.39888682301143197</v>
      </c>
      <c r="CD225">
        <f t="shared" si="97"/>
        <v>204</v>
      </c>
      <c r="CE225" s="2">
        <f t="shared" si="98"/>
        <v>4.2999999999999997E-2</v>
      </c>
      <c r="DB225">
        <f t="shared" si="85"/>
        <v>4.5999999999999999E-2</v>
      </c>
      <c r="DC225">
        <f t="shared" si="86"/>
        <v>223</v>
      </c>
      <c r="DD225">
        <f t="shared" si="87"/>
        <v>4.5999999999999999E-2</v>
      </c>
      <c r="DE225">
        <f t="shared" si="94"/>
        <v>0.40210608300000639</v>
      </c>
      <c r="DF225">
        <f t="shared" si="88"/>
        <v>0.59789391699999361</v>
      </c>
      <c r="DG225">
        <f t="shared" si="95"/>
        <v>0.58800890938053385</v>
      </c>
      <c r="DH225">
        <f t="shared" si="89"/>
        <v>-641.71336975631175</v>
      </c>
      <c r="DI225">
        <f t="shared" si="96"/>
        <v>0.49334811529933481</v>
      </c>
      <c r="DJ225">
        <f t="shared" si="90"/>
        <v>-1.6674574941878333E-2</v>
      </c>
    </row>
    <row r="226" spans="1:114" x14ac:dyDescent="0.25">
      <c r="A226" t="s">
        <v>27</v>
      </c>
      <c r="B226" s="2">
        <v>6.0000000000000001E-3</v>
      </c>
      <c r="T226">
        <v>225</v>
      </c>
      <c r="U226" s="2">
        <v>4.7E-2</v>
      </c>
      <c r="V226">
        <v>205</v>
      </c>
      <c r="W226">
        <v>4.3999999999999997E-2</v>
      </c>
      <c r="X226" t="str">
        <f t="shared" si="99"/>
        <v/>
      </c>
      <c r="AJ226" s="79">
        <f t="shared" si="92"/>
        <v>4.7E-2</v>
      </c>
      <c r="AK226">
        <f t="shared" si="91"/>
        <v>224</v>
      </c>
      <c r="AL226" s="6">
        <f t="shared" si="93"/>
        <v>0.49556541019955652</v>
      </c>
      <c r="AM226" s="6">
        <f t="shared" si="82"/>
        <v>-1.1116097107539757E-2</v>
      </c>
      <c r="AN226" s="7">
        <f t="shared" si="83"/>
        <v>0.49556541019955652</v>
      </c>
      <c r="AO226" s="7">
        <f t="shared" si="84"/>
        <v>0.3989176329898092</v>
      </c>
      <c r="CD226">
        <f t="shared" si="97"/>
        <v>205</v>
      </c>
      <c r="CE226" s="2">
        <f t="shared" si="98"/>
        <v>4.3999999999999997E-2</v>
      </c>
      <c r="DB226">
        <f t="shared" si="85"/>
        <v>4.7E-2</v>
      </c>
      <c r="DC226">
        <f t="shared" si="86"/>
        <v>224</v>
      </c>
      <c r="DD226">
        <f t="shared" si="87"/>
        <v>4.7E-2</v>
      </c>
      <c r="DE226">
        <f t="shared" si="94"/>
        <v>0.41199109061946609</v>
      </c>
      <c r="DF226">
        <f t="shared" si="88"/>
        <v>0.58800890938053385</v>
      </c>
      <c r="DG226">
        <f t="shared" si="95"/>
        <v>0.58800890938053385</v>
      </c>
      <c r="DH226">
        <f t="shared" si="89"/>
        <v>-633.74172999387224</v>
      </c>
      <c r="DI226">
        <f t="shared" si="96"/>
        <v>0.49556541019955652</v>
      </c>
      <c r="DJ226">
        <f t="shared" si="90"/>
        <v>-1.1116097107539757E-2</v>
      </c>
    </row>
    <row r="227" spans="1:114" x14ac:dyDescent="0.25">
      <c r="A227" t="s">
        <v>27</v>
      </c>
      <c r="B227" s="2">
        <v>7.0000000000000001E-3</v>
      </c>
      <c r="T227">
        <v>226</v>
      </c>
      <c r="U227" s="2">
        <v>4.7E-2</v>
      </c>
      <c r="V227">
        <v>206</v>
      </c>
      <c r="W227">
        <v>4.3999999999999997E-2</v>
      </c>
      <c r="X227" t="str">
        <f t="shared" si="99"/>
        <v/>
      </c>
      <c r="AJ227" s="79">
        <f t="shared" si="92"/>
        <v>4.7E-2</v>
      </c>
      <c r="AK227">
        <f t="shared" si="91"/>
        <v>225</v>
      </c>
      <c r="AL227" s="6">
        <f t="shared" si="93"/>
        <v>0.49778270509977829</v>
      </c>
      <c r="AM227" s="6">
        <f t="shared" si="82"/>
        <v>-5.5579627050824166E-3</v>
      </c>
      <c r="AN227" s="7">
        <f t="shared" si="83"/>
        <v>0.49778270509977829</v>
      </c>
      <c r="AO227" s="7">
        <f t="shared" si="84"/>
        <v>0.39893611859611389</v>
      </c>
      <c r="CD227">
        <f t="shared" si="97"/>
        <v>206</v>
      </c>
      <c r="CE227" s="2">
        <f t="shared" si="98"/>
        <v>4.3999999999999997E-2</v>
      </c>
      <c r="DB227">
        <f t="shared" si="85"/>
        <v>4.7E-2</v>
      </c>
      <c r="DC227">
        <f t="shared" si="86"/>
        <v>225</v>
      </c>
      <c r="DD227">
        <f t="shared" si="87"/>
        <v>4.7E-2</v>
      </c>
      <c r="DE227">
        <f t="shared" si="94"/>
        <v>0.41199109061946609</v>
      </c>
      <c r="DF227">
        <f t="shared" si="88"/>
        <v>0.58800890938053385</v>
      </c>
      <c r="DG227">
        <f t="shared" si="95"/>
        <v>0.58800890938053385</v>
      </c>
      <c r="DH227">
        <f t="shared" si="89"/>
        <v>-636.57726346140623</v>
      </c>
      <c r="DI227">
        <f t="shared" si="96"/>
        <v>0.49778270509977829</v>
      </c>
      <c r="DJ227">
        <f t="shared" si="90"/>
        <v>-5.5579627050824166E-3</v>
      </c>
    </row>
    <row r="228" spans="1:114" x14ac:dyDescent="0.25">
      <c r="A228" t="s">
        <v>27</v>
      </c>
      <c r="B228" s="2">
        <v>7.0000000000000001E-3</v>
      </c>
      <c r="T228">
        <v>227</v>
      </c>
      <c r="U228" s="2">
        <v>4.7E-2</v>
      </c>
      <c r="V228">
        <v>207</v>
      </c>
      <c r="W228">
        <v>4.3999999999999997E-2</v>
      </c>
      <c r="X228" t="str">
        <f t="shared" si="99"/>
        <v/>
      </c>
      <c r="AJ228" s="79">
        <f t="shared" si="92"/>
        <v>4.7E-2</v>
      </c>
      <c r="AK228">
        <f t="shared" si="91"/>
        <v>226</v>
      </c>
      <c r="AL228" s="6">
        <f t="shared" si="93"/>
        <v>0.5</v>
      </c>
      <c r="AM228" s="6">
        <f t="shared" si="82"/>
        <v>0</v>
      </c>
      <c r="AN228" s="7">
        <f t="shared" si="83"/>
        <v>0.5</v>
      </c>
      <c r="AO228" s="7">
        <f t="shared" si="84"/>
        <v>0.3989422804014327</v>
      </c>
      <c r="CD228">
        <f t="shared" si="97"/>
        <v>207</v>
      </c>
      <c r="CE228" s="2">
        <f t="shared" si="98"/>
        <v>4.3999999999999997E-2</v>
      </c>
      <c r="DB228">
        <f t="shared" si="85"/>
        <v>4.7E-2</v>
      </c>
      <c r="DC228">
        <f t="shared" si="86"/>
        <v>226</v>
      </c>
      <c r="DD228">
        <f t="shared" si="87"/>
        <v>4.7E-2</v>
      </c>
      <c r="DE228">
        <f t="shared" si="94"/>
        <v>0.41199109061946609</v>
      </c>
      <c r="DF228">
        <f t="shared" si="88"/>
        <v>0.58800890938053385</v>
      </c>
      <c r="DG228">
        <f t="shared" si="95"/>
        <v>0.58800890938053385</v>
      </c>
      <c r="DH228">
        <f t="shared" si="89"/>
        <v>-639.41279692894034</v>
      </c>
      <c r="DI228">
        <f t="shared" si="96"/>
        <v>0.5</v>
      </c>
      <c r="DJ228">
        <f t="shared" si="90"/>
        <v>0</v>
      </c>
    </row>
    <row r="229" spans="1:114" x14ac:dyDescent="0.25">
      <c r="A229" t="s">
        <v>27</v>
      </c>
      <c r="B229" s="2">
        <v>7.0000000000000001E-3</v>
      </c>
      <c r="T229">
        <v>228</v>
      </c>
      <c r="U229" s="2">
        <v>4.7E-2</v>
      </c>
      <c r="V229">
        <v>208</v>
      </c>
      <c r="W229">
        <v>4.3999999999999997E-2</v>
      </c>
      <c r="X229" t="str">
        <f t="shared" si="99"/>
        <v/>
      </c>
      <c r="AJ229" s="79">
        <f t="shared" si="92"/>
        <v>4.7E-2</v>
      </c>
      <c r="AK229">
        <f t="shared" si="91"/>
        <v>227</v>
      </c>
      <c r="AL229" s="6">
        <f t="shared" si="93"/>
        <v>0.50221729490022171</v>
      </c>
      <c r="AM229" s="6">
        <f t="shared" si="82"/>
        <v>5.5579627050824166E-3</v>
      </c>
      <c r="AN229" s="7">
        <f t="shared" si="83"/>
        <v>0.50221729490022171</v>
      </c>
      <c r="AO229" s="7">
        <f t="shared" si="84"/>
        <v>0.39893611859611389</v>
      </c>
      <c r="CD229">
        <f t="shared" si="97"/>
        <v>208</v>
      </c>
      <c r="CE229" s="2">
        <f t="shared" si="98"/>
        <v>4.3999999999999997E-2</v>
      </c>
      <c r="DB229">
        <f t="shared" si="85"/>
        <v>4.7E-2</v>
      </c>
      <c r="DC229">
        <f t="shared" si="86"/>
        <v>227</v>
      </c>
      <c r="DD229">
        <f t="shared" si="87"/>
        <v>4.7E-2</v>
      </c>
      <c r="DE229">
        <f t="shared" si="94"/>
        <v>0.41199109061946609</v>
      </c>
      <c r="DF229">
        <f t="shared" si="88"/>
        <v>0.58800890938053385</v>
      </c>
      <c r="DG229">
        <f t="shared" si="95"/>
        <v>0.58800890938053385</v>
      </c>
      <c r="DH229">
        <f t="shared" si="89"/>
        <v>-642.24833039647444</v>
      </c>
      <c r="DI229">
        <f t="shared" si="96"/>
        <v>0.50221729490022171</v>
      </c>
      <c r="DJ229">
        <f t="shared" si="90"/>
        <v>5.5579627050824166E-3</v>
      </c>
    </row>
    <row r="230" spans="1:114" x14ac:dyDescent="0.25">
      <c r="A230" t="s">
        <v>27</v>
      </c>
      <c r="B230" s="2">
        <v>7.0000000000000001E-3</v>
      </c>
      <c r="T230">
        <v>229</v>
      </c>
      <c r="U230" s="2">
        <v>4.7E-2</v>
      </c>
      <c r="V230">
        <v>209</v>
      </c>
      <c r="W230">
        <v>4.3999999999999997E-2</v>
      </c>
      <c r="X230" t="str">
        <f t="shared" si="99"/>
        <v/>
      </c>
      <c r="AJ230" s="79">
        <f t="shared" si="92"/>
        <v>4.7E-2</v>
      </c>
      <c r="AK230">
        <f t="shared" si="91"/>
        <v>228</v>
      </c>
      <c r="AL230" s="6">
        <f t="shared" si="93"/>
        <v>0.50443458980044342</v>
      </c>
      <c r="AM230" s="6">
        <f t="shared" si="82"/>
        <v>1.1116097107539616E-2</v>
      </c>
      <c r="AN230" s="7">
        <f t="shared" si="83"/>
        <v>0.50443458980044342</v>
      </c>
      <c r="AO230" s="7">
        <f t="shared" si="84"/>
        <v>0.3989176329898092</v>
      </c>
      <c r="CD230">
        <f t="shared" si="97"/>
        <v>209</v>
      </c>
      <c r="CE230" s="2">
        <f t="shared" si="98"/>
        <v>4.3999999999999997E-2</v>
      </c>
      <c r="DB230">
        <f t="shared" si="85"/>
        <v>4.7E-2</v>
      </c>
      <c r="DC230">
        <f t="shared" si="86"/>
        <v>228</v>
      </c>
      <c r="DD230">
        <f t="shared" si="87"/>
        <v>4.7E-2</v>
      </c>
      <c r="DE230">
        <f t="shared" si="94"/>
        <v>0.41199109061946609</v>
      </c>
      <c r="DF230">
        <f t="shared" si="88"/>
        <v>0.58800890938053385</v>
      </c>
      <c r="DG230">
        <f t="shared" si="95"/>
        <v>0.58800890938053385</v>
      </c>
      <c r="DH230">
        <f t="shared" si="89"/>
        <v>-645.08386386400855</v>
      </c>
      <c r="DI230">
        <f t="shared" si="96"/>
        <v>0.50443458980044342</v>
      </c>
      <c r="DJ230">
        <f t="shared" si="90"/>
        <v>1.1116097107539616E-2</v>
      </c>
    </row>
    <row r="231" spans="1:114" x14ac:dyDescent="0.25">
      <c r="A231" t="s">
        <v>27</v>
      </c>
      <c r="B231" s="2">
        <v>8.0000000000000002E-3</v>
      </c>
      <c r="T231">
        <v>230</v>
      </c>
      <c r="U231" s="2">
        <v>4.7E-2</v>
      </c>
      <c r="V231">
        <v>210</v>
      </c>
      <c r="W231">
        <v>4.3999999999999997E-2</v>
      </c>
      <c r="X231" t="str">
        <f t="shared" si="99"/>
        <v/>
      </c>
      <c r="AJ231" s="79">
        <f t="shared" si="92"/>
        <v>4.7E-2</v>
      </c>
      <c r="AK231">
        <f t="shared" si="91"/>
        <v>229</v>
      </c>
      <c r="AL231" s="6">
        <f t="shared" si="93"/>
        <v>0.50665188470066513</v>
      </c>
      <c r="AM231" s="6">
        <f t="shared" si="82"/>
        <v>1.6674574941878195E-2</v>
      </c>
      <c r="AN231" s="7">
        <f t="shared" si="83"/>
        <v>0.50665188470066513</v>
      </c>
      <c r="AO231" s="7">
        <f t="shared" si="84"/>
        <v>0.39888682301143197</v>
      </c>
      <c r="CD231">
        <f t="shared" si="97"/>
        <v>210</v>
      </c>
      <c r="CE231" s="2">
        <f t="shared" si="98"/>
        <v>4.3999999999999997E-2</v>
      </c>
      <c r="DB231">
        <f t="shared" si="85"/>
        <v>4.7E-2</v>
      </c>
      <c r="DC231">
        <f t="shared" si="86"/>
        <v>229</v>
      </c>
      <c r="DD231">
        <f t="shared" si="87"/>
        <v>4.7E-2</v>
      </c>
      <c r="DE231">
        <f t="shared" si="94"/>
        <v>0.41199109061946609</v>
      </c>
      <c r="DF231">
        <f t="shared" si="88"/>
        <v>0.58800890938053385</v>
      </c>
      <c r="DG231">
        <f t="shared" si="95"/>
        <v>0.59789391699999361</v>
      </c>
      <c r="DH231">
        <f t="shared" si="89"/>
        <v>-640.3006396911959</v>
      </c>
      <c r="DI231">
        <f t="shared" si="96"/>
        <v>0.50665188470066513</v>
      </c>
      <c r="DJ231">
        <f t="shared" si="90"/>
        <v>1.6674574941878195E-2</v>
      </c>
    </row>
    <row r="232" spans="1:114" x14ac:dyDescent="0.25">
      <c r="A232" t="s">
        <v>27</v>
      </c>
      <c r="B232" s="2">
        <v>8.0000000000000002E-3</v>
      </c>
      <c r="T232">
        <v>231</v>
      </c>
      <c r="U232" s="2">
        <v>4.8000000000000001E-2</v>
      </c>
      <c r="V232">
        <v>211</v>
      </c>
      <c r="W232">
        <v>4.3999999999999997E-2</v>
      </c>
      <c r="X232" t="str">
        <f t="shared" si="99"/>
        <v/>
      </c>
      <c r="AJ232" s="79">
        <f t="shared" si="92"/>
        <v>4.7E-2</v>
      </c>
      <c r="AK232">
        <f t="shared" si="91"/>
        <v>230</v>
      </c>
      <c r="AL232" s="6">
        <f t="shared" si="93"/>
        <v>0.50886917960088696</v>
      </c>
      <c r="AM232" s="6">
        <f t="shared" si="82"/>
        <v>2.2233568016889457E-2</v>
      </c>
      <c r="AN232" s="7">
        <f t="shared" si="83"/>
        <v>0.50886917960088696</v>
      </c>
      <c r="AO232" s="7">
        <f t="shared" si="84"/>
        <v>0.39884368770903444</v>
      </c>
      <c r="CD232">
        <f t="shared" si="97"/>
        <v>211</v>
      </c>
      <c r="CE232" s="2">
        <f t="shared" si="98"/>
        <v>4.3999999999999997E-2</v>
      </c>
      <c r="DB232">
        <f t="shared" si="85"/>
        <v>4.7E-2</v>
      </c>
      <c r="DC232">
        <f t="shared" si="86"/>
        <v>230</v>
      </c>
      <c r="DD232">
        <f t="shared" si="87"/>
        <v>4.7E-2</v>
      </c>
      <c r="DE232">
        <f t="shared" si="94"/>
        <v>0.41199109061946609</v>
      </c>
      <c r="DF232">
        <f t="shared" si="88"/>
        <v>0.58800890938053385</v>
      </c>
      <c r="DG232">
        <f t="shared" si="95"/>
        <v>0.59789391699999361</v>
      </c>
      <c r="DH232">
        <f t="shared" si="89"/>
        <v>-643.10283067452724</v>
      </c>
      <c r="DI232">
        <f t="shared" si="96"/>
        <v>0.50886917960088696</v>
      </c>
      <c r="DJ232">
        <f t="shared" si="90"/>
        <v>2.2233568016889457E-2</v>
      </c>
    </row>
    <row r="233" spans="1:114" x14ac:dyDescent="0.25">
      <c r="A233" t="s">
        <v>27</v>
      </c>
      <c r="B233" s="2">
        <v>8.0000000000000002E-3</v>
      </c>
      <c r="T233">
        <v>232</v>
      </c>
      <c r="U233" s="2">
        <v>4.8000000000000001E-2</v>
      </c>
      <c r="V233">
        <v>212</v>
      </c>
      <c r="W233">
        <v>4.3999999999999997E-2</v>
      </c>
      <c r="X233" t="str">
        <f t="shared" si="99"/>
        <v/>
      </c>
      <c r="AJ233" s="79">
        <f t="shared" si="92"/>
        <v>4.8000000000000001E-2</v>
      </c>
      <c r="AK233">
        <f t="shared" si="91"/>
        <v>231</v>
      </c>
      <c r="AL233" s="6">
        <f t="shared" si="93"/>
        <v>0.51108647450110867</v>
      </c>
      <c r="AM233" s="6">
        <f t="shared" si="82"/>
        <v>2.7793248252842611E-2</v>
      </c>
      <c r="AN233" s="7">
        <f t="shared" si="83"/>
        <v>0.51108647450110867</v>
      </c>
      <c r="AO233" s="7">
        <f t="shared" si="84"/>
        <v>0.39878822574960104</v>
      </c>
      <c r="CD233">
        <f t="shared" si="97"/>
        <v>212</v>
      </c>
      <c r="CE233" s="2">
        <f t="shared" si="98"/>
        <v>4.3999999999999997E-2</v>
      </c>
      <c r="DB233">
        <f t="shared" si="85"/>
        <v>4.8000000000000001E-2</v>
      </c>
      <c r="DC233">
        <f t="shared" si="86"/>
        <v>231</v>
      </c>
      <c r="DD233">
        <f t="shared" si="87"/>
        <v>4.8000000000000001E-2</v>
      </c>
      <c r="DE233">
        <f t="shared" si="94"/>
        <v>0.42193226207718448</v>
      </c>
      <c r="DF233">
        <f t="shared" si="88"/>
        <v>0.57806773792281552</v>
      </c>
      <c r="DG233">
        <f t="shared" si="95"/>
        <v>0.59789391699999361</v>
      </c>
      <c r="DH233">
        <f t="shared" si="89"/>
        <v>-634.91337084046211</v>
      </c>
      <c r="DI233">
        <f t="shared" si="96"/>
        <v>0.51108647450110867</v>
      </c>
      <c r="DJ233">
        <f t="shared" si="90"/>
        <v>2.7793248252842611E-2</v>
      </c>
    </row>
    <row r="234" spans="1:114" x14ac:dyDescent="0.25">
      <c r="A234" t="s">
        <v>27</v>
      </c>
      <c r="B234" s="2">
        <v>8.9999999999999993E-3</v>
      </c>
      <c r="T234">
        <v>233</v>
      </c>
      <c r="U234" s="2">
        <v>4.8000000000000001E-2</v>
      </c>
      <c r="V234">
        <v>213</v>
      </c>
      <c r="W234">
        <v>4.3999999999999997E-2</v>
      </c>
      <c r="X234" t="str">
        <f t="shared" si="99"/>
        <v/>
      </c>
      <c r="AJ234" s="79">
        <f t="shared" si="92"/>
        <v>4.8000000000000001E-2</v>
      </c>
      <c r="AK234">
        <f t="shared" si="91"/>
        <v>232</v>
      </c>
      <c r="AL234" s="6">
        <f t="shared" si="93"/>
        <v>0.51330376940133038</v>
      </c>
      <c r="AM234" s="6">
        <f t="shared" si="82"/>
        <v>3.3353787718743207E-2</v>
      </c>
      <c r="AN234" s="7">
        <f t="shared" si="83"/>
        <v>0.51330376940133038</v>
      </c>
      <c r="AO234" s="7">
        <f t="shared" si="84"/>
        <v>0.39872043541876034</v>
      </c>
      <c r="CD234">
        <f t="shared" si="97"/>
        <v>213</v>
      </c>
      <c r="CE234" s="2">
        <f t="shared" si="98"/>
        <v>4.3999999999999997E-2</v>
      </c>
      <c r="DB234">
        <f t="shared" si="85"/>
        <v>4.8000000000000001E-2</v>
      </c>
      <c r="DC234">
        <f t="shared" si="86"/>
        <v>232</v>
      </c>
      <c r="DD234">
        <f t="shared" si="87"/>
        <v>4.8000000000000001E-2</v>
      </c>
      <c r="DE234">
        <f t="shared" si="94"/>
        <v>0.42193226207718448</v>
      </c>
      <c r="DF234">
        <f t="shared" si="88"/>
        <v>0.57806773792281552</v>
      </c>
      <c r="DG234">
        <f t="shared" si="95"/>
        <v>0.59789391699999361</v>
      </c>
      <c r="DH234">
        <f t="shared" si="89"/>
        <v>-637.66787570311055</v>
      </c>
      <c r="DI234">
        <f t="shared" si="96"/>
        <v>0.51330376940133038</v>
      </c>
      <c r="DJ234">
        <f t="shared" si="90"/>
        <v>3.3353787718743207E-2</v>
      </c>
    </row>
    <row r="235" spans="1:114" x14ac:dyDescent="0.25">
      <c r="A235" t="s">
        <v>27</v>
      </c>
      <c r="B235" s="2">
        <v>0.01</v>
      </c>
      <c r="T235">
        <v>234</v>
      </c>
      <c r="U235" s="2">
        <v>4.9000000000000002E-2</v>
      </c>
      <c r="V235">
        <v>214</v>
      </c>
      <c r="W235">
        <v>4.3999999999999997E-2</v>
      </c>
      <c r="X235" t="str">
        <f t="shared" si="99"/>
        <v/>
      </c>
      <c r="AJ235" s="79">
        <f t="shared" si="92"/>
        <v>4.8000000000000001E-2</v>
      </c>
      <c r="AK235">
        <f t="shared" si="91"/>
        <v>233</v>
      </c>
      <c r="AL235" s="6">
        <f t="shared" si="93"/>
        <v>0.51552106430155209</v>
      </c>
      <c r="AM235" s="6">
        <f t="shared" si="82"/>
        <v>3.8915358669672384E-2</v>
      </c>
      <c r="AN235" s="7">
        <f t="shared" si="83"/>
        <v>0.51552106430155209</v>
      </c>
      <c r="AO235" s="7">
        <f t="shared" si="84"/>
        <v>0.39864031462041399</v>
      </c>
      <c r="CD235">
        <f t="shared" si="97"/>
        <v>214</v>
      </c>
      <c r="CE235" s="2">
        <f t="shared" si="98"/>
        <v>4.3999999999999997E-2</v>
      </c>
      <c r="DB235">
        <f t="shared" si="85"/>
        <v>4.8000000000000001E-2</v>
      </c>
      <c r="DC235">
        <f t="shared" si="86"/>
        <v>233</v>
      </c>
      <c r="DD235">
        <f t="shared" si="87"/>
        <v>4.8000000000000001E-2</v>
      </c>
      <c r="DE235">
        <f t="shared" si="94"/>
        <v>0.42193226207718448</v>
      </c>
      <c r="DF235">
        <f t="shared" si="88"/>
        <v>0.57806773792281552</v>
      </c>
      <c r="DG235">
        <f t="shared" si="95"/>
        <v>0.60771670242322773</v>
      </c>
      <c r="DH235">
        <f t="shared" si="89"/>
        <v>-632.84498165756759</v>
      </c>
      <c r="DI235">
        <f t="shared" si="96"/>
        <v>0.51552106430155209</v>
      </c>
      <c r="DJ235">
        <f t="shared" si="90"/>
        <v>3.8915358669672384E-2</v>
      </c>
    </row>
    <row r="236" spans="1:114" x14ac:dyDescent="0.25">
      <c r="A236" t="s">
        <v>27</v>
      </c>
      <c r="B236" s="2">
        <v>0.01</v>
      </c>
      <c r="T236">
        <v>235</v>
      </c>
      <c r="U236" s="2">
        <v>4.9000000000000002E-2</v>
      </c>
      <c r="V236">
        <v>215</v>
      </c>
      <c r="W236">
        <v>4.3999999999999997E-2</v>
      </c>
      <c r="X236" t="str">
        <f t="shared" si="99"/>
        <v/>
      </c>
      <c r="AJ236" s="79">
        <f t="shared" si="92"/>
        <v>4.9000000000000002E-2</v>
      </c>
      <c r="AK236">
        <f t="shared" si="91"/>
        <v>234</v>
      </c>
      <c r="AL236" s="6">
        <f t="shared" si="93"/>
        <v>0.5177383592017738</v>
      </c>
      <c r="AM236" s="6">
        <f t="shared" si="82"/>
        <v>4.4478133584231916E-2</v>
      </c>
      <c r="AN236" s="7">
        <f t="shared" si="83"/>
        <v>0.5177383592017738</v>
      </c>
      <c r="AO236" s="7">
        <f t="shared" si="84"/>
        <v>0.39854786087628219</v>
      </c>
      <c r="CD236">
        <f t="shared" si="97"/>
        <v>215</v>
      </c>
      <c r="CE236" s="2">
        <f t="shared" si="98"/>
        <v>4.3999999999999997E-2</v>
      </c>
      <c r="DB236">
        <f t="shared" si="85"/>
        <v>4.9000000000000002E-2</v>
      </c>
      <c r="DC236">
        <f t="shared" si="86"/>
        <v>234</v>
      </c>
      <c r="DD236">
        <f t="shared" si="87"/>
        <v>4.9000000000000002E-2</v>
      </c>
      <c r="DE236">
        <f t="shared" si="94"/>
        <v>0.43192343152523327</v>
      </c>
      <c r="DF236">
        <f t="shared" si="88"/>
        <v>0.56807656847476673</v>
      </c>
      <c r="DG236">
        <f t="shared" si="95"/>
        <v>0.60771670242322773</v>
      </c>
      <c r="DH236">
        <f t="shared" si="89"/>
        <v>-624.63743959941553</v>
      </c>
      <c r="DI236">
        <f t="shared" si="96"/>
        <v>0.5177383592017738</v>
      </c>
      <c r="DJ236">
        <f t="shared" si="90"/>
        <v>4.4478133584231916E-2</v>
      </c>
    </row>
    <row r="237" spans="1:114" x14ac:dyDescent="0.25">
      <c r="A237" t="s">
        <v>27</v>
      </c>
      <c r="B237" s="2">
        <v>1.0999999999999999E-2</v>
      </c>
      <c r="T237">
        <v>236</v>
      </c>
      <c r="U237" s="2">
        <v>4.9000000000000002E-2</v>
      </c>
      <c r="V237">
        <v>216</v>
      </c>
      <c r="W237">
        <v>4.4999999999999998E-2</v>
      </c>
      <c r="X237" t="str">
        <f t="shared" si="99"/>
        <v/>
      </c>
      <c r="AJ237" s="79">
        <f t="shared" si="92"/>
        <v>4.9000000000000002E-2</v>
      </c>
      <c r="AK237">
        <f t="shared" si="91"/>
        <v>235</v>
      </c>
      <c r="AL237" s="6">
        <f t="shared" si="93"/>
        <v>0.51995565410199551</v>
      </c>
      <c r="AM237" s="6">
        <f t="shared" si="82"/>
        <v>5.004228520211474E-2</v>
      </c>
      <c r="AN237" s="7">
        <f t="shared" si="83"/>
        <v>0.51995565410199551</v>
      </c>
      <c r="AO237" s="7">
        <f t="shared" si="84"/>
        <v>0.39844307132536688</v>
      </c>
      <c r="CD237">
        <f t="shared" si="97"/>
        <v>216</v>
      </c>
      <c r="CE237" s="2">
        <f t="shared" si="98"/>
        <v>4.4999999999999998E-2</v>
      </c>
      <c r="DB237">
        <f t="shared" si="85"/>
        <v>4.9000000000000002E-2</v>
      </c>
      <c r="DC237">
        <f t="shared" si="86"/>
        <v>235</v>
      </c>
      <c r="DD237">
        <f t="shared" si="87"/>
        <v>4.9000000000000002E-2</v>
      </c>
      <c r="DE237">
        <f t="shared" si="94"/>
        <v>0.43192343152523327</v>
      </c>
      <c r="DF237">
        <f t="shared" si="88"/>
        <v>0.56807656847476673</v>
      </c>
      <c r="DG237">
        <f t="shared" si="95"/>
        <v>0.60771670242322773</v>
      </c>
      <c r="DH237">
        <f t="shared" si="89"/>
        <v>-627.31254640712189</v>
      </c>
      <c r="DI237">
        <f t="shared" si="96"/>
        <v>0.51995565410199551</v>
      </c>
      <c r="DJ237">
        <f t="shared" si="90"/>
        <v>5.004228520211474E-2</v>
      </c>
    </row>
    <row r="238" spans="1:114" x14ac:dyDescent="0.25">
      <c r="A238" t="s">
        <v>27</v>
      </c>
      <c r="B238" s="2">
        <v>1.0999999999999999E-2</v>
      </c>
      <c r="T238">
        <v>237</v>
      </c>
      <c r="U238" s="2">
        <v>0.05</v>
      </c>
      <c r="V238">
        <v>217</v>
      </c>
      <c r="W238">
        <v>4.4999999999999998E-2</v>
      </c>
      <c r="X238" t="str">
        <f t="shared" si="99"/>
        <v/>
      </c>
      <c r="AJ238" s="79">
        <f t="shared" si="92"/>
        <v>4.9000000000000002E-2</v>
      </c>
      <c r="AK238">
        <f t="shared" si="91"/>
        <v>236</v>
      </c>
      <c r="AL238" s="6">
        <f t="shared" si="93"/>
        <v>0.52217294900221733</v>
      </c>
      <c r="AM238" s="6">
        <f t="shared" si="82"/>
        <v>5.5607986561822677E-2</v>
      </c>
      <c r="AN238" s="7">
        <f t="shared" si="83"/>
        <v>0.52217294900221733</v>
      </c>
      <c r="AO238" s="7">
        <f t="shared" si="84"/>
        <v>0.39832594272333077</v>
      </c>
      <c r="CD238">
        <f t="shared" si="97"/>
        <v>217</v>
      </c>
      <c r="CE238" s="2">
        <f t="shared" si="98"/>
        <v>4.4999999999999998E-2</v>
      </c>
      <c r="DB238">
        <f t="shared" si="85"/>
        <v>4.9000000000000002E-2</v>
      </c>
      <c r="DC238">
        <f t="shared" si="86"/>
        <v>236</v>
      </c>
      <c r="DD238">
        <f t="shared" si="87"/>
        <v>4.9000000000000002E-2</v>
      </c>
      <c r="DE238">
        <f t="shared" si="94"/>
        <v>0.43192343152523327</v>
      </c>
      <c r="DF238">
        <f t="shared" si="88"/>
        <v>0.56807656847476673</v>
      </c>
      <c r="DG238">
        <f t="shared" si="95"/>
        <v>0.60771670242322773</v>
      </c>
      <c r="DH238">
        <f t="shared" si="89"/>
        <v>-629.98765321482813</v>
      </c>
      <c r="DI238">
        <f t="shared" si="96"/>
        <v>0.52217294900221733</v>
      </c>
      <c r="DJ238">
        <f t="shared" si="90"/>
        <v>5.5607986561822677E-2</v>
      </c>
    </row>
    <row r="239" spans="1:114" x14ac:dyDescent="0.25">
      <c r="A239" t="s">
        <v>27</v>
      </c>
      <c r="B239" s="2">
        <v>1.2999999999999999E-2</v>
      </c>
      <c r="T239">
        <v>238</v>
      </c>
      <c r="U239" s="2">
        <v>0.05</v>
      </c>
      <c r="V239">
        <v>218</v>
      </c>
      <c r="W239">
        <v>4.4999999999999998E-2</v>
      </c>
      <c r="X239" t="str">
        <f t="shared" si="99"/>
        <v/>
      </c>
      <c r="AJ239" s="2">
        <f t="shared" si="92"/>
        <v>0.05</v>
      </c>
      <c r="AK239">
        <f t="shared" si="91"/>
        <v>237</v>
      </c>
      <c r="AL239" s="6">
        <f t="shared" si="93"/>
        <v>0.52439024390243905</v>
      </c>
      <c r="AM239" s="6">
        <f t="shared" si="82"/>
        <v>6.1175411038551106E-2</v>
      </c>
      <c r="AN239" s="7">
        <f t="shared" si="83"/>
        <v>0.52439024390243905</v>
      </c>
      <c r="AO239" s="7">
        <f t="shared" si="84"/>
        <v>0.39819647144179299</v>
      </c>
      <c r="CD239">
        <f t="shared" si="97"/>
        <v>218</v>
      </c>
      <c r="CE239" s="2">
        <f t="shared" si="98"/>
        <v>4.4999999999999998E-2</v>
      </c>
      <c r="DB239">
        <f t="shared" si="85"/>
        <v>0.05</v>
      </c>
      <c r="DC239">
        <f t="shared" si="86"/>
        <v>237</v>
      </c>
      <c r="DD239">
        <f t="shared" si="87"/>
        <v>0.05</v>
      </c>
      <c r="DE239">
        <f t="shared" si="94"/>
        <v>0.44195833707998705</v>
      </c>
      <c r="DF239">
        <f t="shared" si="88"/>
        <v>0.55804166292001289</v>
      </c>
      <c r="DG239">
        <f t="shared" si="95"/>
        <v>0.61747132589373721</v>
      </c>
      <c r="DH239">
        <f t="shared" si="89"/>
        <v>-614.26727201747303</v>
      </c>
      <c r="DI239">
        <f t="shared" si="96"/>
        <v>0.52439024390243905</v>
      </c>
      <c r="DJ239">
        <f t="shared" si="90"/>
        <v>6.1175411038551106E-2</v>
      </c>
    </row>
    <row r="240" spans="1:114" x14ac:dyDescent="0.25">
      <c r="A240" t="s">
        <v>27</v>
      </c>
      <c r="B240" s="2">
        <v>1.2999999999999999E-2</v>
      </c>
      <c r="T240">
        <v>239</v>
      </c>
      <c r="U240" s="2">
        <v>0.05</v>
      </c>
      <c r="V240">
        <v>219</v>
      </c>
      <c r="W240">
        <v>4.4999999999999998E-2</v>
      </c>
      <c r="X240" t="str">
        <f t="shared" si="99"/>
        <v/>
      </c>
      <c r="AJ240" s="2">
        <f t="shared" si="92"/>
        <v>0.05</v>
      </c>
      <c r="AK240">
        <f t="shared" si="91"/>
        <v>238</v>
      </c>
      <c r="AL240" s="6">
        <f t="shared" si="93"/>
        <v>0.52660753880266076</v>
      </c>
      <c r="AM240" s="6">
        <f t="shared" si="82"/>
        <v>6.6744732382266594E-2</v>
      </c>
      <c r="AN240" s="7">
        <f t="shared" si="83"/>
        <v>0.52660753880266076</v>
      </c>
      <c r="AO240" s="7">
        <f t="shared" si="84"/>
        <v>0.39805465346754026</v>
      </c>
      <c r="CD240">
        <f t="shared" si="97"/>
        <v>219</v>
      </c>
      <c r="CE240" s="2">
        <f t="shared" si="98"/>
        <v>4.4999999999999998E-2</v>
      </c>
      <c r="DB240">
        <f t="shared" si="85"/>
        <v>0.05</v>
      </c>
      <c r="DC240">
        <f t="shared" si="86"/>
        <v>238</v>
      </c>
      <c r="DD240">
        <f t="shared" si="87"/>
        <v>0.05</v>
      </c>
      <c r="DE240">
        <f t="shared" si="94"/>
        <v>0.44195833707998705</v>
      </c>
      <c r="DF240">
        <f t="shared" si="88"/>
        <v>0.55804166292001289</v>
      </c>
      <c r="DG240">
        <f t="shared" si="95"/>
        <v>0.61747132589373721</v>
      </c>
      <c r="DH240">
        <f t="shared" si="89"/>
        <v>-616.86459663488301</v>
      </c>
      <c r="DI240">
        <f t="shared" si="96"/>
        <v>0.52660753880266076</v>
      </c>
      <c r="DJ240">
        <f t="shared" si="90"/>
        <v>6.6744732382266594E-2</v>
      </c>
    </row>
    <row r="241" spans="1:114" x14ac:dyDescent="0.25">
      <c r="A241" t="s">
        <v>27</v>
      </c>
      <c r="B241" s="2">
        <v>1.4E-2</v>
      </c>
      <c r="T241">
        <v>240</v>
      </c>
      <c r="U241" s="2">
        <v>0.05</v>
      </c>
      <c r="V241">
        <v>220</v>
      </c>
      <c r="W241">
        <v>4.5999999999999999E-2</v>
      </c>
      <c r="X241" t="str">
        <f t="shared" si="99"/>
        <v/>
      </c>
      <c r="AJ241" s="2">
        <f t="shared" si="92"/>
        <v>0.05</v>
      </c>
      <c r="AK241">
        <f t="shared" si="91"/>
        <v>239</v>
      </c>
      <c r="AL241" s="6">
        <f t="shared" si="93"/>
        <v>0.52882483370288247</v>
      </c>
      <c r="AM241" s="6">
        <f t="shared" ref="AM241:AM304" si="100">(_xlfn.NORM.S.INV(AL241))</f>
        <v>7.2316124755993361E-2</v>
      </c>
      <c r="AN241" s="7">
        <f t="shared" ref="AN241:AN304" si="101">_xlfn.NORM.DIST(AM241,0,1,TRUE)</f>
        <v>0.52882483370288247</v>
      </c>
      <c r="AO241" s="7">
        <f t="shared" ref="AO241:AO304" si="102">_xlfn.NORM.DIST(AM241,0,1,FALSE)</f>
        <v>0.39790048440165365</v>
      </c>
      <c r="CD241">
        <f t="shared" si="97"/>
        <v>220</v>
      </c>
      <c r="CE241" s="2">
        <f t="shared" si="98"/>
        <v>4.5999999999999999E-2</v>
      </c>
      <c r="DB241">
        <f t="shared" ref="DB241:DB304" si="103">IF(AJ241&gt;0,AJ241,"")</f>
        <v>0.05</v>
      </c>
      <c r="DC241">
        <f t="shared" ref="DC241:DC304" si="104">IF(AK241&gt;0,AK241,"")</f>
        <v>239</v>
      </c>
      <c r="DD241">
        <f t="shared" ref="DD241:DD304" si="105">DB241</f>
        <v>0.05</v>
      </c>
      <c r="DE241">
        <f t="shared" si="94"/>
        <v>0.44195833707998705</v>
      </c>
      <c r="DF241">
        <f t="shared" ref="DF241:DF304" si="106">1-DE241</f>
        <v>0.55804166292001289</v>
      </c>
      <c r="DG241">
        <f t="shared" si="95"/>
        <v>0.61747132589373721</v>
      </c>
      <c r="DH241">
        <f t="shared" ref="DH241:DH304" si="107">(2*DC241-1)*(LN(DE241)+LN(DG241))</f>
        <v>-619.461921252293</v>
      </c>
      <c r="DI241">
        <f t="shared" si="96"/>
        <v>0.52882483370288247</v>
      </c>
      <c r="DJ241">
        <f t="shared" ref="DJ241:DJ304" si="108">_xlfn.NORM.S.INV(DI241)</f>
        <v>7.2316124755993361E-2</v>
      </c>
    </row>
    <row r="242" spans="1:114" x14ac:dyDescent="0.25">
      <c r="A242" t="s">
        <v>27</v>
      </c>
      <c r="B242" s="2">
        <v>1.4E-2</v>
      </c>
      <c r="T242">
        <v>241</v>
      </c>
      <c r="U242" s="2">
        <v>0.05</v>
      </c>
      <c r="V242">
        <v>221</v>
      </c>
      <c r="W242">
        <v>4.5999999999999999E-2</v>
      </c>
      <c r="X242" t="str">
        <f t="shared" si="99"/>
        <v/>
      </c>
      <c r="AJ242" s="2">
        <f t="shared" si="92"/>
        <v>0.05</v>
      </c>
      <c r="AK242">
        <f t="shared" ref="AK242:AK305" si="109">AK241+1</f>
        <v>240</v>
      </c>
      <c r="AL242" s="6">
        <f t="shared" si="93"/>
        <v>0.53104212860310418</v>
      </c>
      <c r="AM242" s="6">
        <f t="shared" si="100"/>
        <v>7.7889762774335222E-2</v>
      </c>
      <c r="AN242" s="7">
        <f t="shared" si="101"/>
        <v>0.53104212860310418</v>
      </c>
      <c r="AO242" s="7">
        <f t="shared" si="102"/>
        <v>0.39773395945854972</v>
      </c>
      <c r="CD242">
        <f t="shared" si="97"/>
        <v>221</v>
      </c>
      <c r="CE242" s="2">
        <f t="shared" si="98"/>
        <v>4.5999999999999999E-2</v>
      </c>
      <c r="DB242">
        <f t="shared" si="103"/>
        <v>0.05</v>
      </c>
      <c r="DC242">
        <f t="shared" si="104"/>
        <v>240</v>
      </c>
      <c r="DD242">
        <f t="shared" si="105"/>
        <v>0.05</v>
      </c>
      <c r="DE242">
        <f t="shared" si="94"/>
        <v>0.44195833707998705</v>
      </c>
      <c r="DF242">
        <f t="shared" si="106"/>
        <v>0.55804166292001289</v>
      </c>
      <c r="DG242">
        <f t="shared" si="95"/>
        <v>0.61747132589373721</v>
      </c>
      <c r="DH242">
        <f t="shared" si="107"/>
        <v>-622.05924586970309</v>
      </c>
      <c r="DI242">
        <f t="shared" si="96"/>
        <v>0.53104212860310418</v>
      </c>
      <c r="DJ242">
        <f t="shared" si="108"/>
        <v>7.7889762774335222E-2</v>
      </c>
    </row>
    <row r="243" spans="1:114" x14ac:dyDescent="0.25">
      <c r="A243" t="s">
        <v>27</v>
      </c>
      <c r="B243" s="2">
        <v>1.4E-2</v>
      </c>
      <c r="T243">
        <v>242</v>
      </c>
      <c r="U243" s="2">
        <v>0.05</v>
      </c>
      <c r="V243">
        <v>222</v>
      </c>
      <c r="W243">
        <v>4.5999999999999999E-2</v>
      </c>
      <c r="X243" t="str">
        <f t="shared" si="99"/>
        <v/>
      </c>
      <c r="AJ243" s="2">
        <f t="shared" si="92"/>
        <v>0.05</v>
      </c>
      <c r="AK243">
        <f t="shared" si="109"/>
        <v>241</v>
      </c>
      <c r="AL243" s="6">
        <f t="shared" si="93"/>
        <v>0.53325942350332589</v>
      </c>
      <c r="AM243" s="6">
        <f t="shared" si="100"/>
        <v>8.3465821542253321E-2</v>
      </c>
      <c r="AN243" s="7">
        <f t="shared" si="101"/>
        <v>0.53325942350332589</v>
      </c>
      <c r="AO243" s="7">
        <f t="shared" si="102"/>
        <v>0.39755507346493674</v>
      </c>
      <c r="CD243">
        <f t="shared" si="97"/>
        <v>222</v>
      </c>
      <c r="CE243" s="2">
        <f t="shared" si="98"/>
        <v>4.5999999999999999E-2</v>
      </c>
      <c r="DB243">
        <f t="shared" si="103"/>
        <v>0.05</v>
      </c>
      <c r="DC243">
        <f t="shared" si="104"/>
        <v>241</v>
      </c>
      <c r="DD243">
        <f t="shared" si="105"/>
        <v>0.05</v>
      </c>
      <c r="DE243">
        <f t="shared" si="94"/>
        <v>0.44195833707998705</v>
      </c>
      <c r="DF243">
        <f t="shared" si="106"/>
        <v>0.55804166292001289</v>
      </c>
      <c r="DG243">
        <f t="shared" si="95"/>
        <v>0.61747132589373721</v>
      </c>
      <c r="DH243">
        <f t="shared" si="107"/>
        <v>-624.65657048711307</v>
      </c>
      <c r="DI243">
        <f t="shared" si="96"/>
        <v>0.53325942350332589</v>
      </c>
      <c r="DJ243">
        <f t="shared" si="108"/>
        <v>8.3465821542253321E-2</v>
      </c>
    </row>
    <row r="244" spans="1:114" x14ac:dyDescent="0.25">
      <c r="A244" t="s">
        <v>27</v>
      </c>
      <c r="B244" s="2">
        <v>1.4999999999999999E-2</v>
      </c>
      <c r="T244">
        <v>243</v>
      </c>
      <c r="U244" s="2">
        <v>0.05</v>
      </c>
      <c r="V244">
        <v>223</v>
      </c>
      <c r="W244">
        <v>4.5999999999999999E-2</v>
      </c>
      <c r="X244" t="str">
        <f t="shared" si="99"/>
        <v/>
      </c>
      <c r="AJ244" s="2">
        <f t="shared" si="92"/>
        <v>0.05</v>
      </c>
      <c r="AK244">
        <f t="shared" si="109"/>
        <v>242</v>
      </c>
      <c r="AL244" s="6">
        <f t="shared" si="93"/>
        <v>0.53547671840354771</v>
      </c>
      <c r="AM244" s="6">
        <f t="shared" si="100"/>
        <v>8.9044476694122923E-2</v>
      </c>
      <c r="AN244" s="7">
        <f t="shared" si="101"/>
        <v>0.53547671840354771</v>
      </c>
      <c r="AO244" s="7">
        <f t="shared" si="102"/>
        <v>0.39736382085868382</v>
      </c>
      <c r="CD244">
        <f t="shared" si="97"/>
        <v>223</v>
      </c>
      <c r="CE244" s="2">
        <f t="shared" si="98"/>
        <v>4.5999999999999999E-2</v>
      </c>
      <c r="DB244">
        <f t="shared" si="103"/>
        <v>0.05</v>
      </c>
      <c r="DC244">
        <f t="shared" si="104"/>
        <v>242</v>
      </c>
      <c r="DD244">
        <f t="shared" si="105"/>
        <v>0.05</v>
      </c>
      <c r="DE244">
        <f t="shared" si="94"/>
        <v>0.44195833707998705</v>
      </c>
      <c r="DF244">
        <f t="shared" si="106"/>
        <v>0.55804166292001289</v>
      </c>
      <c r="DG244">
        <f t="shared" si="95"/>
        <v>0.61747132589373721</v>
      </c>
      <c r="DH244">
        <f t="shared" si="107"/>
        <v>-627.25389510452317</v>
      </c>
      <c r="DI244">
        <f t="shared" si="96"/>
        <v>0.53547671840354771</v>
      </c>
      <c r="DJ244">
        <f t="shared" si="108"/>
        <v>8.9044476694122923E-2</v>
      </c>
    </row>
    <row r="245" spans="1:114" x14ac:dyDescent="0.25">
      <c r="A245" t="s">
        <v>27</v>
      </c>
      <c r="B245" s="2">
        <v>1.4999999999999999E-2</v>
      </c>
      <c r="T245">
        <v>244</v>
      </c>
      <c r="U245" s="2">
        <v>0.05</v>
      </c>
      <c r="V245">
        <v>224</v>
      </c>
      <c r="W245">
        <v>4.7E-2</v>
      </c>
      <c r="X245" t="str">
        <f t="shared" si="99"/>
        <v/>
      </c>
      <c r="AJ245" s="2">
        <f t="shared" si="92"/>
        <v>0.05</v>
      </c>
      <c r="AK245">
        <f t="shared" si="109"/>
        <v>243</v>
      </c>
      <c r="AL245" s="6">
        <f t="shared" si="93"/>
        <v>0.53769401330376942</v>
      </c>
      <c r="AM245" s="6">
        <f t="shared" si="100"/>
        <v>9.4625904433090643E-2</v>
      </c>
      <c r="AN245" s="7">
        <f t="shared" si="101"/>
        <v>0.53769401330376942</v>
      </c>
      <c r="AO245" s="7">
        <f t="shared" si="102"/>
        <v>0.39716019568760375</v>
      </c>
      <c r="CD245">
        <f t="shared" si="97"/>
        <v>224</v>
      </c>
      <c r="CE245" s="2">
        <f t="shared" si="98"/>
        <v>4.7E-2</v>
      </c>
      <c r="DB245">
        <f t="shared" si="103"/>
        <v>0.05</v>
      </c>
      <c r="DC245">
        <f t="shared" si="104"/>
        <v>243</v>
      </c>
      <c r="DD245">
        <f t="shared" si="105"/>
        <v>0.05</v>
      </c>
      <c r="DE245">
        <f t="shared" si="94"/>
        <v>0.44195833707998705</v>
      </c>
      <c r="DF245">
        <f t="shared" si="106"/>
        <v>0.55804166292001289</v>
      </c>
      <c r="DG245">
        <f t="shared" si="95"/>
        <v>0.61747132589373721</v>
      </c>
      <c r="DH245">
        <f t="shared" si="107"/>
        <v>-629.85121972193315</v>
      </c>
      <c r="DI245">
        <f t="shared" si="96"/>
        <v>0.53769401330376942</v>
      </c>
      <c r="DJ245">
        <f t="shared" si="108"/>
        <v>9.4625904433090643E-2</v>
      </c>
    </row>
    <row r="246" spans="1:114" x14ac:dyDescent="0.25">
      <c r="A246" t="s">
        <v>27</v>
      </c>
      <c r="B246" s="2">
        <v>1.4999999999999999E-2</v>
      </c>
      <c r="T246">
        <v>245</v>
      </c>
      <c r="U246" s="2">
        <v>5.0999999999999997E-2</v>
      </c>
      <c r="V246">
        <v>225</v>
      </c>
      <c r="W246">
        <v>4.7E-2</v>
      </c>
      <c r="X246" t="str">
        <f t="shared" si="99"/>
        <v/>
      </c>
      <c r="AJ246" s="2">
        <f t="shared" si="92"/>
        <v>0.05</v>
      </c>
      <c r="AK246">
        <f t="shared" si="109"/>
        <v>244</v>
      </c>
      <c r="AL246" s="6">
        <f t="shared" si="93"/>
        <v>0.53991130820399114</v>
      </c>
      <c r="AM246" s="6">
        <f t="shared" si="100"/>
        <v>0.10021028157075908</v>
      </c>
      <c r="AN246" s="7">
        <f t="shared" si="101"/>
        <v>0.53991130820399114</v>
      </c>
      <c r="AO246" s="7">
        <f t="shared" si="102"/>
        <v>0.39694419160814753</v>
      </c>
      <c r="CD246">
        <f t="shared" si="97"/>
        <v>225</v>
      </c>
      <c r="CE246" s="2">
        <f t="shared" si="98"/>
        <v>4.7E-2</v>
      </c>
      <c r="DB246">
        <f t="shared" si="103"/>
        <v>0.05</v>
      </c>
      <c r="DC246">
        <f t="shared" si="104"/>
        <v>244</v>
      </c>
      <c r="DD246">
        <f t="shared" si="105"/>
        <v>0.05</v>
      </c>
      <c r="DE246">
        <f t="shared" si="94"/>
        <v>0.44195833707998705</v>
      </c>
      <c r="DF246">
        <f t="shared" si="106"/>
        <v>0.55804166292001289</v>
      </c>
      <c r="DG246">
        <f t="shared" si="95"/>
        <v>0.61747132589373721</v>
      </c>
      <c r="DH246">
        <f t="shared" si="107"/>
        <v>-632.44854433934324</v>
      </c>
      <c r="DI246">
        <f t="shared" si="96"/>
        <v>0.53991130820399114</v>
      </c>
      <c r="DJ246">
        <f t="shared" si="108"/>
        <v>0.10021028157075908</v>
      </c>
    </row>
    <row r="247" spans="1:114" x14ac:dyDescent="0.25">
      <c r="A247" t="s">
        <v>27</v>
      </c>
      <c r="B247" s="2">
        <v>1.6E-2</v>
      </c>
      <c r="T247">
        <v>246</v>
      </c>
      <c r="U247" s="2">
        <v>5.0999999999999997E-2</v>
      </c>
      <c r="V247">
        <v>226</v>
      </c>
      <c r="W247">
        <v>4.7E-2</v>
      </c>
      <c r="X247" t="str">
        <f t="shared" si="99"/>
        <v/>
      </c>
      <c r="AJ247" s="2">
        <f t="shared" si="92"/>
        <v>5.0999999999999997E-2</v>
      </c>
      <c r="AK247">
        <f t="shared" si="109"/>
        <v>245</v>
      </c>
      <c r="AL247" s="6">
        <f t="shared" si="93"/>
        <v>0.54212860310421285</v>
      </c>
      <c r="AM247" s="6">
        <f t="shared" si="100"/>
        <v>0.10579778556721711</v>
      </c>
      <c r="AN247" s="7">
        <f t="shared" si="101"/>
        <v>0.54212860310421285</v>
      </c>
      <c r="AO247" s="7">
        <f t="shared" si="102"/>
        <v>0.39671580188401145</v>
      </c>
      <c r="CD247">
        <f t="shared" si="97"/>
        <v>226</v>
      </c>
      <c r="CE247" s="2">
        <f t="shared" si="98"/>
        <v>4.7E-2</v>
      </c>
      <c r="DB247">
        <f t="shared" si="103"/>
        <v>5.0999999999999997E-2</v>
      </c>
      <c r="DC247">
        <f t="shared" si="104"/>
        <v>245</v>
      </c>
      <c r="DD247">
        <f t="shared" si="105"/>
        <v>5.0999999999999997E-2</v>
      </c>
      <c r="DE247">
        <f t="shared" si="94"/>
        <v>0.45203063258374176</v>
      </c>
      <c r="DF247">
        <f t="shared" si="106"/>
        <v>0.54796936741625824</v>
      </c>
      <c r="DG247">
        <f t="shared" si="95"/>
        <v>0.61747132589373721</v>
      </c>
      <c r="DH247">
        <f t="shared" si="107"/>
        <v>-624.02658104693649</v>
      </c>
      <c r="DI247">
        <f t="shared" si="96"/>
        <v>0.54212860310421285</v>
      </c>
      <c r="DJ247">
        <f t="shared" si="108"/>
        <v>0.10579778556721711</v>
      </c>
    </row>
    <row r="248" spans="1:114" x14ac:dyDescent="0.25">
      <c r="A248" t="s">
        <v>27</v>
      </c>
      <c r="B248" s="2">
        <v>1.6E-2</v>
      </c>
      <c r="T248">
        <v>247</v>
      </c>
      <c r="U248" s="2">
        <v>5.0999999999999997E-2</v>
      </c>
      <c r="V248">
        <v>227</v>
      </c>
      <c r="W248">
        <v>4.7E-2</v>
      </c>
      <c r="X248" t="str">
        <f t="shared" si="99"/>
        <v/>
      </c>
      <c r="AJ248" s="2">
        <f t="shared" si="92"/>
        <v>5.0999999999999997E-2</v>
      </c>
      <c r="AK248">
        <f t="shared" si="109"/>
        <v>246</v>
      </c>
      <c r="AL248" s="6">
        <f t="shared" si="93"/>
        <v>0.54434589800443456</v>
      </c>
      <c r="AM248" s="6">
        <f t="shared" si="100"/>
        <v>0.11138859457144434</v>
      </c>
      <c r="AN248" s="7">
        <f t="shared" si="101"/>
        <v>0.54434589800443456</v>
      </c>
      <c r="AO248" s="7">
        <f t="shared" si="102"/>
        <v>0.39647501938465401</v>
      </c>
      <c r="CD248">
        <f t="shared" si="97"/>
        <v>227</v>
      </c>
      <c r="CE248" s="2">
        <f t="shared" si="98"/>
        <v>4.7E-2</v>
      </c>
      <c r="DB248">
        <f t="shared" si="103"/>
        <v>5.0999999999999997E-2</v>
      </c>
      <c r="DC248">
        <f t="shared" si="104"/>
        <v>246</v>
      </c>
      <c r="DD248">
        <f t="shared" si="105"/>
        <v>5.0999999999999997E-2</v>
      </c>
      <c r="DE248">
        <f t="shared" si="94"/>
        <v>0.45203063258374176</v>
      </c>
      <c r="DF248">
        <f t="shared" si="106"/>
        <v>0.54796936741625824</v>
      </c>
      <c r="DG248">
        <f t="shared" si="95"/>
        <v>0.61747132589373721</v>
      </c>
      <c r="DH248">
        <f t="shared" si="107"/>
        <v>-626.5788370021387</v>
      </c>
      <c r="DI248">
        <f t="shared" si="96"/>
        <v>0.54434589800443456</v>
      </c>
      <c r="DJ248">
        <f t="shared" si="108"/>
        <v>0.11138859457144434</v>
      </c>
    </row>
    <row r="249" spans="1:114" x14ac:dyDescent="0.25">
      <c r="A249" t="s">
        <v>27</v>
      </c>
      <c r="B249" s="2">
        <v>1.7000000000000001E-2</v>
      </c>
      <c r="T249">
        <v>248</v>
      </c>
      <c r="U249" s="2">
        <v>5.0999999999999997E-2</v>
      </c>
      <c r="V249">
        <v>228</v>
      </c>
      <c r="W249">
        <v>4.7E-2</v>
      </c>
      <c r="X249" t="str">
        <f t="shared" si="99"/>
        <v/>
      </c>
      <c r="AJ249" s="2">
        <f t="shared" si="92"/>
        <v>5.0999999999999997E-2</v>
      </c>
      <c r="AK249">
        <f t="shared" si="109"/>
        <v>247</v>
      </c>
      <c r="AL249" s="6">
        <f t="shared" si="93"/>
        <v>0.54656319290465627</v>
      </c>
      <c r="AM249" s="6">
        <f t="shared" si="100"/>
        <v>0.11698288746211141</v>
      </c>
      <c r="AN249" s="7">
        <f t="shared" si="101"/>
        <v>0.54656319290465627</v>
      </c>
      <c r="AO249" s="7">
        <f t="shared" si="102"/>
        <v>0.39622183658372362</v>
      </c>
      <c r="CD249">
        <f t="shared" si="97"/>
        <v>228</v>
      </c>
      <c r="CE249" s="2">
        <f t="shared" si="98"/>
        <v>4.7E-2</v>
      </c>
      <c r="DB249">
        <f t="shared" si="103"/>
        <v>5.0999999999999997E-2</v>
      </c>
      <c r="DC249">
        <f t="shared" si="104"/>
        <v>247</v>
      </c>
      <c r="DD249">
        <f t="shared" si="105"/>
        <v>5.0999999999999997E-2</v>
      </c>
      <c r="DE249">
        <f t="shared" si="94"/>
        <v>0.45203063258374176</v>
      </c>
      <c r="DF249">
        <f t="shared" si="106"/>
        <v>0.54796936741625824</v>
      </c>
      <c r="DG249">
        <f t="shared" si="95"/>
        <v>0.61747132589373721</v>
      </c>
      <c r="DH249">
        <f t="shared" si="107"/>
        <v>-629.13109295734091</v>
      </c>
      <c r="DI249">
        <f t="shared" si="96"/>
        <v>0.54656319290465627</v>
      </c>
      <c r="DJ249">
        <f t="shared" si="108"/>
        <v>0.11698288746211141</v>
      </c>
    </row>
    <row r="250" spans="1:114" x14ac:dyDescent="0.25">
      <c r="A250" t="s">
        <v>27</v>
      </c>
      <c r="B250" s="2">
        <v>1.7000000000000001E-2</v>
      </c>
      <c r="T250">
        <v>249</v>
      </c>
      <c r="U250" s="2">
        <v>5.1999999999999998E-2</v>
      </c>
      <c r="V250">
        <v>229</v>
      </c>
      <c r="W250">
        <v>4.7E-2</v>
      </c>
      <c r="X250" t="str">
        <f t="shared" si="99"/>
        <v/>
      </c>
      <c r="AJ250" s="2">
        <f t="shared" si="92"/>
        <v>5.0999999999999997E-2</v>
      </c>
      <c r="AK250">
        <f t="shared" si="109"/>
        <v>248</v>
      </c>
      <c r="AL250" s="6">
        <f t="shared" si="93"/>
        <v>0.54878048780487809</v>
      </c>
      <c r="AM250" s="6">
        <f t="shared" si="100"/>
        <v>0.12258084388880255</v>
      </c>
      <c r="AN250" s="7">
        <f t="shared" si="101"/>
        <v>0.54878048780487809</v>
      </c>
      <c r="AO250" s="7">
        <f t="shared" si="102"/>
        <v>0.39595624555739489</v>
      </c>
      <c r="CD250">
        <f t="shared" si="97"/>
        <v>229</v>
      </c>
      <c r="CE250" s="2">
        <f t="shared" si="98"/>
        <v>4.7E-2</v>
      </c>
      <c r="DB250">
        <f t="shared" si="103"/>
        <v>5.0999999999999997E-2</v>
      </c>
      <c r="DC250">
        <f t="shared" si="104"/>
        <v>248</v>
      </c>
      <c r="DD250">
        <f t="shared" si="105"/>
        <v>5.0999999999999997E-2</v>
      </c>
      <c r="DE250">
        <f t="shared" si="94"/>
        <v>0.45203063258374176</v>
      </c>
      <c r="DF250">
        <f t="shared" si="106"/>
        <v>0.54796936741625824</v>
      </c>
      <c r="DG250">
        <f t="shared" si="95"/>
        <v>0.62715197699136749</v>
      </c>
      <c r="DH250">
        <f t="shared" si="107"/>
        <v>-623.98299665670822</v>
      </c>
      <c r="DI250">
        <f t="shared" si="96"/>
        <v>0.54878048780487809</v>
      </c>
      <c r="DJ250">
        <f t="shared" si="108"/>
        <v>0.12258084388880255</v>
      </c>
    </row>
    <row r="251" spans="1:114" x14ac:dyDescent="0.25">
      <c r="A251" t="s">
        <v>27</v>
      </c>
      <c r="B251" s="2">
        <v>1.7999999999999999E-2</v>
      </c>
      <c r="T251">
        <v>250</v>
      </c>
      <c r="U251" s="2">
        <v>5.1999999999999998E-2</v>
      </c>
      <c r="V251">
        <v>230</v>
      </c>
      <c r="W251">
        <v>4.7E-2</v>
      </c>
      <c r="X251" t="str">
        <f t="shared" si="99"/>
        <v/>
      </c>
      <c r="AJ251" s="2">
        <f t="shared" si="92"/>
        <v>5.1999999999999998E-2</v>
      </c>
      <c r="AK251">
        <f t="shared" si="109"/>
        <v>249</v>
      </c>
      <c r="AL251" s="6">
        <f t="shared" si="93"/>
        <v>0.5509977827050998</v>
      </c>
      <c r="AM251" s="6">
        <f t="shared" si="100"/>
        <v>0.12818264431368334</v>
      </c>
      <c r="AN251" s="7">
        <f t="shared" si="101"/>
        <v>0.5509977827050998</v>
      </c>
      <c r="AO251" s="7">
        <f t="shared" si="102"/>
        <v>0.39567823798261309</v>
      </c>
      <c r="CD251">
        <f t="shared" si="97"/>
        <v>230</v>
      </c>
      <c r="CE251" s="2">
        <f t="shared" si="98"/>
        <v>4.7E-2</v>
      </c>
      <c r="DB251">
        <f t="shared" si="103"/>
        <v>5.1999999999999998E-2</v>
      </c>
      <c r="DC251">
        <f t="shared" si="104"/>
        <v>249</v>
      </c>
      <c r="DD251">
        <f t="shared" si="105"/>
        <v>5.1999999999999998E-2</v>
      </c>
      <c r="DE251">
        <f t="shared" si="94"/>
        <v>0.46213389963690732</v>
      </c>
      <c r="DF251">
        <f t="shared" si="106"/>
        <v>0.53786610036309268</v>
      </c>
      <c r="DG251">
        <f t="shared" si="95"/>
        <v>0.62715197699136749</v>
      </c>
      <c r="DH251">
        <f t="shared" si="107"/>
        <v>-615.51809105408063</v>
      </c>
      <c r="DI251">
        <f t="shared" si="96"/>
        <v>0.5509977827050998</v>
      </c>
      <c r="DJ251">
        <f t="shared" si="108"/>
        <v>0.12818264431368334</v>
      </c>
    </row>
    <row r="252" spans="1:114" x14ac:dyDescent="0.25">
      <c r="A252" t="s">
        <v>27</v>
      </c>
      <c r="B252" s="2">
        <v>1.9E-2</v>
      </c>
      <c r="T252">
        <v>251</v>
      </c>
      <c r="U252" s="2">
        <v>5.2999999999999999E-2</v>
      </c>
      <c r="V252">
        <v>231</v>
      </c>
      <c r="W252">
        <v>4.8000000000000001E-2</v>
      </c>
      <c r="X252" t="str">
        <f t="shared" si="99"/>
        <v/>
      </c>
      <c r="AJ252" s="2">
        <f t="shared" si="92"/>
        <v>5.1999999999999998E-2</v>
      </c>
      <c r="AK252">
        <f t="shared" si="109"/>
        <v>250</v>
      </c>
      <c r="AL252" s="6">
        <f t="shared" si="93"/>
        <v>0.55321507760532151</v>
      </c>
      <c r="AM252" s="6">
        <f t="shared" si="100"/>
        <v>0.13378847005364383</v>
      </c>
      <c r="AN252" s="7">
        <f t="shared" si="101"/>
        <v>0.55321507760532151</v>
      </c>
      <c r="AO252" s="7">
        <f t="shared" si="102"/>
        <v>0.39538780513524613</v>
      </c>
      <c r="CD252">
        <f t="shared" si="97"/>
        <v>231</v>
      </c>
      <c r="CE252" s="2">
        <f t="shared" si="98"/>
        <v>4.8000000000000001E-2</v>
      </c>
      <c r="DB252">
        <f t="shared" si="103"/>
        <v>5.1999999999999998E-2</v>
      </c>
      <c r="DC252">
        <f t="shared" si="104"/>
        <v>250</v>
      </c>
      <c r="DD252">
        <f t="shared" si="105"/>
        <v>5.1999999999999998E-2</v>
      </c>
      <c r="DE252">
        <f t="shared" si="94"/>
        <v>0.46213389963690732</v>
      </c>
      <c r="DF252">
        <f t="shared" si="106"/>
        <v>0.53786610036309268</v>
      </c>
      <c r="DG252">
        <f t="shared" si="95"/>
        <v>0.62715197699136749</v>
      </c>
      <c r="DH252">
        <f t="shared" si="107"/>
        <v>-617.9950250221051</v>
      </c>
      <c r="DI252">
        <f t="shared" si="96"/>
        <v>0.55321507760532151</v>
      </c>
      <c r="DJ252">
        <f t="shared" si="108"/>
        <v>0.13378847005364383</v>
      </c>
    </row>
    <row r="253" spans="1:114" x14ac:dyDescent="0.25">
      <c r="A253" t="s">
        <v>27</v>
      </c>
      <c r="B253" s="2">
        <v>1.9E-2</v>
      </c>
      <c r="T253">
        <v>252</v>
      </c>
      <c r="U253" s="2">
        <v>5.2999999999999999E-2</v>
      </c>
      <c r="V253">
        <v>232</v>
      </c>
      <c r="W253">
        <v>4.8000000000000001E-2</v>
      </c>
      <c r="X253" t="str">
        <f t="shared" si="99"/>
        <v/>
      </c>
      <c r="AJ253" s="2">
        <f t="shared" si="92"/>
        <v>5.2999999999999999E-2</v>
      </c>
      <c r="AK253">
        <f t="shared" si="109"/>
        <v>251</v>
      </c>
      <c r="AL253" s="6">
        <f t="shared" si="93"/>
        <v>0.55543237250554323</v>
      </c>
      <c r="AM253" s="6">
        <f t="shared" si="100"/>
        <v>0.13939850332293757</v>
      </c>
      <c r="AN253" s="7">
        <f t="shared" si="101"/>
        <v>0.55543237250554323</v>
      </c>
      <c r="AO253" s="7">
        <f t="shared" si="102"/>
        <v>0.3950849378881417</v>
      </c>
      <c r="CD253">
        <f t="shared" si="97"/>
        <v>232</v>
      </c>
      <c r="CE253" s="2">
        <f t="shared" si="98"/>
        <v>4.8000000000000001E-2</v>
      </c>
      <c r="DB253">
        <f t="shared" si="103"/>
        <v>5.2999999999999999E-2</v>
      </c>
      <c r="DC253">
        <f t="shared" si="104"/>
        <v>251</v>
      </c>
      <c r="DD253">
        <f t="shared" si="105"/>
        <v>5.2999999999999999E-2</v>
      </c>
      <c r="DE253">
        <f t="shared" si="94"/>
        <v>0.47226165986277857</v>
      </c>
      <c r="DF253">
        <f t="shared" si="106"/>
        <v>0.52773834013722143</v>
      </c>
      <c r="DG253">
        <f t="shared" si="95"/>
        <v>0.62715197699136749</v>
      </c>
      <c r="DH253">
        <f t="shared" si="107"/>
        <v>-609.6110199919766</v>
      </c>
      <c r="DI253">
        <f t="shared" si="96"/>
        <v>0.55543237250554323</v>
      </c>
      <c r="DJ253">
        <f t="shared" si="108"/>
        <v>0.13939850332293757</v>
      </c>
    </row>
    <row r="254" spans="1:114" x14ac:dyDescent="0.25">
      <c r="A254" t="s">
        <v>27</v>
      </c>
      <c r="B254" s="2">
        <v>0.02</v>
      </c>
      <c r="T254">
        <v>253</v>
      </c>
      <c r="U254" s="2">
        <v>5.2999999999999999E-2</v>
      </c>
      <c r="V254">
        <v>233</v>
      </c>
      <c r="W254">
        <v>4.8000000000000001E-2</v>
      </c>
      <c r="X254" t="str">
        <f t="shared" si="99"/>
        <v/>
      </c>
      <c r="AJ254" s="2">
        <f t="shared" si="92"/>
        <v>5.2999999999999999E-2</v>
      </c>
      <c r="AK254">
        <f t="shared" si="109"/>
        <v>252</v>
      </c>
      <c r="AL254" s="6">
        <f t="shared" si="93"/>
        <v>0.55764966740576494</v>
      </c>
      <c r="AM254" s="6">
        <f t="shared" si="100"/>
        <v>0.14501292727634785</v>
      </c>
      <c r="AN254" s="7">
        <f t="shared" si="101"/>
        <v>0.55764966740576494</v>
      </c>
      <c r="AO254" s="7">
        <f t="shared" si="102"/>
        <v>0.39476962670909022</v>
      </c>
      <c r="CD254">
        <f t="shared" si="97"/>
        <v>233</v>
      </c>
      <c r="CE254" s="2">
        <f t="shared" si="98"/>
        <v>4.8000000000000001E-2</v>
      </c>
      <c r="DB254">
        <f t="shared" si="103"/>
        <v>5.2999999999999999E-2</v>
      </c>
      <c r="DC254">
        <f t="shared" si="104"/>
        <v>252</v>
      </c>
      <c r="DD254">
        <f t="shared" si="105"/>
        <v>5.2999999999999999E-2</v>
      </c>
      <c r="DE254">
        <f t="shared" si="94"/>
        <v>0.47226165986277857</v>
      </c>
      <c r="DF254">
        <f t="shared" si="106"/>
        <v>0.52773834013722143</v>
      </c>
      <c r="DG254">
        <f t="shared" si="95"/>
        <v>0.62715197699136749</v>
      </c>
      <c r="DH254">
        <f t="shared" si="107"/>
        <v>-612.04459691809234</v>
      </c>
      <c r="DI254">
        <f t="shared" si="96"/>
        <v>0.55764966740576494</v>
      </c>
      <c r="DJ254">
        <f t="shared" si="108"/>
        <v>0.14501292727634785</v>
      </c>
    </row>
    <row r="255" spans="1:114" x14ac:dyDescent="0.25">
      <c r="A255" t="s">
        <v>27</v>
      </c>
      <c r="B255" s="2">
        <v>2.1000000000000001E-2</v>
      </c>
      <c r="T255">
        <v>254</v>
      </c>
      <c r="U255" s="2">
        <v>5.3999999999999999E-2</v>
      </c>
      <c r="V255">
        <v>234</v>
      </c>
      <c r="W255">
        <v>4.9000000000000002E-2</v>
      </c>
      <c r="X255" t="str">
        <f t="shared" si="99"/>
        <v/>
      </c>
      <c r="AJ255" s="2">
        <f t="shared" si="92"/>
        <v>5.2999999999999999E-2</v>
      </c>
      <c r="AK255">
        <f t="shared" si="109"/>
        <v>253</v>
      </c>
      <c r="AL255" s="6">
        <f t="shared" si="93"/>
        <v>0.55986696230598665</v>
      </c>
      <c r="AM255" s="6">
        <f t="shared" si="100"/>
        <v>0.1506319260529066</v>
      </c>
      <c r="AN255" s="7">
        <f t="shared" si="101"/>
        <v>0.55986696230598665</v>
      </c>
      <c r="AO255" s="7">
        <f t="shared" si="102"/>
        <v>0.39444186165869088</v>
      </c>
      <c r="CD255">
        <f t="shared" si="97"/>
        <v>234</v>
      </c>
      <c r="CE255" s="2">
        <f t="shared" si="98"/>
        <v>4.9000000000000002E-2</v>
      </c>
      <c r="DB255">
        <f t="shared" si="103"/>
        <v>5.2999999999999999E-2</v>
      </c>
      <c r="DC255">
        <f t="shared" si="104"/>
        <v>253</v>
      </c>
      <c r="DD255">
        <f t="shared" si="105"/>
        <v>5.2999999999999999E-2</v>
      </c>
      <c r="DE255">
        <f t="shared" si="94"/>
        <v>0.47226165986277857</v>
      </c>
      <c r="DF255">
        <f t="shared" si="106"/>
        <v>0.52773834013722143</v>
      </c>
      <c r="DG255">
        <f t="shared" si="95"/>
        <v>0.62715197699136749</v>
      </c>
      <c r="DH255">
        <f t="shared" si="107"/>
        <v>-614.47817384420796</v>
      </c>
      <c r="DI255">
        <f t="shared" si="96"/>
        <v>0.55986696230598665</v>
      </c>
      <c r="DJ255">
        <f t="shared" si="108"/>
        <v>0.1506319260529066</v>
      </c>
    </row>
    <row r="256" spans="1:114" x14ac:dyDescent="0.25">
      <c r="A256" t="s">
        <v>27</v>
      </c>
      <c r="B256" s="2">
        <v>2.1000000000000001E-2</v>
      </c>
      <c r="T256">
        <v>255</v>
      </c>
      <c r="U256" s="2">
        <v>5.3999999999999999E-2</v>
      </c>
      <c r="V256">
        <v>235</v>
      </c>
      <c r="W256">
        <v>4.9000000000000002E-2</v>
      </c>
      <c r="X256" t="str">
        <f t="shared" si="99"/>
        <v/>
      </c>
      <c r="AJ256" s="2">
        <f t="shared" si="92"/>
        <v>5.3999999999999999E-2</v>
      </c>
      <c r="AK256">
        <f t="shared" si="109"/>
        <v>254</v>
      </c>
      <c r="AL256" s="6">
        <f t="shared" si="93"/>
        <v>0.56208425720620847</v>
      </c>
      <c r="AM256" s="6">
        <f t="shared" si="100"/>
        <v>0.15625568482019472</v>
      </c>
      <c r="AN256" s="7">
        <f t="shared" si="101"/>
        <v>0.56208425720620847</v>
      </c>
      <c r="AO256" s="7">
        <f t="shared" si="102"/>
        <v>0.39410163238812024</v>
      </c>
      <c r="CD256">
        <f t="shared" si="97"/>
        <v>235</v>
      </c>
      <c r="CE256" s="2">
        <f t="shared" si="98"/>
        <v>4.9000000000000002E-2</v>
      </c>
      <c r="DB256">
        <f t="shared" si="103"/>
        <v>5.3999999999999999E-2</v>
      </c>
      <c r="DC256">
        <f t="shared" si="104"/>
        <v>254</v>
      </c>
      <c r="DD256">
        <f t="shared" si="105"/>
        <v>5.3999999999999999E-2</v>
      </c>
      <c r="DE256">
        <f t="shared" si="94"/>
        <v>0.48240738736584227</v>
      </c>
      <c r="DF256">
        <f t="shared" si="106"/>
        <v>0.51759261263415768</v>
      </c>
      <c r="DG256">
        <f t="shared" si="95"/>
        <v>0.62715197699136749</v>
      </c>
      <c r="DH256">
        <f t="shared" si="107"/>
        <v>-606.13507894263125</v>
      </c>
      <c r="DI256">
        <f t="shared" si="96"/>
        <v>0.56208425720620847</v>
      </c>
      <c r="DJ256">
        <f t="shared" si="108"/>
        <v>0.15625568482019472</v>
      </c>
    </row>
    <row r="257" spans="1:114" x14ac:dyDescent="0.25">
      <c r="A257" t="s">
        <v>27</v>
      </c>
      <c r="B257" s="2">
        <v>2.1000000000000001E-2</v>
      </c>
      <c r="T257">
        <v>256</v>
      </c>
      <c r="U257" s="2">
        <v>5.5E-2</v>
      </c>
      <c r="V257">
        <v>236</v>
      </c>
      <c r="W257">
        <v>4.9000000000000002E-2</v>
      </c>
      <c r="X257" t="str">
        <f t="shared" si="99"/>
        <v/>
      </c>
      <c r="AJ257" s="2">
        <f t="shared" si="92"/>
        <v>5.3999999999999999E-2</v>
      </c>
      <c r="AK257">
        <f t="shared" si="109"/>
        <v>255</v>
      </c>
      <c r="AL257" s="6">
        <f t="shared" si="93"/>
        <v>0.56430155210643018</v>
      </c>
      <c r="AM257" s="6">
        <f t="shared" si="100"/>
        <v>0.16188438981925099</v>
      </c>
      <c r="AN257" s="7">
        <f t="shared" si="101"/>
        <v>0.56430155210643018</v>
      </c>
      <c r="AO257" s="7">
        <f t="shared" si="102"/>
        <v>0.39374892813680201</v>
      </c>
      <c r="CD257">
        <f t="shared" si="97"/>
        <v>236</v>
      </c>
      <c r="CE257" s="2">
        <f t="shared" si="98"/>
        <v>4.9000000000000002E-2</v>
      </c>
      <c r="DB257">
        <f t="shared" si="103"/>
        <v>5.3999999999999999E-2</v>
      </c>
      <c r="DC257">
        <f t="shared" si="104"/>
        <v>255</v>
      </c>
      <c r="DD257">
        <f t="shared" si="105"/>
        <v>5.3999999999999999E-2</v>
      </c>
      <c r="DE257">
        <f t="shared" si="94"/>
        <v>0.48240738736584227</v>
      </c>
      <c r="DF257">
        <f t="shared" si="106"/>
        <v>0.51759261263415768</v>
      </c>
      <c r="DG257">
        <f t="shared" si="95"/>
        <v>0.62715197699136749</v>
      </c>
      <c r="DH257">
        <f t="shared" si="107"/>
        <v>-608.52614434279951</v>
      </c>
      <c r="DI257">
        <f t="shared" si="96"/>
        <v>0.56430155210643018</v>
      </c>
      <c r="DJ257">
        <f t="shared" si="108"/>
        <v>0.16188438981925099</v>
      </c>
    </row>
    <row r="258" spans="1:114" x14ac:dyDescent="0.25">
      <c r="A258" t="s">
        <v>27</v>
      </c>
      <c r="B258" s="2">
        <v>2.1000000000000001E-2</v>
      </c>
      <c r="T258">
        <v>257</v>
      </c>
      <c r="U258" s="2">
        <v>5.5E-2</v>
      </c>
      <c r="V258">
        <v>237</v>
      </c>
      <c r="W258">
        <v>0.05</v>
      </c>
      <c r="X258" t="str">
        <f t="shared" si="99"/>
        <v/>
      </c>
      <c r="AJ258" s="2">
        <f t="shared" si="92"/>
        <v>5.5E-2</v>
      </c>
      <c r="AK258">
        <f t="shared" si="109"/>
        <v>256</v>
      </c>
      <c r="AL258" s="6">
        <f t="shared" si="93"/>
        <v>0.56651884700665189</v>
      </c>
      <c r="AM258" s="6">
        <f t="shared" si="100"/>
        <v>0.16751822841012279</v>
      </c>
      <c r="AN258" s="7">
        <f t="shared" si="101"/>
        <v>0.56651884700665189</v>
      </c>
      <c r="AO258" s="7">
        <f t="shared" si="102"/>
        <v>0.39338373772997648</v>
      </c>
      <c r="CD258">
        <f t="shared" si="97"/>
        <v>237</v>
      </c>
      <c r="CE258" s="2">
        <f t="shared" si="98"/>
        <v>0.05</v>
      </c>
      <c r="DB258">
        <f t="shared" si="103"/>
        <v>5.5E-2</v>
      </c>
      <c r="DC258">
        <f t="shared" si="104"/>
        <v>256</v>
      </c>
      <c r="DD258">
        <f t="shared" si="105"/>
        <v>5.5E-2</v>
      </c>
      <c r="DE258">
        <f t="shared" si="94"/>
        <v>0.49256452134369988</v>
      </c>
      <c r="DF258">
        <f t="shared" si="106"/>
        <v>0.50743547865630012</v>
      </c>
      <c r="DG258">
        <f t="shared" si="95"/>
        <v>0.6367529849583542</v>
      </c>
      <c r="DH258">
        <f t="shared" si="107"/>
        <v>-592.50618449983983</v>
      </c>
      <c r="DI258">
        <f t="shared" si="96"/>
        <v>0.56651884700665189</v>
      </c>
      <c r="DJ258">
        <f t="shared" si="108"/>
        <v>0.16751822841012279</v>
      </c>
    </row>
    <row r="259" spans="1:114" x14ac:dyDescent="0.25">
      <c r="A259" t="s">
        <v>27</v>
      </c>
      <c r="B259" s="2">
        <v>2.1999999999999999E-2</v>
      </c>
      <c r="T259">
        <v>258</v>
      </c>
      <c r="U259" s="2">
        <v>5.5E-2</v>
      </c>
      <c r="V259">
        <v>238</v>
      </c>
      <c r="W259">
        <v>0.05</v>
      </c>
      <c r="X259" t="str">
        <f t="shared" si="99"/>
        <v/>
      </c>
      <c r="AJ259" s="2">
        <f t="shared" si="92"/>
        <v>5.5E-2</v>
      </c>
      <c r="AK259">
        <f t="shared" si="109"/>
        <v>257</v>
      </c>
      <c r="AL259" s="6">
        <f t="shared" si="93"/>
        <v>0.5687361419068736</v>
      </c>
      <c r="AM259" s="6">
        <f t="shared" si="100"/>
        <v>0.17315738911808351</v>
      </c>
      <c r="AN259" s="7">
        <f t="shared" si="101"/>
        <v>0.5687361419068736</v>
      </c>
      <c r="AO259" s="7">
        <f t="shared" si="102"/>
        <v>0.3930060495761683</v>
      </c>
      <c r="CD259">
        <f t="shared" si="97"/>
        <v>238</v>
      </c>
      <c r="CE259" s="2">
        <f t="shared" si="98"/>
        <v>0.05</v>
      </c>
      <c r="DB259">
        <f t="shared" si="103"/>
        <v>5.5E-2</v>
      </c>
      <c r="DC259">
        <f t="shared" si="104"/>
        <v>257</v>
      </c>
      <c r="DD259">
        <f t="shared" si="105"/>
        <v>5.5E-2</v>
      </c>
      <c r="DE259">
        <f t="shared" si="94"/>
        <v>0.49256452134369988</v>
      </c>
      <c r="DF259">
        <f t="shared" si="106"/>
        <v>0.50743547865630012</v>
      </c>
      <c r="DG259">
        <f t="shared" si="95"/>
        <v>0.6367529849583542</v>
      </c>
      <c r="DH259">
        <f t="shared" si="107"/>
        <v>-594.82519109279417</v>
      </c>
      <c r="DI259">
        <f t="shared" si="96"/>
        <v>0.5687361419068736</v>
      </c>
      <c r="DJ259">
        <f t="shared" si="108"/>
        <v>0.17315738911808351</v>
      </c>
    </row>
    <row r="260" spans="1:114" x14ac:dyDescent="0.25">
      <c r="A260" t="s">
        <v>27</v>
      </c>
      <c r="B260" s="2">
        <v>2.1999999999999999E-2</v>
      </c>
      <c r="T260">
        <v>259</v>
      </c>
      <c r="U260" s="2">
        <v>5.5E-2</v>
      </c>
      <c r="V260">
        <v>239</v>
      </c>
      <c r="W260">
        <v>0.05</v>
      </c>
      <c r="X260" t="str">
        <f t="shared" si="99"/>
        <v/>
      </c>
      <c r="AJ260" s="2">
        <f t="shared" ref="AJ260:AJ323" si="110">U259</f>
        <v>5.5E-2</v>
      </c>
      <c r="AK260">
        <f t="shared" si="109"/>
        <v>258</v>
      </c>
      <c r="AL260" s="6">
        <f t="shared" ref="AL260:AL323" si="111">(AK260-0.5)/$BB$2</f>
        <v>0.57095343680709532</v>
      </c>
      <c r="AM260" s="6">
        <f t="shared" si="100"/>
        <v>0.17880206168055196</v>
      </c>
      <c r="AN260" s="7">
        <f t="shared" si="101"/>
        <v>0.57095343680709543</v>
      </c>
      <c r="AO260" s="7">
        <f t="shared" si="102"/>
        <v>0.39261585166455076</v>
      </c>
      <c r="CD260">
        <f t="shared" si="97"/>
        <v>239</v>
      </c>
      <c r="CE260" s="2">
        <f t="shared" si="98"/>
        <v>0.05</v>
      </c>
      <c r="DB260">
        <f t="shared" si="103"/>
        <v>5.5E-2</v>
      </c>
      <c r="DC260">
        <f t="shared" si="104"/>
        <v>258</v>
      </c>
      <c r="DD260">
        <f t="shared" si="105"/>
        <v>5.5E-2</v>
      </c>
      <c r="DE260">
        <f t="shared" ref="DE260:DE323" si="112">_xlfn.NORM.DIST(DD260,$CY$3,$CY$4,TRUE)</f>
        <v>0.49256452134369988</v>
      </c>
      <c r="DF260">
        <f t="shared" si="106"/>
        <v>0.50743547865630012</v>
      </c>
      <c r="DG260">
        <f t="shared" ref="DG260:DG323" si="113">SMALL($DF$3:$DF$453,DC260)</f>
        <v>0.6367529849583542</v>
      </c>
      <c r="DH260">
        <f t="shared" si="107"/>
        <v>-597.14419768574851</v>
      </c>
      <c r="DI260">
        <f t="shared" ref="DI260:DI323" si="114">(DC260-0.5)/$CY$5</f>
        <v>0.57095343680709532</v>
      </c>
      <c r="DJ260">
        <f t="shared" si="108"/>
        <v>0.17880206168055196</v>
      </c>
    </row>
    <row r="261" spans="1:114" x14ac:dyDescent="0.25">
      <c r="A261" t="s">
        <v>27</v>
      </c>
      <c r="B261" s="2">
        <v>2.1999999999999999E-2</v>
      </c>
      <c r="T261">
        <v>260</v>
      </c>
      <c r="U261" s="2">
        <v>5.6000000000000001E-2</v>
      </c>
      <c r="V261">
        <v>240</v>
      </c>
      <c r="W261">
        <v>0.05</v>
      </c>
      <c r="X261" t="str">
        <f t="shared" si="99"/>
        <v/>
      </c>
      <c r="AJ261" s="2">
        <f t="shared" si="110"/>
        <v>5.5E-2</v>
      </c>
      <c r="AK261">
        <f t="shared" si="109"/>
        <v>259</v>
      </c>
      <c r="AL261" s="6">
        <f t="shared" si="111"/>
        <v>0.57317073170731703</v>
      </c>
      <c r="AM261" s="6">
        <f t="shared" si="100"/>
        <v>0.18445243709474296</v>
      </c>
      <c r="AN261" s="7">
        <f t="shared" si="101"/>
        <v>0.57317073170731703</v>
      </c>
      <c r="AO261" s="7">
        <f t="shared" si="102"/>
        <v>0.39221313156220566</v>
      </c>
      <c r="CD261">
        <f t="shared" si="97"/>
        <v>240</v>
      </c>
      <c r="CE261" s="2">
        <f t="shared" si="98"/>
        <v>0.05</v>
      </c>
      <c r="DB261">
        <f t="shared" si="103"/>
        <v>5.5E-2</v>
      </c>
      <c r="DC261">
        <f t="shared" si="104"/>
        <v>259</v>
      </c>
      <c r="DD261">
        <f t="shared" si="105"/>
        <v>5.5E-2</v>
      </c>
      <c r="DE261">
        <f t="shared" si="112"/>
        <v>0.49256452134369988</v>
      </c>
      <c r="DF261">
        <f t="shared" si="106"/>
        <v>0.50743547865630012</v>
      </c>
      <c r="DG261">
        <f t="shared" si="113"/>
        <v>0.6462688285861482</v>
      </c>
      <c r="DH261">
        <f t="shared" si="107"/>
        <v>-591.79415093260411</v>
      </c>
      <c r="DI261">
        <f t="shared" si="114"/>
        <v>0.57317073170731703</v>
      </c>
      <c r="DJ261">
        <f t="shared" si="108"/>
        <v>0.18445243709474296</v>
      </c>
    </row>
    <row r="262" spans="1:114" x14ac:dyDescent="0.25">
      <c r="A262" t="s">
        <v>27</v>
      </c>
      <c r="B262" s="2">
        <v>2.1999999999999999E-2</v>
      </c>
      <c r="T262">
        <v>261</v>
      </c>
      <c r="U262" s="2">
        <v>5.6000000000000001E-2</v>
      </c>
      <c r="V262">
        <v>241</v>
      </c>
      <c r="W262">
        <v>0.05</v>
      </c>
      <c r="X262" t="str">
        <f t="shared" si="99"/>
        <v/>
      </c>
      <c r="AJ262" s="2">
        <f t="shared" si="110"/>
        <v>5.6000000000000001E-2</v>
      </c>
      <c r="AK262">
        <f t="shared" si="109"/>
        <v>260</v>
      </c>
      <c r="AL262" s="6">
        <f t="shared" si="111"/>
        <v>0.57538802660753885</v>
      </c>
      <c r="AM262" s="6">
        <f t="shared" si="100"/>
        <v>0.19010870766608359</v>
      </c>
      <c r="AN262" s="7">
        <f t="shared" si="101"/>
        <v>0.57538802660753885</v>
      </c>
      <c r="AO262" s="7">
        <f t="shared" si="102"/>
        <v>0.39179787641127628</v>
      </c>
      <c r="CD262">
        <f t="shared" si="97"/>
        <v>241</v>
      </c>
      <c r="CE262" s="2">
        <f t="shared" si="98"/>
        <v>0.05</v>
      </c>
      <c r="DB262">
        <f t="shared" si="103"/>
        <v>5.6000000000000001E-2</v>
      </c>
      <c r="DC262">
        <f t="shared" si="104"/>
        <v>260</v>
      </c>
      <c r="DD262">
        <f t="shared" si="105"/>
        <v>5.6000000000000001E-2</v>
      </c>
      <c r="DE262">
        <f t="shared" si="112"/>
        <v>0.50272647881199539</v>
      </c>
      <c r="DF262">
        <f t="shared" si="106"/>
        <v>0.49727352118800461</v>
      </c>
      <c r="DG262">
        <f t="shared" si="113"/>
        <v>0.6462688285861482</v>
      </c>
      <c r="DH262">
        <f t="shared" si="107"/>
        <v>-583.48510380501727</v>
      </c>
      <c r="DI262">
        <f t="shared" si="114"/>
        <v>0.57538802660753885</v>
      </c>
      <c r="DJ262">
        <f t="shared" si="108"/>
        <v>0.19010870766608359</v>
      </c>
    </row>
    <row r="263" spans="1:114" x14ac:dyDescent="0.25">
      <c r="A263" t="s">
        <v>27</v>
      </c>
      <c r="B263" s="2">
        <v>2.1999999999999999E-2</v>
      </c>
      <c r="T263">
        <v>262</v>
      </c>
      <c r="U263" s="2">
        <v>5.6000000000000001E-2</v>
      </c>
      <c r="V263">
        <v>242</v>
      </c>
      <c r="W263">
        <v>0.05</v>
      </c>
      <c r="X263" t="str">
        <f t="shared" si="99"/>
        <v/>
      </c>
      <c r="AJ263" s="2">
        <f t="shared" si="110"/>
        <v>5.6000000000000001E-2</v>
      </c>
      <c r="AK263">
        <f t="shared" si="109"/>
        <v>261</v>
      </c>
      <c r="AL263" s="6">
        <f t="shared" si="111"/>
        <v>0.57760532150776056</v>
      </c>
      <c r="AM263" s="6">
        <f t="shared" si="100"/>
        <v>0.19577106705742539</v>
      </c>
      <c r="AN263" s="7">
        <f t="shared" si="101"/>
        <v>0.57760532150776056</v>
      </c>
      <c r="AO263" s="7">
        <f t="shared" si="102"/>
        <v>0.39137007292601228</v>
      </c>
      <c r="CD263">
        <f t="shared" si="97"/>
        <v>242</v>
      </c>
      <c r="CE263" s="2">
        <f t="shared" si="98"/>
        <v>0.05</v>
      </c>
      <c r="DB263">
        <f t="shared" si="103"/>
        <v>5.6000000000000001E-2</v>
      </c>
      <c r="DC263">
        <f t="shared" si="104"/>
        <v>261</v>
      </c>
      <c r="DD263">
        <f t="shared" si="105"/>
        <v>5.6000000000000001E-2</v>
      </c>
      <c r="DE263">
        <f t="shared" si="112"/>
        <v>0.50272647881199539</v>
      </c>
      <c r="DF263">
        <f t="shared" si="106"/>
        <v>0.49727352118800461</v>
      </c>
      <c r="DG263">
        <f t="shared" si="113"/>
        <v>0.6462688285861482</v>
      </c>
      <c r="DH263">
        <f t="shared" si="107"/>
        <v>-585.73360131486322</v>
      </c>
      <c r="DI263">
        <f t="shared" si="114"/>
        <v>0.57760532150776056</v>
      </c>
      <c r="DJ263">
        <f t="shared" si="108"/>
        <v>0.19577106705742539</v>
      </c>
    </row>
    <row r="264" spans="1:114" x14ac:dyDescent="0.25">
      <c r="A264" t="s">
        <v>27</v>
      </c>
      <c r="B264" s="2">
        <v>2.3E-2</v>
      </c>
      <c r="T264">
        <v>263</v>
      </c>
      <c r="U264" s="2">
        <v>5.6000000000000001E-2</v>
      </c>
      <c r="V264">
        <v>243</v>
      </c>
      <c r="W264">
        <v>0.05</v>
      </c>
      <c r="X264" t="str">
        <f t="shared" si="99"/>
        <v/>
      </c>
      <c r="AJ264" s="2">
        <f t="shared" si="110"/>
        <v>5.6000000000000001E-2</v>
      </c>
      <c r="AK264">
        <f t="shared" si="109"/>
        <v>262</v>
      </c>
      <c r="AL264" s="6">
        <f t="shared" si="111"/>
        <v>0.57982261640798227</v>
      </c>
      <c r="AM264" s="6">
        <f t="shared" si="100"/>
        <v>0.20143971033909291</v>
      </c>
      <c r="AN264" s="7">
        <f t="shared" si="101"/>
        <v>0.57982261640798227</v>
      </c>
      <c r="AO264" s="7">
        <f t="shared" si="102"/>
        <v>0.39092970738970473</v>
      </c>
      <c r="CD264">
        <f t="shared" si="97"/>
        <v>243</v>
      </c>
      <c r="CE264" s="2">
        <f t="shared" si="98"/>
        <v>0.05</v>
      </c>
      <c r="DB264">
        <f t="shared" si="103"/>
        <v>5.6000000000000001E-2</v>
      </c>
      <c r="DC264">
        <f t="shared" si="104"/>
        <v>262</v>
      </c>
      <c r="DD264">
        <f t="shared" si="105"/>
        <v>5.6000000000000001E-2</v>
      </c>
      <c r="DE264">
        <f t="shared" si="112"/>
        <v>0.50272647881199539</v>
      </c>
      <c r="DF264">
        <f t="shared" si="106"/>
        <v>0.49727352118800461</v>
      </c>
      <c r="DG264">
        <f t="shared" si="113"/>
        <v>0.6462688285861482</v>
      </c>
      <c r="DH264">
        <f t="shared" si="107"/>
        <v>-587.98209882470917</v>
      </c>
      <c r="DI264">
        <f t="shared" si="114"/>
        <v>0.57982261640798227</v>
      </c>
      <c r="DJ264">
        <f t="shared" si="108"/>
        <v>0.20143971033909291</v>
      </c>
    </row>
    <row r="265" spans="1:114" x14ac:dyDescent="0.25">
      <c r="A265" t="s">
        <v>27</v>
      </c>
      <c r="B265" s="2">
        <v>2.3E-2</v>
      </c>
      <c r="T265">
        <v>264</v>
      </c>
      <c r="U265" s="2">
        <v>5.6000000000000001E-2</v>
      </c>
      <c r="V265">
        <v>244</v>
      </c>
      <c r="W265">
        <v>0.05</v>
      </c>
      <c r="X265" t="str">
        <f t="shared" si="99"/>
        <v/>
      </c>
      <c r="AJ265" s="2">
        <f t="shared" si="110"/>
        <v>5.6000000000000001E-2</v>
      </c>
      <c r="AK265">
        <f t="shared" si="109"/>
        <v>263</v>
      </c>
      <c r="AL265" s="6">
        <f t="shared" si="111"/>
        <v>0.58203991130820398</v>
      </c>
      <c r="AM265" s="6">
        <f t="shared" si="100"/>
        <v>0.20711483403979633</v>
      </c>
      <c r="AN265" s="7">
        <f t="shared" si="101"/>
        <v>0.58203991130820398</v>
      </c>
      <c r="AO265" s="7">
        <f t="shared" si="102"/>
        <v>0.39047676565150879</v>
      </c>
      <c r="CD265">
        <f t="shared" si="97"/>
        <v>244</v>
      </c>
      <c r="CE265" s="2">
        <f t="shared" si="98"/>
        <v>0.05</v>
      </c>
      <c r="DB265">
        <f t="shared" si="103"/>
        <v>5.6000000000000001E-2</v>
      </c>
      <c r="DC265">
        <f t="shared" si="104"/>
        <v>263</v>
      </c>
      <c r="DD265">
        <f t="shared" si="105"/>
        <v>5.6000000000000001E-2</v>
      </c>
      <c r="DE265">
        <f t="shared" si="112"/>
        <v>0.50272647881199539</v>
      </c>
      <c r="DF265">
        <f t="shared" si="106"/>
        <v>0.49727352118800461</v>
      </c>
      <c r="DG265">
        <f t="shared" si="113"/>
        <v>0.6462688285861482</v>
      </c>
      <c r="DH265">
        <f t="shared" si="107"/>
        <v>-590.23059633455512</v>
      </c>
      <c r="DI265">
        <f t="shared" si="114"/>
        <v>0.58203991130820398</v>
      </c>
      <c r="DJ265">
        <f t="shared" si="108"/>
        <v>0.20711483403979633</v>
      </c>
    </row>
    <row r="266" spans="1:114" x14ac:dyDescent="0.25">
      <c r="A266" t="s">
        <v>27</v>
      </c>
      <c r="B266" s="2">
        <v>2.5000000000000001E-2</v>
      </c>
      <c r="T266">
        <v>265</v>
      </c>
      <c r="U266" s="2">
        <v>5.6000000000000001E-2</v>
      </c>
      <c r="V266">
        <v>245</v>
      </c>
      <c r="W266">
        <v>5.0999999999999997E-2</v>
      </c>
      <c r="X266" t="str">
        <f t="shared" si="99"/>
        <v/>
      </c>
      <c r="AJ266" s="2">
        <f t="shared" si="110"/>
        <v>5.6000000000000001E-2</v>
      </c>
      <c r="AK266">
        <f t="shared" si="109"/>
        <v>264</v>
      </c>
      <c r="AL266" s="6">
        <f t="shared" si="111"/>
        <v>0.58425720620842569</v>
      </c>
      <c r="AM266" s="6">
        <f t="shared" si="100"/>
        <v>0.21279663619845091</v>
      </c>
      <c r="AN266" s="7">
        <f t="shared" si="101"/>
        <v>0.58425720620842569</v>
      </c>
      <c r="AO266" s="7">
        <f t="shared" si="102"/>
        <v>0.39001123312315295</v>
      </c>
      <c r="CD266">
        <f t="shared" ref="CD266:CD329" si="115">IF(AK247&gt;0,AK247,"")</f>
        <v>245</v>
      </c>
      <c r="CE266" s="2">
        <f t="shared" ref="CE266:CE329" si="116">IF(AJ247&gt;0,AJ247,"")</f>
        <v>5.0999999999999997E-2</v>
      </c>
      <c r="DB266">
        <f t="shared" si="103"/>
        <v>5.6000000000000001E-2</v>
      </c>
      <c r="DC266">
        <f t="shared" si="104"/>
        <v>264</v>
      </c>
      <c r="DD266">
        <f t="shared" si="105"/>
        <v>5.6000000000000001E-2</v>
      </c>
      <c r="DE266">
        <f t="shared" si="112"/>
        <v>0.50272647881199539</v>
      </c>
      <c r="DF266">
        <f t="shared" si="106"/>
        <v>0.49727352118800461</v>
      </c>
      <c r="DG266">
        <f t="shared" si="113"/>
        <v>0.6462688285861482</v>
      </c>
      <c r="DH266">
        <f t="shared" si="107"/>
        <v>-592.47909384440095</v>
      </c>
      <c r="DI266">
        <f t="shared" si="114"/>
        <v>0.58425720620842569</v>
      </c>
      <c r="DJ266">
        <f t="shared" si="108"/>
        <v>0.21279663619845091</v>
      </c>
    </row>
    <row r="267" spans="1:114" x14ac:dyDescent="0.25">
      <c r="A267" t="s">
        <v>27</v>
      </c>
      <c r="B267" s="2">
        <v>2.5999999999999999E-2</v>
      </c>
      <c r="T267">
        <v>266</v>
      </c>
      <c r="U267" s="2">
        <v>5.6000000000000001E-2</v>
      </c>
      <c r="V267">
        <v>246</v>
      </c>
      <c r="W267">
        <v>5.0999999999999997E-2</v>
      </c>
      <c r="X267" t="str">
        <f t="shared" si="99"/>
        <v/>
      </c>
      <c r="AJ267" s="2">
        <f t="shared" si="110"/>
        <v>5.6000000000000001E-2</v>
      </c>
      <c r="AK267">
        <f t="shared" si="109"/>
        <v>265</v>
      </c>
      <c r="AL267" s="6">
        <f t="shared" si="111"/>
        <v>0.58647450110864741</v>
      </c>
      <c r="AM267" s="6">
        <f t="shared" si="100"/>
        <v>0.21848531641693769</v>
      </c>
      <c r="AN267" s="7">
        <f t="shared" si="101"/>
        <v>0.58647450110864741</v>
      </c>
      <c r="AO267" s="7">
        <f t="shared" si="102"/>
        <v>0.389533094775532</v>
      </c>
      <c r="CD267">
        <f t="shared" si="115"/>
        <v>246</v>
      </c>
      <c r="CE267" s="2">
        <f t="shared" si="116"/>
        <v>5.0999999999999997E-2</v>
      </c>
      <c r="DB267">
        <f t="shared" si="103"/>
        <v>5.6000000000000001E-2</v>
      </c>
      <c r="DC267">
        <f t="shared" si="104"/>
        <v>265</v>
      </c>
      <c r="DD267">
        <f t="shared" si="105"/>
        <v>5.6000000000000001E-2</v>
      </c>
      <c r="DE267">
        <f t="shared" si="112"/>
        <v>0.50272647881199539</v>
      </c>
      <c r="DF267">
        <f t="shared" si="106"/>
        <v>0.49727352118800461</v>
      </c>
      <c r="DG267">
        <f t="shared" si="113"/>
        <v>0.6462688285861482</v>
      </c>
      <c r="DH267">
        <f t="shared" si="107"/>
        <v>-594.7275913542469</v>
      </c>
      <c r="DI267">
        <f t="shared" si="114"/>
        <v>0.58647450110864741</v>
      </c>
      <c r="DJ267">
        <f t="shared" si="108"/>
        <v>0.21848531641693769</v>
      </c>
    </row>
    <row r="268" spans="1:114" x14ac:dyDescent="0.25">
      <c r="A268" t="s">
        <v>27</v>
      </c>
      <c r="B268" s="2">
        <v>2.9000000000000001E-2</v>
      </c>
      <c r="T268">
        <v>267</v>
      </c>
      <c r="U268" s="2">
        <v>5.6000000000000001E-2</v>
      </c>
      <c r="V268">
        <v>247</v>
      </c>
      <c r="W268">
        <v>5.0999999999999997E-2</v>
      </c>
      <c r="X268" t="str">
        <f t="shared" si="99"/>
        <v/>
      </c>
      <c r="AJ268" s="2">
        <f t="shared" si="110"/>
        <v>5.6000000000000001E-2</v>
      </c>
      <c r="AK268">
        <f t="shared" si="109"/>
        <v>266</v>
      </c>
      <c r="AL268" s="6">
        <f t="shared" si="111"/>
        <v>0.58869179600886923</v>
      </c>
      <c r="AM268" s="6">
        <f t="shared" si="100"/>
        <v>0.22418107591384556</v>
      </c>
      <c r="AN268" s="7">
        <f t="shared" si="101"/>
        <v>0.58869179600886923</v>
      </c>
      <c r="AO268" s="7">
        <f t="shared" si="102"/>
        <v>0.38904233513518222</v>
      </c>
      <c r="CD268">
        <f t="shared" si="115"/>
        <v>247</v>
      </c>
      <c r="CE268" s="2">
        <f t="shared" si="116"/>
        <v>5.0999999999999997E-2</v>
      </c>
      <c r="DB268">
        <f t="shared" si="103"/>
        <v>5.6000000000000001E-2</v>
      </c>
      <c r="DC268">
        <f t="shared" si="104"/>
        <v>266</v>
      </c>
      <c r="DD268">
        <f t="shared" si="105"/>
        <v>5.6000000000000001E-2</v>
      </c>
      <c r="DE268">
        <f t="shared" si="112"/>
        <v>0.50272647881199539</v>
      </c>
      <c r="DF268">
        <f t="shared" si="106"/>
        <v>0.49727352118800461</v>
      </c>
      <c r="DG268">
        <f t="shared" si="113"/>
        <v>0.6462688285861482</v>
      </c>
      <c r="DH268">
        <f t="shared" si="107"/>
        <v>-596.97608886409284</v>
      </c>
      <c r="DI268">
        <f t="shared" si="114"/>
        <v>0.58869179600886923</v>
      </c>
      <c r="DJ268">
        <f t="shared" si="108"/>
        <v>0.22418107591384556</v>
      </c>
    </row>
    <row r="269" spans="1:114" x14ac:dyDescent="0.25">
      <c r="A269" t="s">
        <v>27</v>
      </c>
      <c r="B269" s="2">
        <v>2.9000000000000001E-2</v>
      </c>
      <c r="T269">
        <v>268</v>
      </c>
      <c r="U269" s="2">
        <v>5.6000000000000001E-2</v>
      </c>
      <c r="V269">
        <v>248</v>
      </c>
      <c r="W269">
        <v>5.0999999999999997E-2</v>
      </c>
      <c r="X269" t="str">
        <f t="shared" si="99"/>
        <v/>
      </c>
      <c r="AJ269" s="2">
        <f t="shared" si="110"/>
        <v>5.6000000000000001E-2</v>
      </c>
      <c r="AK269">
        <f t="shared" si="109"/>
        <v>267</v>
      </c>
      <c r="AL269" s="6">
        <f t="shared" si="111"/>
        <v>0.59090909090909094</v>
      </c>
      <c r="AM269" s="6">
        <f t="shared" si="100"/>
        <v>0.22988411757923222</v>
      </c>
      <c r="AN269" s="7">
        <f t="shared" si="101"/>
        <v>0.59090909090909105</v>
      </c>
      <c r="AO269" s="7">
        <f t="shared" si="102"/>
        <v>0.38853893828063618</v>
      </c>
      <c r="CD269">
        <f t="shared" si="115"/>
        <v>248</v>
      </c>
      <c r="CE269" s="2">
        <f t="shared" si="116"/>
        <v>5.0999999999999997E-2</v>
      </c>
      <c r="DB269">
        <f t="shared" si="103"/>
        <v>5.6000000000000001E-2</v>
      </c>
      <c r="DC269">
        <f t="shared" si="104"/>
        <v>267</v>
      </c>
      <c r="DD269">
        <f t="shared" si="105"/>
        <v>5.6000000000000001E-2</v>
      </c>
      <c r="DE269">
        <f t="shared" si="112"/>
        <v>0.50272647881199539</v>
      </c>
      <c r="DF269">
        <f t="shared" si="106"/>
        <v>0.49727352118800461</v>
      </c>
      <c r="DG269">
        <f t="shared" si="113"/>
        <v>0.6462688285861482</v>
      </c>
      <c r="DH269">
        <f t="shared" si="107"/>
        <v>-599.22458637393879</v>
      </c>
      <c r="DI269">
        <f t="shared" si="114"/>
        <v>0.59090909090909094</v>
      </c>
      <c r="DJ269">
        <f t="shared" si="108"/>
        <v>0.22988411757923222</v>
      </c>
    </row>
    <row r="270" spans="1:114" x14ac:dyDescent="0.25">
      <c r="A270" t="s">
        <v>27</v>
      </c>
      <c r="B270" s="2">
        <v>2.9000000000000001E-2</v>
      </c>
      <c r="T270">
        <v>269</v>
      </c>
      <c r="U270" s="2">
        <v>5.7000000000000002E-2</v>
      </c>
      <c r="V270">
        <v>249</v>
      </c>
      <c r="W270">
        <v>5.1999999999999998E-2</v>
      </c>
      <c r="X270" t="str">
        <f t="shared" si="99"/>
        <v/>
      </c>
      <c r="AJ270" s="2">
        <f t="shared" si="110"/>
        <v>5.6000000000000001E-2</v>
      </c>
      <c r="AK270">
        <f t="shared" si="109"/>
        <v>268</v>
      </c>
      <c r="AL270" s="6">
        <f t="shared" si="111"/>
        <v>0.59312638580931265</v>
      </c>
      <c r="AM270" s="6">
        <f t="shared" si="100"/>
        <v>0.23559464603045008</v>
      </c>
      <c r="AN270" s="7">
        <f t="shared" si="101"/>
        <v>0.59312638580931265</v>
      </c>
      <c r="AO270" s="7">
        <f t="shared" si="102"/>
        <v>0.38802288783865468</v>
      </c>
      <c r="CD270">
        <f t="shared" si="115"/>
        <v>249</v>
      </c>
      <c r="CE270" s="2">
        <f t="shared" si="116"/>
        <v>5.1999999999999998E-2</v>
      </c>
      <c r="DB270">
        <f t="shared" si="103"/>
        <v>5.6000000000000001E-2</v>
      </c>
      <c r="DC270">
        <f t="shared" si="104"/>
        <v>268</v>
      </c>
      <c r="DD270">
        <f t="shared" si="105"/>
        <v>5.6000000000000001E-2</v>
      </c>
      <c r="DE270">
        <f t="shared" si="112"/>
        <v>0.50272647881199539</v>
      </c>
      <c r="DF270">
        <f t="shared" si="106"/>
        <v>0.49727352118800461</v>
      </c>
      <c r="DG270">
        <f t="shared" si="113"/>
        <v>0.65569414563455852</v>
      </c>
      <c r="DH270">
        <f t="shared" si="107"/>
        <v>-593.7268840104914</v>
      </c>
      <c r="DI270">
        <f t="shared" si="114"/>
        <v>0.59312638580931265</v>
      </c>
      <c r="DJ270">
        <f t="shared" si="108"/>
        <v>0.23559464603045008</v>
      </c>
    </row>
    <row r="271" spans="1:114" x14ac:dyDescent="0.25">
      <c r="A271" t="s">
        <v>27</v>
      </c>
      <c r="B271" s="2">
        <v>2.9000000000000001E-2</v>
      </c>
      <c r="T271">
        <v>270</v>
      </c>
      <c r="U271" s="2">
        <v>5.7000000000000002E-2</v>
      </c>
      <c r="V271">
        <v>250</v>
      </c>
      <c r="W271">
        <v>5.1999999999999998E-2</v>
      </c>
      <c r="X271" t="str">
        <f t="shared" si="99"/>
        <v/>
      </c>
      <c r="AJ271" s="2">
        <f t="shared" si="110"/>
        <v>5.7000000000000002E-2</v>
      </c>
      <c r="AK271">
        <f t="shared" si="109"/>
        <v>269</v>
      </c>
      <c r="AL271" s="6">
        <f t="shared" si="111"/>
        <v>0.59534368070953436</v>
      </c>
      <c r="AM271" s="6">
        <f t="shared" si="100"/>
        <v>0.24131286766907378</v>
      </c>
      <c r="AN271" s="7">
        <f t="shared" si="101"/>
        <v>0.59534368070953436</v>
      </c>
      <c r="AO271" s="7">
        <f t="shared" si="102"/>
        <v>0.38749416698033418</v>
      </c>
      <c r="CD271">
        <f t="shared" si="115"/>
        <v>250</v>
      </c>
      <c r="CE271" s="2">
        <f t="shared" si="116"/>
        <v>5.1999999999999998E-2</v>
      </c>
      <c r="DB271">
        <f t="shared" si="103"/>
        <v>5.7000000000000002E-2</v>
      </c>
      <c r="DC271">
        <f t="shared" si="104"/>
        <v>269</v>
      </c>
      <c r="DD271">
        <f t="shared" si="105"/>
        <v>5.7000000000000002E-2</v>
      </c>
      <c r="DE271">
        <f t="shared" si="112"/>
        <v>0.51288666740122235</v>
      </c>
      <c r="DF271">
        <f t="shared" si="106"/>
        <v>0.48711333259877765</v>
      </c>
      <c r="DG271">
        <f t="shared" si="113"/>
        <v>0.65569414563455852</v>
      </c>
      <c r="DH271">
        <f t="shared" si="107"/>
        <v>-585.2017749447175</v>
      </c>
      <c r="DI271">
        <f t="shared" si="114"/>
        <v>0.59534368070953436</v>
      </c>
      <c r="DJ271">
        <f t="shared" si="108"/>
        <v>0.24131286766907378</v>
      </c>
    </row>
    <row r="272" spans="1:114" x14ac:dyDescent="0.25">
      <c r="A272" t="s">
        <v>27</v>
      </c>
      <c r="B272" s="2">
        <v>0.03</v>
      </c>
      <c r="T272">
        <v>271</v>
      </c>
      <c r="U272" s="2">
        <v>5.7000000000000002E-2</v>
      </c>
      <c r="V272">
        <v>251</v>
      </c>
      <c r="W272">
        <v>5.2999999999999999E-2</v>
      </c>
      <c r="X272" t="str">
        <f t="shared" si="99"/>
        <v/>
      </c>
      <c r="AJ272" s="2">
        <f t="shared" si="110"/>
        <v>5.7000000000000002E-2</v>
      </c>
      <c r="AK272">
        <f t="shared" si="109"/>
        <v>270</v>
      </c>
      <c r="AL272" s="6">
        <f t="shared" si="111"/>
        <v>0.59756097560975607</v>
      </c>
      <c r="AM272" s="6">
        <f t="shared" si="100"/>
        <v>0.2470389907389772</v>
      </c>
      <c r="AN272" s="7">
        <f t="shared" si="101"/>
        <v>0.59756097560975607</v>
      </c>
      <c r="AO272" s="7">
        <f t="shared" si="102"/>
        <v>0.3869527584170861</v>
      </c>
      <c r="CD272">
        <f t="shared" si="115"/>
        <v>251</v>
      </c>
      <c r="CE272" s="2">
        <f t="shared" si="116"/>
        <v>5.2999999999999999E-2</v>
      </c>
      <c r="DB272">
        <f t="shared" si="103"/>
        <v>5.7000000000000002E-2</v>
      </c>
      <c r="DC272">
        <f t="shared" si="104"/>
        <v>270</v>
      </c>
      <c r="DD272">
        <f t="shared" si="105"/>
        <v>5.7000000000000002E-2</v>
      </c>
      <c r="DE272">
        <f t="shared" si="112"/>
        <v>0.51288666740122235</v>
      </c>
      <c r="DF272">
        <f t="shared" si="106"/>
        <v>0.48711333259877765</v>
      </c>
      <c r="DG272">
        <f t="shared" si="113"/>
        <v>0.65569414563455852</v>
      </c>
      <c r="DH272">
        <f t="shared" si="107"/>
        <v>-587.38129738399027</v>
      </c>
      <c r="DI272">
        <f t="shared" si="114"/>
        <v>0.59756097560975607</v>
      </c>
      <c r="DJ272">
        <f t="shared" si="108"/>
        <v>0.2470389907389772</v>
      </c>
    </row>
    <row r="273" spans="1:114" x14ac:dyDescent="0.25">
      <c r="A273" t="s">
        <v>27</v>
      </c>
      <c r="B273" s="2">
        <v>3.1E-2</v>
      </c>
      <c r="T273">
        <v>272</v>
      </c>
      <c r="U273" s="2">
        <v>5.7000000000000002E-2</v>
      </c>
      <c r="V273">
        <v>252</v>
      </c>
      <c r="W273">
        <v>5.2999999999999999E-2</v>
      </c>
      <c r="X273" t="str">
        <f t="shared" si="99"/>
        <v/>
      </c>
      <c r="AJ273" s="2">
        <f t="shared" si="110"/>
        <v>5.7000000000000002E-2</v>
      </c>
      <c r="AK273">
        <f t="shared" si="109"/>
        <v>271</v>
      </c>
      <c r="AL273" s="6">
        <f t="shared" si="111"/>
        <v>0.59977827050997778</v>
      </c>
      <c r="AM273" s="6">
        <f t="shared" si="100"/>
        <v>0.25277322538560382</v>
      </c>
      <c r="AN273" s="7">
        <f t="shared" si="101"/>
        <v>0.59977827050997778</v>
      </c>
      <c r="AO273" s="7">
        <f t="shared" si="102"/>
        <v>0.38639864439648702</v>
      </c>
      <c r="CD273">
        <f t="shared" si="115"/>
        <v>252</v>
      </c>
      <c r="CE273" s="2">
        <f t="shared" si="116"/>
        <v>5.2999999999999999E-2</v>
      </c>
      <c r="DB273">
        <f t="shared" si="103"/>
        <v>5.7000000000000002E-2</v>
      </c>
      <c r="DC273">
        <f t="shared" si="104"/>
        <v>271</v>
      </c>
      <c r="DD273">
        <f t="shared" si="105"/>
        <v>5.7000000000000002E-2</v>
      </c>
      <c r="DE273">
        <f t="shared" si="112"/>
        <v>0.51288666740122235</v>
      </c>
      <c r="DF273">
        <f t="shared" si="106"/>
        <v>0.48711333259877765</v>
      </c>
      <c r="DG273">
        <f t="shared" si="113"/>
        <v>0.65569414563455852</v>
      </c>
      <c r="DH273">
        <f t="shared" si="107"/>
        <v>-589.56081982326293</v>
      </c>
      <c r="DI273">
        <f t="shared" si="114"/>
        <v>0.59977827050997778</v>
      </c>
      <c r="DJ273">
        <f t="shared" si="108"/>
        <v>0.25277322538560382</v>
      </c>
    </row>
    <row r="274" spans="1:114" x14ac:dyDescent="0.25">
      <c r="A274" t="s">
        <v>27</v>
      </c>
      <c r="B274" s="2">
        <v>3.3000000000000002E-2</v>
      </c>
      <c r="T274">
        <v>273</v>
      </c>
      <c r="U274" s="2">
        <v>5.7000000000000002E-2</v>
      </c>
      <c r="V274">
        <v>253</v>
      </c>
      <c r="W274">
        <v>5.2999999999999999E-2</v>
      </c>
      <c r="X274" t="str">
        <f t="shared" si="99"/>
        <v/>
      </c>
      <c r="AJ274" s="2">
        <f t="shared" si="110"/>
        <v>5.7000000000000002E-2</v>
      </c>
      <c r="AK274">
        <f t="shared" si="109"/>
        <v>272</v>
      </c>
      <c r="AL274" s="6">
        <f t="shared" si="111"/>
        <v>0.60199556541019961</v>
      </c>
      <c r="AM274" s="6">
        <f t="shared" si="100"/>
        <v>0.2585157837164776</v>
      </c>
      <c r="AN274" s="7">
        <f t="shared" si="101"/>
        <v>0.60199556541019961</v>
      </c>
      <c r="AO274" s="7">
        <f t="shared" si="102"/>
        <v>0.38583180669799483</v>
      </c>
      <c r="CD274">
        <f t="shared" si="115"/>
        <v>253</v>
      </c>
      <c r="CE274" s="2">
        <f t="shared" si="116"/>
        <v>5.2999999999999999E-2</v>
      </c>
      <c r="DB274">
        <f t="shared" si="103"/>
        <v>5.7000000000000002E-2</v>
      </c>
      <c r="DC274">
        <f t="shared" si="104"/>
        <v>272</v>
      </c>
      <c r="DD274">
        <f t="shared" si="105"/>
        <v>5.7000000000000002E-2</v>
      </c>
      <c r="DE274">
        <f t="shared" si="112"/>
        <v>0.51288666740122235</v>
      </c>
      <c r="DF274">
        <f t="shared" si="106"/>
        <v>0.48711333259877765</v>
      </c>
      <c r="DG274">
        <f t="shared" si="113"/>
        <v>0.65569414563455852</v>
      </c>
      <c r="DH274">
        <f t="shared" si="107"/>
        <v>-591.74034226253559</v>
      </c>
      <c r="DI274">
        <f t="shared" si="114"/>
        <v>0.60199556541019961</v>
      </c>
      <c r="DJ274">
        <f t="shared" si="108"/>
        <v>0.2585157837164776</v>
      </c>
    </row>
    <row r="275" spans="1:114" x14ac:dyDescent="0.25">
      <c r="A275" t="s">
        <v>27</v>
      </c>
      <c r="B275" s="2">
        <v>3.3000000000000002E-2</v>
      </c>
      <c r="T275">
        <v>274</v>
      </c>
      <c r="U275" s="2">
        <v>5.7000000000000002E-2</v>
      </c>
      <c r="V275">
        <v>254</v>
      </c>
      <c r="W275">
        <v>5.3999999999999999E-2</v>
      </c>
      <c r="X275" t="str">
        <f t="shared" si="99"/>
        <v/>
      </c>
      <c r="AJ275" s="2">
        <f t="shared" si="110"/>
        <v>5.7000000000000002E-2</v>
      </c>
      <c r="AK275">
        <f t="shared" si="109"/>
        <v>273</v>
      </c>
      <c r="AL275" s="6">
        <f t="shared" si="111"/>
        <v>0.60421286031042132</v>
      </c>
      <c r="AM275" s="6">
        <f t="shared" si="100"/>
        <v>0.26426687986300207</v>
      </c>
      <c r="AN275" s="7">
        <f t="shared" si="101"/>
        <v>0.60421286031042132</v>
      </c>
      <c r="AO275" s="7">
        <f t="shared" si="102"/>
        <v>0.38525222662853065</v>
      </c>
      <c r="CD275">
        <f t="shared" si="115"/>
        <v>254</v>
      </c>
      <c r="CE275" s="2">
        <f t="shared" si="116"/>
        <v>5.3999999999999999E-2</v>
      </c>
      <c r="DB275">
        <f t="shared" si="103"/>
        <v>5.7000000000000002E-2</v>
      </c>
      <c r="DC275">
        <f t="shared" si="104"/>
        <v>273</v>
      </c>
      <c r="DD275">
        <f t="shared" si="105"/>
        <v>5.7000000000000002E-2</v>
      </c>
      <c r="DE275">
        <f t="shared" si="112"/>
        <v>0.51288666740122235</v>
      </c>
      <c r="DF275">
        <f t="shared" si="106"/>
        <v>0.48711333259877765</v>
      </c>
      <c r="DG275">
        <f t="shared" si="113"/>
        <v>0.65569414563455852</v>
      </c>
      <c r="DH275">
        <f t="shared" si="107"/>
        <v>-593.91986470180836</v>
      </c>
      <c r="DI275">
        <f t="shared" si="114"/>
        <v>0.60421286031042132</v>
      </c>
      <c r="DJ275">
        <f t="shared" si="108"/>
        <v>0.26426687986300207</v>
      </c>
    </row>
    <row r="276" spans="1:114" x14ac:dyDescent="0.25">
      <c r="A276" t="s">
        <v>27</v>
      </c>
      <c r="B276" s="2">
        <v>3.3000000000000002E-2</v>
      </c>
      <c r="T276">
        <v>275</v>
      </c>
      <c r="U276" s="2">
        <v>5.8000000000000003E-2</v>
      </c>
      <c r="V276">
        <v>255</v>
      </c>
      <c r="W276">
        <v>5.3999999999999999E-2</v>
      </c>
      <c r="X276" t="str">
        <f t="shared" si="99"/>
        <v/>
      </c>
      <c r="AJ276" s="2">
        <f t="shared" si="110"/>
        <v>5.7000000000000002E-2</v>
      </c>
      <c r="AK276">
        <f t="shared" si="109"/>
        <v>274</v>
      </c>
      <c r="AL276" s="6">
        <f t="shared" si="111"/>
        <v>0.60643015521064303</v>
      </c>
      <c r="AM276" s="6">
        <f t="shared" si="100"/>
        <v>0.27002673004360056</v>
      </c>
      <c r="AN276" s="7">
        <f t="shared" si="101"/>
        <v>0.60643015521064303</v>
      </c>
      <c r="AO276" s="7">
        <f t="shared" si="102"/>
        <v>0.3846598850179207</v>
      </c>
      <c r="CD276">
        <f t="shared" si="115"/>
        <v>255</v>
      </c>
      <c r="CE276" s="2">
        <f t="shared" si="116"/>
        <v>5.3999999999999999E-2</v>
      </c>
      <c r="DB276">
        <f t="shared" si="103"/>
        <v>5.7000000000000002E-2</v>
      </c>
      <c r="DC276">
        <f t="shared" si="104"/>
        <v>274</v>
      </c>
      <c r="DD276">
        <f t="shared" si="105"/>
        <v>5.7000000000000002E-2</v>
      </c>
      <c r="DE276">
        <f t="shared" si="112"/>
        <v>0.51288666740122235</v>
      </c>
      <c r="DF276">
        <f t="shared" si="106"/>
        <v>0.48711333259877765</v>
      </c>
      <c r="DG276">
        <f t="shared" si="113"/>
        <v>0.65569414563455852</v>
      </c>
      <c r="DH276">
        <f t="shared" si="107"/>
        <v>-596.09938714108102</v>
      </c>
      <c r="DI276">
        <f t="shared" si="114"/>
        <v>0.60643015521064303</v>
      </c>
      <c r="DJ276">
        <f t="shared" si="108"/>
        <v>0.27002673004360056</v>
      </c>
    </row>
    <row r="277" spans="1:114" x14ac:dyDescent="0.25">
      <c r="A277" t="s">
        <v>27</v>
      </c>
      <c r="B277" s="2">
        <v>3.4000000000000002E-2</v>
      </c>
      <c r="T277">
        <v>276</v>
      </c>
      <c r="U277" s="2">
        <v>5.8000000000000003E-2</v>
      </c>
      <c r="V277">
        <v>256</v>
      </c>
      <c r="W277">
        <v>5.5E-2</v>
      </c>
      <c r="X277" t="str">
        <f t="shared" si="99"/>
        <v/>
      </c>
      <c r="AJ277" s="2">
        <f t="shared" si="110"/>
        <v>5.8000000000000003E-2</v>
      </c>
      <c r="AK277">
        <f t="shared" si="109"/>
        <v>275</v>
      </c>
      <c r="AL277" s="6">
        <f t="shared" si="111"/>
        <v>0.60864745011086474</v>
      </c>
      <c r="AM277" s="6">
        <f t="shared" si="100"/>
        <v>0.27579555262824462</v>
      </c>
      <c r="AN277" s="7">
        <f t="shared" si="101"/>
        <v>0.60864745011086474</v>
      </c>
      <c r="AO277" s="7">
        <f t="shared" si="102"/>
        <v>0.38405476221419821</v>
      </c>
      <c r="CD277">
        <f t="shared" si="115"/>
        <v>256</v>
      </c>
      <c r="CE277" s="2">
        <f t="shared" si="116"/>
        <v>5.5E-2</v>
      </c>
      <c r="DB277">
        <f t="shared" si="103"/>
        <v>5.8000000000000003E-2</v>
      </c>
      <c r="DC277">
        <f t="shared" si="104"/>
        <v>275</v>
      </c>
      <c r="DD277">
        <f t="shared" si="105"/>
        <v>5.8000000000000003E-2</v>
      </c>
      <c r="DE277">
        <f t="shared" si="112"/>
        <v>0.5230384981839582</v>
      </c>
      <c r="DF277">
        <f t="shared" si="106"/>
        <v>0.4769615018160418</v>
      </c>
      <c r="DG277">
        <f t="shared" si="113"/>
        <v>0.66502374175680534</v>
      </c>
      <c r="DH277">
        <f t="shared" si="107"/>
        <v>-579.7619766786695</v>
      </c>
      <c r="DI277">
        <f t="shared" si="114"/>
        <v>0.60864745011086474</v>
      </c>
      <c r="DJ277">
        <f t="shared" si="108"/>
        <v>0.27579555262824462</v>
      </c>
    </row>
    <row r="278" spans="1:114" x14ac:dyDescent="0.25">
      <c r="A278" t="s">
        <v>27</v>
      </c>
      <c r="B278" s="2">
        <v>3.4000000000000002E-2</v>
      </c>
      <c r="T278">
        <v>277</v>
      </c>
      <c r="U278" s="2">
        <v>5.8000000000000003E-2</v>
      </c>
      <c r="V278">
        <v>257</v>
      </c>
      <c r="W278">
        <v>5.5E-2</v>
      </c>
      <c r="X278" t="str">
        <f t="shared" si="99"/>
        <v/>
      </c>
      <c r="AJ278" s="2">
        <f t="shared" si="110"/>
        <v>5.8000000000000003E-2</v>
      </c>
      <c r="AK278">
        <f t="shared" si="109"/>
        <v>276</v>
      </c>
      <c r="AL278" s="6">
        <f t="shared" si="111"/>
        <v>0.61086474501108645</v>
      </c>
      <c r="AM278" s="6">
        <f t="shared" si="100"/>
        <v>0.28157356820442919</v>
      </c>
      <c r="AN278" s="7">
        <f t="shared" si="101"/>
        <v>0.61086474501108645</v>
      </c>
      <c r="AO278" s="7">
        <f t="shared" si="102"/>
        <v>0.38343683807875972</v>
      </c>
      <c r="CD278">
        <f t="shared" si="115"/>
        <v>257</v>
      </c>
      <c r="CE278" s="2">
        <f t="shared" si="116"/>
        <v>5.5E-2</v>
      </c>
      <c r="DB278">
        <f t="shared" si="103"/>
        <v>5.8000000000000003E-2</v>
      </c>
      <c r="DC278">
        <f t="shared" si="104"/>
        <v>276</v>
      </c>
      <c r="DD278">
        <f t="shared" si="105"/>
        <v>5.8000000000000003E-2</v>
      </c>
      <c r="DE278">
        <f t="shared" si="112"/>
        <v>0.5230384981839582</v>
      </c>
      <c r="DF278">
        <f t="shared" si="106"/>
        <v>0.4769615018160418</v>
      </c>
      <c r="DG278">
        <f t="shared" si="113"/>
        <v>0.66502374175680534</v>
      </c>
      <c r="DH278">
        <f t="shared" si="107"/>
        <v>-581.87404216748064</v>
      </c>
      <c r="DI278">
        <f t="shared" si="114"/>
        <v>0.61086474501108645</v>
      </c>
      <c r="DJ278">
        <f t="shared" si="108"/>
        <v>0.28157356820442919</v>
      </c>
    </row>
    <row r="279" spans="1:114" x14ac:dyDescent="0.25">
      <c r="A279" t="s">
        <v>27</v>
      </c>
      <c r="B279" s="2">
        <v>3.4000000000000002E-2</v>
      </c>
      <c r="T279">
        <v>278</v>
      </c>
      <c r="U279" s="2">
        <v>5.8000000000000003E-2</v>
      </c>
      <c r="V279">
        <v>258</v>
      </c>
      <c r="W279">
        <v>5.5E-2</v>
      </c>
      <c r="X279" t="str">
        <f t="shared" ref="X279:X342" si="117">IF(W279&gt;$W$12,W279,"")</f>
        <v/>
      </c>
      <c r="AJ279" s="2">
        <f t="shared" si="110"/>
        <v>5.8000000000000003E-2</v>
      </c>
      <c r="AK279">
        <f t="shared" si="109"/>
        <v>277</v>
      </c>
      <c r="AL279" s="6">
        <f t="shared" si="111"/>
        <v>0.61308203991130816</v>
      </c>
      <c r="AM279" s="6">
        <f t="shared" si="100"/>
        <v>0.28736099964464695</v>
      </c>
      <c r="AN279" s="7">
        <f t="shared" si="101"/>
        <v>0.61308203991130816</v>
      </c>
      <c r="AO279" s="7">
        <f t="shared" si="102"/>
        <v>0.38280609198137328</v>
      </c>
      <c r="CD279">
        <f t="shared" si="115"/>
        <v>258</v>
      </c>
      <c r="CE279" s="2">
        <f t="shared" si="116"/>
        <v>5.5E-2</v>
      </c>
      <c r="DB279">
        <f t="shared" si="103"/>
        <v>5.8000000000000003E-2</v>
      </c>
      <c r="DC279">
        <f t="shared" si="104"/>
        <v>277</v>
      </c>
      <c r="DD279">
        <f t="shared" si="105"/>
        <v>5.8000000000000003E-2</v>
      </c>
      <c r="DE279">
        <f t="shared" si="112"/>
        <v>0.5230384981839582</v>
      </c>
      <c r="DF279">
        <f t="shared" si="106"/>
        <v>0.4769615018160418</v>
      </c>
      <c r="DG279">
        <f t="shared" si="113"/>
        <v>0.66502374175680534</v>
      </c>
      <c r="DH279">
        <f t="shared" si="107"/>
        <v>-583.98610765629189</v>
      </c>
      <c r="DI279">
        <f t="shared" si="114"/>
        <v>0.61308203991130816</v>
      </c>
      <c r="DJ279">
        <f t="shared" si="108"/>
        <v>0.28736099964464695</v>
      </c>
    </row>
    <row r="280" spans="1:114" x14ac:dyDescent="0.25">
      <c r="A280" t="s">
        <v>27</v>
      </c>
      <c r="B280" s="2">
        <v>3.4000000000000002E-2</v>
      </c>
      <c r="T280">
        <v>279</v>
      </c>
      <c r="U280" s="2">
        <v>5.8000000000000003E-2</v>
      </c>
      <c r="V280">
        <v>259</v>
      </c>
      <c r="W280">
        <v>5.5E-2</v>
      </c>
      <c r="X280" t="str">
        <f t="shared" si="117"/>
        <v/>
      </c>
      <c r="AJ280" s="2">
        <f t="shared" si="110"/>
        <v>5.8000000000000003E-2</v>
      </c>
      <c r="AK280">
        <f t="shared" si="109"/>
        <v>278</v>
      </c>
      <c r="AL280" s="6">
        <f t="shared" si="111"/>
        <v>0.61529933481152999</v>
      </c>
      <c r="AM280" s="6">
        <f t="shared" si="100"/>
        <v>0.29315807217542145</v>
      </c>
      <c r="AN280" s="7">
        <f t="shared" si="101"/>
        <v>0.61529933481152999</v>
      </c>
      <c r="AO280" s="7">
        <f t="shared" si="102"/>
        <v>0.38216250279503639</v>
      </c>
      <c r="CD280">
        <f t="shared" si="115"/>
        <v>259</v>
      </c>
      <c r="CE280" s="2">
        <f t="shared" si="116"/>
        <v>5.5E-2</v>
      </c>
      <c r="DB280">
        <f t="shared" si="103"/>
        <v>5.8000000000000003E-2</v>
      </c>
      <c r="DC280">
        <f t="shared" si="104"/>
        <v>278</v>
      </c>
      <c r="DD280">
        <f t="shared" si="105"/>
        <v>5.8000000000000003E-2</v>
      </c>
      <c r="DE280">
        <f t="shared" si="112"/>
        <v>0.5230384981839582</v>
      </c>
      <c r="DF280">
        <f t="shared" si="106"/>
        <v>0.4769615018160418</v>
      </c>
      <c r="DG280">
        <f t="shared" si="113"/>
        <v>0.66502374175680534</v>
      </c>
      <c r="DH280">
        <f t="shared" si="107"/>
        <v>-586.09817314510303</v>
      </c>
      <c r="DI280">
        <f t="shared" si="114"/>
        <v>0.61529933481152999</v>
      </c>
      <c r="DJ280">
        <f t="shared" si="108"/>
        <v>0.29315807217542145</v>
      </c>
    </row>
    <row r="281" spans="1:114" x14ac:dyDescent="0.25">
      <c r="A281" t="s">
        <v>27</v>
      </c>
      <c r="B281" s="2">
        <v>3.4000000000000002E-2</v>
      </c>
      <c r="T281">
        <v>280</v>
      </c>
      <c r="U281" s="2">
        <v>5.8000000000000003E-2</v>
      </c>
      <c r="V281">
        <v>260</v>
      </c>
      <c r="W281">
        <v>5.6000000000000001E-2</v>
      </c>
      <c r="X281" t="str">
        <f t="shared" si="117"/>
        <v/>
      </c>
      <c r="AJ281" s="2">
        <f t="shared" si="110"/>
        <v>5.8000000000000003E-2</v>
      </c>
      <c r="AK281">
        <f t="shared" si="109"/>
        <v>279</v>
      </c>
      <c r="AL281" s="6">
        <f t="shared" si="111"/>
        <v>0.6175166297117517</v>
      </c>
      <c r="AM281" s="6">
        <f t="shared" si="100"/>
        <v>0.2989650134479564</v>
      </c>
      <c r="AN281" s="7">
        <f t="shared" si="101"/>
        <v>0.61751662971175181</v>
      </c>
      <c r="AO281" s="7">
        <f t="shared" si="102"/>
        <v>0.38150604889067774</v>
      </c>
      <c r="CD281">
        <f t="shared" si="115"/>
        <v>260</v>
      </c>
      <c r="CE281" s="2">
        <f t="shared" si="116"/>
        <v>5.6000000000000001E-2</v>
      </c>
      <c r="DB281">
        <f t="shared" si="103"/>
        <v>5.8000000000000003E-2</v>
      </c>
      <c r="DC281">
        <f t="shared" si="104"/>
        <v>279</v>
      </c>
      <c r="DD281">
        <f t="shared" si="105"/>
        <v>5.8000000000000003E-2</v>
      </c>
      <c r="DE281">
        <f t="shared" si="112"/>
        <v>0.5230384981839582</v>
      </c>
      <c r="DF281">
        <f t="shared" si="106"/>
        <v>0.4769615018160418</v>
      </c>
      <c r="DG281">
        <f t="shared" si="113"/>
        <v>0.66502374175680534</v>
      </c>
      <c r="DH281">
        <f t="shared" si="107"/>
        <v>-588.21023863391417</v>
      </c>
      <c r="DI281">
        <f t="shared" si="114"/>
        <v>0.6175166297117517</v>
      </c>
      <c r="DJ281">
        <f t="shared" si="108"/>
        <v>0.2989650134479564</v>
      </c>
    </row>
    <row r="282" spans="1:114" x14ac:dyDescent="0.25">
      <c r="A282" t="s">
        <v>27</v>
      </c>
      <c r="B282" s="2">
        <v>3.5000000000000003E-2</v>
      </c>
      <c r="T282">
        <v>281</v>
      </c>
      <c r="U282" s="2">
        <v>5.8000000000000003E-2</v>
      </c>
      <c r="V282">
        <v>261</v>
      </c>
      <c r="W282">
        <v>5.6000000000000001E-2</v>
      </c>
      <c r="X282" t="str">
        <f t="shared" si="117"/>
        <v/>
      </c>
      <c r="AJ282" s="2">
        <f t="shared" si="110"/>
        <v>5.8000000000000003E-2</v>
      </c>
      <c r="AK282">
        <f t="shared" si="109"/>
        <v>280</v>
      </c>
      <c r="AL282" s="6">
        <f t="shared" si="111"/>
        <v>0.61973392461197341</v>
      </c>
      <c r="AM282" s="6">
        <f t="shared" si="100"/>
        <v>0.30478205361046751</v>
      </c>
      <c r="AN282" s="7">
        <f t="shared" si="101"/>
        <v>0.61973392461197352</v>
      </c>
      <c r="AO282" s="7">
        <f t="shared" si="102"/>
        <v>0.38083670813170156</v>
      </c>
      <c r="CD282">
        <f t="shared" si="115"/>
        <v>261</v>
      </c>
      <c r="CE282" s="2">
        <f t="shared" si="116"/>
        <v>5.6000000000000001E-2</v>
      </c>
      <c r="DB282">
        <f t="shared" si="103"/>
        <v>5.8000000000000003E-2</v>
      </c>
      <c r="DC282">
        <f t="shared" si="104"/>
        <v>280</v>
      </c>
      <c r="DD282">
        <f t="shared" si="105"/>
        <v>5.8000000000000003E-2</v>
      </c>
      <c r="DE282">
        <f t="shared" si="112"/>
        <v>0.5230384981839582</v>
      </c>
      <c r="DF282">
        <f t="shared" si="106"/>
        <v>0.4769615018160418</v>
      </c>
      <c r="DG282">
        <f t="shared" si="113"/>
        <v>0.67425259890621292</v>
      </c>
      <c r="DH282">
        <f t="shared" si="107"/>
        <v>-582.61812441118457</v>
      </c>
      <c r="DI282">
        <f t="shared" si="114"/>
        <v>0.61973392461197341</v>
      </c>
      <c r="DJ282">
        <f t="shared" si="108"/>
        <v>0.30478205361046751</v>
      </c>
    </row>
    <row r="283" spans="1:114" x14ac:dyDescent="0.25">
      <c r="A283" t="s">
        <v>27</v>
      </c>
      <c r="B283" s="2">
        <v>3.6999999999999998E-2</v>
      </c>
      <c r="T283">
        <v>282</v>
      </c>
      <c r="U283" s="2">
        <v>5.8000000000000003E-2</v>
      </c>
      <c r="V283">
        <v>262</v>
      </c>
      <c r="W283">
        <v>5.6000000000000001E-2</v>
      </c>
      <c r="X283" t="str">
        <f t="shared" si="117"/>
        <v/>
      </c>
      <c r="AJ283" s="2">
        <f t="shared" si="110"/>
        <v>5.8000000000000003E-2</v>
      </c>
      <c r="AK283">
        <f t="shared" si="109"/>
        <v>281</v>
      </c>
      <c r="AL283" s="6">
        <f t="shared" si="111"/>
        <v>0.62195121951219512</v>
      </c>
      <c r="AM283" s="6">
        <f t="shared" si="100"/>
        <v>0.31060942538225567</v>
      </c>
      <c r="AN283" s="7">
        <f t="shared" si="101"/>
        <v>0.62195121951219523</v>
      </c>
      <c r="AO283" s="7">
        <f t="shared" si="102"/>
        <v>0.38015445786836893</v>
      </c>
      <c r="CD283">
        <f t="shared" si="115"/>
        <v>262</v>
      </c>
      <c r="CE283" s="2">
        <f t="shared" si="116"/>
        <v>5.6000000000000001E-2</v>
      </c>
      <c r="DB283">
        <f t="shared" si="103"/>
        <v>5.8000000000000003E-2</v>
      </c>
      <c r="DC283">
        <f t="shared" si="104"/>
        <v>281</v>
      </c>
      <c r="DD283">
        <f t="shared" si="105"/>
        <v>5.8000000000000003E-2</v>
      </c>
      <c r="DE283">
        <f t="shared" si="112"/>
        <v>0.5230384981839582</v>
      </c>
      <c r="DF283">
        <f t="shared" si="106"/>
        <v>0.4769615018160418</v>
      </c>
      <c r="DG283">
        <f t="shared" si="113"/>
        <v>0.67425259890621292</v>
      </c>
      <c r="DH283">
        <f t="shared" si="107"/>
        <v>-584.70262575075947</v>
      </c>
      <c r="DI283">
        <f t="shared" si="114"/>
        <v>0.62195121951219512</v>
      </c>
      <c r="DJ283">
        <f t="shared" si="108"/>
        <v>0.31060942538225567</v>
      </c>
    </row>
    <row r="284" spans="1:114" x14ac:dyDescent="0.25">
      <c r="A284" t="s">
        <v>27</v>
      </c>
      <c r="B284" s="2">
        <v>3.6999999999999998E-2</v>
      </c>
      <c r="T284">
        <v>283</v>
      </c>
      <c r="U284" s="2">
        <v>5.8000000000000003E-2</v>
      </c>
      <c r="V284">
        <v>263</v>
      </c>
      <c r="W284">
        <v>5.6000000000000001E-2</v>
      </c>
      <c r="X284" t="str">
        <f t="shared" si="117"/>
        <v/>
      </c>
      <c r="AJ284" s="2">
        <f t="shared" si="110"/>
        <v>5.8000000000000003E-2</v>
      </c>
      <c r="AK284">
        <f t="shared" si="109"/>
        <v>282</v>
      </c>
      <c r="AL284" s="6">
        <f t="shared" si="111"/>
        <v>0.62416851441241683</v>
      </c>
      <c r="AM284" s="6">
        <f t="shared" si="100"/>
        <v>0.31644736412959229</v>
      </c>
      <c r="AN284" s="7">
        <f t="shared" si="101"/>
        <v>0.62416851441241694</v>
      </c>
      <c r="AO284" s="7">
        <f t="shared" si="102"/>
        <v>0.37945927493201326</v>
      </c>
      <c r="CD284">
        <f t="shared" si="115"/>
        <v>263</v>
      </c>
      <c r="CE284" s="2">
        <f t="shared" si="116"/>
        <v>5.6000000000000001E-2</v>
      </c>
      <c r="DB284">
        <f t="shared" si="103"/>
        <v>5.8000000000000003E-2</v>
      </c>
      <c r="DC284">
        <f t="shared" si="104"/>
        <v>282</v>
      </c>
      <c r="DD284">
        <f t="shared" si="105"/>
        <v>5.8000000000000003E-2</v>
      </c>
      <c r="DE284">
        <f t="shared" si="112"/>
        <v>0.5230384981839582</v>
      </c>
      <c r="DF284">
        <f t="shared" si="106"/>
        <v>0.4769615018160418</v>
      </c>
      <c r="DG284">
        <f t="shared" si="113"/>
        <v>0.67425259890621292</v>
      </c>
      <c r="DH284">
        <f t="shared" si="107"/>
        <v>-586.78712709033437</v>
      </c>
      <c r="DI284">
        <f t="shared" si="114"/>
        <v>0.62416851441241683</v>
      </c>
      <c r="DJ284">
        <f t="shared" si="108"/>
        <v>0.31644736412959229</v>
      </c>
    </row>
    <row r="285" spans="1:114" x14ac:dyDescent="0.25">
      <c r="A285" t="s">
        <v>27</v>
      </c>
      <c r="B285" s="2">
        <v>3.7999999999999999E-2</v>
      </c>
      <c r="T285">
        <v>284</v>
      </c>
      <c r="U285" s="2">
        <v>5.8000000000000003E-2</v>
      </c>
      <c r="V285">
        <v>264</v>
      </c>
      <c r="W285">
        <v>5.6000000000000001E-2</v>
      </c>
      <c r="X285" t="str">
        <f t="shared" si="117"/>
        <v/>
      </c>
      <c r="AJ285" s="2">
        <f t="shared" si="110"/>
        <v>5.8000000000000003E-2</v>
      </c>
      <c r="AK285">
        <f t="shared" si="109"/>
        <v>283</v>
      </c>
      <c r="AL285" s="6">
        <f t="shared" si="111"/>
        <v>0.62638580931263854</v>
      </c>
      <c r="AM285" s="6">
        <f t="shared" si="100"/>
        <v>0.32229610794348446</v>
      </c>
      <c r="AN285" s="7">
        <f t="shared" si="101"/>
        <v>0.62638580931263854</v>
      </c>
      <c r="AO285" s="7">
        <f t="shared" si="102"/>
        <v>0.37875113562908536</v>
      </c>
      <c r="CD285">
        <f t="shared" si="115"/>
        <v>264</v>
      </c>
      <c r="CE285" s="2">
        <f t="shared" si="116"/>
        <v>5.6000000000000001E-2</v>
      </c>
      <c r="DB285">
        <f t="shared" si="103"/>
        <v>5.8000000000000003E-2</v>
      </c>
      <c r="DC285">
        <f t="shared" si="104"/>
        <v>283</v>
      </c>
      <c r="DD285">
        <f t="shared" si="105"/>
        <v>5.8000000000000003E-2</v>
      </c>
      <c r="DE285">
        <f t="shared" si="112"/>
        <v>0.5230384981839582</v>
      </c>
      <c r="DF285">
        <f t="shared" si="106"/>
        <v>0.4769615018160418</v>
      </c>
      <c r="DG285">
        <f t="shared" si="113"/>
        <v>0.67425259890621292</v>
      </c>
      <c r="DH285">
        <f t="shared" si="107"/>
        <v>-588.87162842990926</v>
      </c>
      <c r="DI285">
        <f t="shared" si="114"/>
        <v>0.62638580931263854</v>
      </c>
      <c r="DJ285">
        <f t="shared" si="108"/>
        <v>0.32229610794348446</v>
      </c>
    </row>
    <row r="286" spans="1:114" x14ac:dyDescent="0.25">
      <c r="A286" t="s">
        <v>27</v>
      </c>
      <c r="B286" s="2">
        <v>3.9E-2</v>
      </c>
      <c r="T286">
        <v>285</v>
      </c>
      <c r="U286" s="2">
        <v>5.8000000000000003E-2</v>
      </c>
      <c r="V286">
        <v>265</v>
      </c>
      <c r="W286">
        <v>5.6000000000000001E-2</v>
      </c>
      <c r="X286" t="str">
        <f t="shared" si="117"/>
        <v/>
      </c>
      <c r="AJ286" s="2">
        <f t="shared" si="110"/>
        <v>5.8000000000000003E-2</v>
      </c>
      <c r="AK286">
        <f t="shared" si="109"/>
        <v>284</v>
      </c>
      <c r="AL286" s="6">
        <f t="shared" si="111"/>
        <v>0.62860310421286036</v>
      </c>
      <c r="AM286" s="6">
        <f t="shared" si="100"/>
        <v>0.32815589771939246</v>
      </c>
      <c r="AN286" s="7">
        <f t="shared" si="101"/>
        <v>0.62860310421286036</v>
      </c>
      <c r="AO286" s="7">
        <f t="shared" si="102"/>
        <v>0.37803001573502382</v>
      </c>
      <c r="CD286">
        <f t="shared" si="115"/>
        <v>265</v>
      </c>
      <c r="CE286" s="2">
        <f t="shared" si="116"/>
        <v>5.6000000000000001E-2</v>
      </c>
      <c r="DB286">
        <f t="shared" si="103"/>
        <v>5.8000000000000003E-2</v>
      </c>
      <c r="DC286">
        <f t="shared" si="104"/>
        <v>284</v>
      </c>
      <c r="DD286">
        <f t="shared" si="105"/>
        <v>5.8000000000000003E-2</v>
      </c>
      <c r="DE286">
        <f t="shared" si="112"/>
        <v>0.5230384981839582</v>
      </c>
      <c r="DF286">
        <f t="shared" si="106"/>
        <v>0.4769615018160418</v>
      </c>
      <c r="DG286">
        <f t="shared" si="113"/>
        <v>0.67425259890621292</v>
      </c>
      <c r="DH286">
        <f t="shared" si="107"/>
        <v>-590.95612976948416</v>
      </c>
      <c r="DI286">
        <f t="shared" si="114"/>
        <v>0.62860310421286036</v>
      </c>
      <c r="DJ286">
        <f t="shared" si="108"/>
        <v>0.32815589771939246</v>
      </c>
    </row>
    <row r="287" spans="1:114" x14ac:dyDescent="0.25">
      <c r="A287" t="s">
        <v>27</v>
      </c>
      <c r="B287" s="2">
        <v>3.9E-2</v>
      </c>
      <c r="T287">
        <v>286</v>
      </c>
      <c r="U287" s="2">
        <v>5.8000000000000003E-2</v>
      </c>
      <c r="V287">
        <v>266</v>
      </c>
      <c r="W287">
        <v>5.6000000000000001E-2</v>
      </c>
      <c r="X287" t="str">
        <f t="shared" si="117"/>
        <v/>
      </c>
      <c r="AJ287" s="2">
        <f t="shared" si="110"/>
        <v>5.8000000000000003E-2</v>
      </c>
      <c r="AK287">
        <f t="shared" si="109"/>
        <v>285</v>
      </c>
      <c r="AL287" s="6">
        <f t="shared" si="111"/>
        <v>0.63082039911308208</v>
      </c>
      <c r="AM287" s="6">
        <f t="shared" si="100"/>
        <v>0.33402697723897262</v>
      </c>
      <c r="AN287" s="7">
        <f t="shared" si="101"/>
        <v>0.63082039911308208</v>
      </c>
      <c r="AO287" s="7">
        <f t="shared" si="102"/>
        <v>0.37729589048794637</v>
      </c>
      <c r="CD287">
        <f t="shared" si="115"/>
        <v>266</v>
      </c>
      <c r="CE287" s="2">
        <f t="shared" si="116"/>
        <v>5.6000000000000001E-2</v>
      </c>
      <c r="DB287">
        <f t="shared" si="103"/>
        <v>5.8000000000000003E-2</v>
      </c>
      <c r="DC287">
        <f t="shared" si="104"/>
        <v>285</v>
      </c>
      <c r="DD287">
        <f t="shared" si="105"/>
        <v>5.8000000000000003E-2</v>
      </c>
      <c r="DE287">
        <f t="shared" si="112"/>
        <v>0.5230384981839582</v>
      </c>
      <c r="DF287">
        <f t="shared" si="106"/>
        <v>0.4769615018160418</v>
      </c>
      <c r="DG287">
        <f t="shared" si="113"/>
        <v>0.67425259890621292</v>
      </c>
      <c r="DH287">
        <f t="shared" si="107"/>
        <v>-593.04063110905906</v>
      </c>
      <c r="DI287">
        <f t="shared" si="114"/>
        <v>0.63082039911308208</v>
      </c>
      <c r="DJ287">
        <f t="shared" si="108"/>
        <v>0.33402697723897262</v>
      </c>
    </row>
    <row r="288" spans="1:114" x14ac:dyDescent="0.25">
      <c r="A288" t="s">
        <v>27</v>
      </c>
      <c r="B288" s="2">
        <v>3.9E-2</v>
      </c>
      <c r="T288">
        <v>287</v>
      </c>
      <c r="U288" s="2">
        <v>5.8000000000000003E-2</v>
      </c>
      <c r="V288">
        <v>267</v>
      </c>
      <c r="W288">
        <v>5.6000000000000001E-2</v>
      </c>
      <c r="X288" t="str">
        <f t="shared" si="117"/>
        <v/>
      </c>
      <c r="AJ288" s="2">
        <f t="shared" si="110"/>
        <v>5.8000000000000003E-2</v>
      </c>
      <c r="AK288">
        <f t="shared" si="109"/>
        <v>286</v>
      </c>
      <c r="AL288" s="6">
        <f t="shared" si="111"/>
        <v>0.63303769401330379</v>
      </c>
      <c r="AM288" s="6">
        <f t="shared" si="100"/>
        <v>0.33990959325392817</v>
      </c>
      <c r="AN288" s="7">
        <f t="shared" si="101"/>
        <v>0.63303769401330379</v>
      </c>
      <c r="AO288" s="7">
        <f t="shared" si="102"/>
        <v>0.37654873458215804</v>
      </c>
      <c r="CD288">
        <f t="shared" si="115"/>
        <v>267</v>
      </c>
      <c r="CE288" s="2">
        <f t="shared" si="116"/>
        <v>5.6000000000000001E-2</v>
      </c>
      <c r="DB288">
        <f t="shared" si="103"/>
        <v>5.8000000000000003E-2</v>
      </c>
      <c r="DC288">
        <f t="shared" si="104"/>
        <v>286</v>
      </c>
      <c r="DD288">
        <f t="shared" si="105"/>
        <v>5.8000000000000003E-2</v>
      </c>
      <c r="DE288">
        <f t="shared" si="112"/>
        <v>0.5230384981839582</v>
      </c>
      <c r="DF288">
        <f t="shared" si="106"/>
        <v>0.4769615018160418</v>
      </c>
      <c r="DG288">
        <f t="shared" si="113"/>
        <v>0.68337588320252041</v>
      </c>
      <c r="DH288">
        <f t="shared" si="107"/>
        <v>-587.45075934831414</v>
      </c>
      <c r="DI288">
        <f t="shared" si="114"/>
        <v>0.63303769401330379</v>
      </c>
      <c r="DJ288">
        <f t="shared" si="108"/>
        <v>0.33990959325392817</v>
      </c>
    </row>
    <row r="289" spans="1:114" x14ac:dyDescent="0.25">
      <c r="A289" t="s">
        <v>27</v>
      </c>
      <c r="B289" s="2">
        <v>0.04</v>
      </c>
      <c r="T289">
        <v>288</v>
      </c>
      <c r="U289" s="2">
        <v>5.8000000000000003E-2</v>
      </c>
      <c r="V289">
        <v>268</v>
      </c>
      <c r="W289">
        <v>5.6000000000000001E-2</v>
      </c>
      <c r="X289" t="str">
        <f t="shared" si="117"/>
        <v/>
      </c>
      <c r="AJ289" s="2">
        <f t="shared" si="110"/>
        <v>5.8000000000000003E-2</v>
      </c>
      <c r="AK289">
        <f t="shared" si="109"/>
        <v>287</v>
      </c>
      <c r="AL289" s="6">
        <f t="shared" si="111"/>
        <v>0.6352549889135255</v>
      </c>
      <c r="AM289" s="6">
        <f t="shared" si="100"/>
        <v>0.34580399557204172</v>
      </c>
      <c r="AN289" s="7">
        <f t="shared" si="101"/>
        <v>0.6352549889135255</v>
      </c>
      <c r="AO289" s="7">
        <f t="shared" si="102"/>
        <v>0.37578852216147046</v>
      </c>
      <c r="CD289">
        <f t="shared" si="115"/>
        <v>268</v>
      </c>
      <c r="CE289" s="2">
        <f t="shared" si="116"/>
        <v>5.6000000000000001E-2</v>
      </c>
      <c r="DB289">
        <f t="shared" si="103"/>
        <v>5.8000000000000003E-2</v>
      </c>
      <c r="DC289">
        <f t="shared" si="104"/>
        <v>287</v>
      </c>
      <c r="DD289">
        <f t="shared" si="105"/>
        <v>5.8000000000000003E-2</v>
      </c>
      <c r="DE289">
        <f t="shared" si="112"/>
        <v>0.5230384981839582</v>
      </c>
      <c r="DF289">
        <f t="shared" si="106"/>
        <v>0.4769615018160418</v>
      </c>
      <c r="DG289">
        <f t="shared" si="113"/>
        <v>0.68337588320252041</v>
      </c>
      <c r="DH289">
        <f t="shared" si="107"/>
        <v>-589.50838022168818</v>
      </c>
      <c r="DI289">
        <f t="shared" si="114"/>
        <v>0.6352549889135255</v>
      </c>
      <c r="DJ289">
        <f t="shared" si="108"/>
        <v>0.34580399557204172</v>
      </c>
    </row>
    <row r="290" spans="1:114" x14ac:dyDescent="0.25">
      <c r="A290" t="s">
        <v>27</v>
      </c>
      <c r="B290" s="2">
        <v>0.04</v>
      </c>
      <c r="T290">
        <v>289</v>
      </c>
      <c r="U290" s="2">
        <v>5.8999999999999997E-2</v>
      </c>
      <c r="V290">
        <v>269</v>
      </c>
      <c r="W290">
        <v>5.7000000000000002E-2</v>
      </c>
      <c r="X290" t="str">
        <f t="shared" si="117"/>
        <v/>
      </c>
      <c r="AJ290" s="2">
        <f t="shared" si="110"/>
        <v>5.8000000000000003E-2</v>
      </c>
      <c r="AK290">
        <f t="shared" si="109"/>
        <v>288</v>
      </c>
      <c r="AL290" s="6">
        <f t="shared" si="111"/>
        <v>0.63747228381374721</v>
      </c>
      <c r="AM290" s="6">
        <f t="shared" si="100"/>
        <v>0.3517104371454795</v>
      </c>
      <c r="AN290" s="7">
        <f t="shared" si="101"/>
        <v>0.63747228381374721</v>
      </c>
      <c r="AO290" s="7">
        <f t="shared" si="102"/>
        <v>0.37501522681232824</v>
      </c>
      <c r="CD290">
        <f t="shared" si="115"/>
        <v>269</v>
      </c>
      <c r="CE290" s="2">
        <f t="shared" si="116"/>
        <v>5.7000000000000002E-2</v>
      </c>
      <c r="DB290">
        <f t="shared" si="103"/>
        <v>5.8000000000000003E-2</v>
      </c>
      <c r="DC290">
        <f t="shared" si="104"/>
        <v>288</v>
      </c>
      <c r="DD290">
        <f t="shared" si="105"/>
        <v>5.8000000000000003E-2</v>
      </c>
      <c r="DE290">
        <f t="shared" si="112"/>
        <v>0.5230384981839582</v>
      </c>
      <c r="DF290">
        <f t="shared" si="106"/>
        <v>0.4769615018160418</v>
      </c>
      <c r="DG290">
        <f t="shared" si="113"/>
        <v>0.68337588320252041</v>
      </c>
      <c r="DH290">
        <f t="shared" si="107"/>
        <v>-591.56600109506235</v>
      </c>
      <c r="DI290">
        <f t="shared" si="114"/>
        <v>0.63747228381374721</v>
      </c>
      <c r="DJ290">
        <f t="shared" si="108"/>
        <v>0.3517104371454795</v>
      </c>
    </row>
    <row r="291" spans="1:114" x14ac:dyDescent="0.25">
      <c r="A291" t="s">
        <v>27</v>
      </c>
      <c r="B291" s="2">
        <v>0.04</v>
      </c>
      <c r="T291">
        <v>290</v>
      </c>
      <c r="U291" s="2">
        <v>5.8999999999999997E-2</v>
      </c>
      <c r="V291">
        <v>270</v>
      </c>
      <c r="W291">
        <v>5.7000000000000002E-2</v>
      </c>
      <c r="X291" t="str">
        <f t="shared" si="117"/>
        <v/>
      </c>
      <c r="AJ291" s="2">
        <f t="shared" si="110"/>
        <v>5.8999999999999997E-2</v>
      </c>
      <c r="AK291">
        <f t="shared" si="109"/>
        <v>289</v>
      </c>
      <c r="AL291" s="6">
        <f t="shared" si="111"/>
        <v>0.63968957871396892</v>
      </c>
      <c r="AM291" s="6">
        <f t="shared" si="100"/>
        <v>0.35762917416145185</v>
      </c>
      <c r="AN291" s="7">
        <f t="shared" si="101"/>
        <v>0.63968957871396892</v>
      </c>
      <c r="AO291" s="7">
        <f t="shared" si="102"/>
        <v>0.37422882155673692</v>
      </c>
      <c r="CD291">
        <f t="shared" si="115"/>
        <v>270</v>
      </c>
      <c r="CE291" s="2">
        <f t="shared" si="116"/>
        <v>5.7000000000000002E-2</v>
      </c>
      <c r="DB291">
        <f t="shared" si="103"/>
        <v>5.8999999999999997E-2</v>
      </c>
      <c r="DC291">
        <f t="shared" si="104"/>
        <v>289</v>
      </c>
      <c r="DD291">
        <f t="shared" si="105"/>
        <v>5.8999999999999997E-2</v>
      </c>
      <c r="DE291">
        <f t="shared" si="112"/>
        <v>0.53317539849093865</v>
      </c>
      <c r="DF291">
        <f t="shared" si="106"/>
        <v>0.46682460150906135</v>
      </c>
      <c r="DG291">
        <f t="shared" si="113"/>
        <v>0.68337588320252041</v>
      </c>
      <c r="DH291">
        <f t="shared" si="107"/>
        <v>-582.54788988627911</v>
      </c>
      <c r="DI291">
        <f t="shared" si="114"/>
        <v>0.63968957871396892</v>
      </c>
      <c r="DJ291">
        <f t="shared" si="108"/>
        <v>0.35762917416145185</v>
      </c>
    </row>
    <row r="292" spans="1:114" x14ac:dyDescent="0.25">
      <c r="A292" t="s">
        <v>27</v>
      </c>
      <c r="B292" s="2">
        <v>4.1000000000000002E-2</v>
      </c>
      <c r="T292">
        <v>291</v>
      </c>
      <c r="U292" s="2">
        <v>5.8999999999999997E-2</v>
      </c>
      <c r="V292">
        <v>271</v>
      </c>
      <c r="W292">
        <v>5.7000000000000002E-2</v>
      </c>
      <c r="X292" t="str">
        <f t="shared" si="117"/>
        <v/>
      </c>
      <c r="AJ292" s="2">
        <f t="shared" si="110"/>
        <v>5.8999999999999997E-2</v>
      </c>
      <c r="AK292">
        <f t="shared" si="109"/>
        <v>290</v>
      </c>
      <c r="AL292" s="6">
        <f t="shared" si="111"/>
        <v>0.64190687361419074</v>
      </c>
      <c r="AM292" s="6">
        <f t="shared" si="100"/>
        <v>0.36356046613532211</v>
      </c>
      <c r="AN292" s="7">
        <f t="shared" si="101"/>
        <v>0.64190687361419085</v>
      </c>
      <c r="AO292" s="7">
        <f t="shared" si="102"/>
        <v>0.37342927884498711</v>
      </c>
      <c r="CD292">
        <f t="shared" si="115"/>
        <v>271</v>
      </c>
      <c r="CE292" s="2">
        <f t="shared" si="116"/>
        <v>5.7000000000000002E-2</v>
      </c>
      <c r="DB292">
        <f t="shared" si="103"/>
        <v>5.8999999999999997E-2</v>
      </c>
      <c r="DC292">
        <f t="shared" si="104"/>
        <v>290</v>
      </c>
      <c r="DD292">
        <f t="shared" si="105"/>
        <v>5.8999999999999997E-2</v>
      </c>
      <c r="DE292">
        <f t="shared" si="112"/>
        <v>0.53317539849093865</v>
      </c>
      <c r="DF292">
        <f t="shared" si="106"/>
        <v>0.46682460150906135</v>
      </c>
      <c r="DG292">
        <f t="shared" si="113"/>
        <v>0.68337588320252041</v>
      </c>
      <c r="DH292">
        <f t="shared" si="107"/>
        <v>-584.56712000720199</v>
      </c>
      <c r="DI292">
        <f t="shared" si="114"/>
        <v>0.64190687361419074</v>
      </c>
      <c r="DJ292">
        <f t="shared" si="108"/>
        <v>0.36356046613532211</v>
      </c>
    </row>
    <row r="293" spans="1:114" x14ac:dyDescent="0.25">
      <c r="A293" t="s">
        <v>27</v>
      </c>
      <c r="B293" s="2">
        <v>4.1000000000000002E-2</v>
      </c>
      <c r="T293">
        <v>292</v>
      </c>
      <c r="U293" s="2">
        <v>5.8999999999999997E-2</v>
      </c>
      <c r="V293">
        <v>272</v>
      </c>
      <c r="W293">
        <v>5.7000000000000002E-2</v>
      </c>
      <c r="X293" t="str">
        <f t="shared" si="117"/>
        <v/>
      </c>
      <c r="AJ293" s="2">
        <f t="shared" si="110"/>
        <v>5.8999999999999997E-2</v>
      </c>
      <c r="AK293">
        <f t="shared" si="109"/>
        <v>291</v>
      </c>
      <c r="AL293" s="6">
        <f t="shared" si="111"/>
        <v>0.64412416851441245</v>
      </c>
      <c r="AM293" s="6">
        <f t="shared" si="100"/>
        <v>0.36950457600625625</v>
      </c>
      <c r="AN293" s="7">
        <f t="shared" si="101"/>
        <v>0.64412416851441257</v>
      </c>
      <c r="AO293" s="7">
        <f t="shared" si="102"/>
        <v>0.3726165705481696</v>
      </c>
      <c r="CD293">
        <f t="shared" si="115"/>
        <v>272</v>
      </c>
      <c r="CE293" s="2">
        <f t="shared" si="116"/>
        <v>5.7000000000000002E-2</v>
      </c>
      <c r="DB293">
        <f t="shared" si="103"/>
        <v>5.8999999999999997E-2</v>
      </c>
      <c r="DC293">
        <f t="shared" si="104"/>
        <v>291</v>
      </c>
      <c r="DD293">
        <f t="shared" si="105"/>
        <v>5.8999999999999997E-2</v>
      </c>
      <c r="DE293">
        <f t="shared" si="112"/>
        <v>0.53317539849093865</v>
      </c>
      <c r="DF293">
        <f t="shared" si="106"/>
        <v>0.46682460150906135</v>
      </c>
      <c r="DG293">
        <f t="shared" si="113"/>
        <v>0.68337588320252041</v>
      </c>
      <c r="DH293">
        <f t="shared" si="107"/>
        <v>-586.58635012812499</v>
      </c>
      <c r="DI293">
        <f t="shared" si="114"/>
        <v>0.64412416851441245</v>
      </c>
      <c r="DJ293">
        <f t="shared" si="108"/>
        <v>0.36950457600625625</v>
      </c>
    </row>
    <row r="294" spans="1:114" x14ac:dyDescent="0.25">
      <c r="A294" t="s">
        <v>27</v>
      </c>
      <c r="B294" s="2">
        <v>4.1000000000000002E-2</v>
      </c>
      <c r="T294">
        <v>293</v>
      </c>
      <c r="U294" s="2">
        <v>5.8999999999999997E-2</v>
      </c>
      <c r="V294">
        <v>273</v>
      </c>
      <c r="W294">
        <v>5.7000000000000002E-2</v>
      </c>
      <c r="X294" t="str">
        <f t="shared" si="117"/>
        <v/>
      </c>
      <c r="AJ294" s="2">
        <f t="shared" si="110"/>
        <v>5.8999999999999997E-2</v>
      </c>
      <c r="AK294">
        <f t="shared" si="109"/>
        <v>292</v>
      </c>
      <c r="AL294" s="6">
        <f t="shared" si="111"/>
        <v>0.64634146341463417</v>
      </c>
      <c r="AM294" s="6">
        <f t="shared" si="100"/>
        <v>0.37546177023551847</v>
      </c>
      <c r="AN294" s="7">
        <f t="shared" si="101"/>
        <v>0.64634146341463417</v>
      </c>
      <c r="AO294" s="7">
        <f t="shared" si="102"/>
        <v>0.37179066795047488</v>
      </c>
      <c r="CD294">
        <f t="shared" si="115"/>
        <v>273</v>
      </c>
      <c r="CE294" s="2">
        <f t="shared" si="116"/>
        <v>5.7000000000000002E-2</v>
      </c>
      <c r="DB294">
        <f t="shared" si="103"/>
        <v>5.8999999999999997E-2</v>
      </c>
      <c r="DC294">
        <f t="shared" si="104"/>
        <v>292</v>
      </c>
      <c r="DD294">
        <f t="shared" si="105"/>
        <v>5.8999999999999997E-2</v>
      </c>
      <c r="DE294">
        <f t="shared" si="112"/>
        <v>0.53317539849093865</v>
      </c>
      <c r="DF294">
        <f t="shared" si="106"/>
        <v>0.46682460150906135</v>
      </c>
      <c r="DG294">
        <f t="shared" si="113"/>
        <v>0.69238895223809471</v>
      </c>
      <c r="DH294">
        <f t="shared" si="107"/>
        <v>-580.96663747347293</v>
      </c>
      <c r="DI294">
        <f t="shared" si="114"/>
        <v>0.64634146341463417</v>
      </c>
      <c r="DJ294">
        <f t="shared" si="108"/>
        <v>0.37546177023551847</v>
      </c>
    </row>
    <row r="295" spans="1:114" x14ac:dyDescent="0.25">
      <c r="A295" t="s">
        <v>27</v>
      </c>
      <c r="B295" s="2">
        <v>4.2000000000000003E-2</v>
      </c>
      <c r="T295">
        <v>294</v>
      </c>
      <c r="U295" s="2">
        <v>0.06</v>
      </c>
      <c r="V295">
        <v>274</v>
      </c>
      <c r="W295">
        <v>5.7000000000000002E-2</v>
      </c>
      <c r="X295" t="str">
        <f t="shared" si="117"/>
        <v/>
      </c>
      <c r="AJ295" s="2">
        <f t="shared" si="110"/>
        <v>5.8999999999999997E-2</v>
      </c>
      <c r="AK295">
        <f t="shared" si="109"/>
        <v>293</v>
      </c>
      <c r="AL295" s="6">
        <f t="shared" si="111"/>
        <v>0.64855875831485588</v>
      </c>
      <c r="AM295" s="6">
        <f t="shared" si="100"/>
        <v>0.38143231890750601</v>
      </c>
      <c r="AN295" s="7">
        <f t="shared" si="101"/>
        <v>0.64855875831485588</v>
      </c>
      <c r="AO295" s="7">
        <f t="shared" si="102"/>
        <v>0.37095154174127259</v>
      </c>
      <c r="CD295">
        <f t="shared" si="115"/>
        <v>274</v>
      </c>
      <c r="CE295" s="2">
        <f t="shared" si="116"/>
        <v>5.7000000000000002E-2</v>
      </c>
      <c r="DB295">
        <f t="shared" si="103"/>
        <v>5.8999999999999997E-2</v>
      </c>
      <c r="DC295">
        <f t="shared" si="104"/>
        <v>293</v>
      </c>
      <c r="DD295">
        <f t="shared" si="105"/>
        <v>5.8999999999999997E-2</v>
      </c>
      <c r="DE295">
        <f t="shared" si="112"/>
        <v>0.53317539849093865</v>
      </c>
      <c r="DF295">
        <f t="shared" si="106"/>
        <v>0.46682460150906135</v>
      </c>
      <c r="DG295">
        <f t="shared" si="113"/>
        <v>0.69238895223809471</v>
      </c>
      <c r="DH295">
        <f t="shared" si="107"/>
        <v>-582.95966195880214</v>
      </c>
      <c r="DI295">
        <f t="shared" si="114"/>
        <v>0.64855875831485588</v>
      </c>
      <c r="DJ295">
        <f t="shared" si="108"/>
        <v>0.38143231890750601</v>
      </c>
    </row>
    <row r="296" spans="1:114" x14ac:dyDescent="0.25">
      <c r="A296" t="s">
        <v>27</v>
      </c>
      <c r="B296" s="2">
        <v>4.2999999999999997E-2</v>
      </c>
      <c r="T296">
        <v>295</v>
      </c>
      <c r="U296" s="2">
        <v>0.06</v>
      </c>
      <c r="V296">
        <v>275</v>
      </c>
      <c r="W296">
        <v>5.8000000000000003E-2</v>
      </c>
      <c r="X296" t="str">
        <f t="shared" si="117"/>
        <v/>
      </c>
      <c r="AJ296" s="79">
        <f t="shared" si="110"/>
        <v>0.06</v>
      </c>
      <c r="AK296">
        <f t="shared" si="109"/>
        <v>294</v>
      </c>
      <c r="AL296" s="6">
        <f t="shared" si="111"/>
        <v>0.65077605321507759</v>
      </c>
      <c r="AM296" s="6">
        <f t="shared" si="100"/>
        <v>0.38741649583363863</v>
      </c>
      <c r="AN296" s="7">
        <f t="shared" si="101"/>
        <v>0.65077605321507759</v>
      </c>
      <c r="AO296" s="7">
        <f t="shared" si="102"/>
        <v>0.37009916200696313</v>
      </c>
      <c r="CD296">
        <f t="shared" si="115"/>
        <v>275</v>
      </c>
      <c r="CE296" s="2">
        <f t="shared" si="116"/>
        <v>5.8000000000000003E-2</v>
      </c>
      <c r="DB296">
        <f t="shared" si="103"/>
        <v>0.06</v>
      </c>
      <c r="DC296">
        <f t="shared" si="104"/>
        <v>294</v>
      </c>
      <c r="DD296">
        <f t="shared" si="105"/>
        <v>0.06</v>
      </c>
      <c r="DE296">
        <f t="shared" si="112"/>
        <v>0.54329082467443246</v>
      </c>
      <c r="DF296">
        <f t="shared" si="106"/>
        <v>0.45670917532556754</v>
      </c>
      <c r="DG296">
        <f t="shared" si="113"/>
        <v>0.69238895223809471</v>
      </c>
      <c r="DH296">
        <f t="shared" si="107"/>
        <v>-573.92042212989224</v>
      </c>
      <c r="DI296">
        <f t="shared" si="114"/>
        <v>0.65077605321507759</v>
      </c>
      <c r="DJ296">
        <f t="shared" si="108"/>
        <v>0.38741649583363863</v>
      </c>
    </row>
    <row r="297" spans="1:114" x14ac:dyDescent="0.25">
      <c r="A297" t="s">
        <v>27</v>
      </c>
      <c r="B297" s="2">
        <v>4.3999999999999997E-2</v>
      </c>
      <c r="T297">
        <v>296</v>
      </c>
      <c r="U297" s="2">
        <v>0.06</v>
      </c>
      <c r="V297">
        <v>276</v>
      </c>
      <c r="W297">
        <v>5.8000000000000003E-2</v>
      </c>
      <c r="X297" t="str">
        <f t="shared" si="117"/>
        <v/>
      </c>
      <c r="AJ297" s="79">
        <f t="shared" si="110"/>
        <v>0.06</v>
      </c>
      <c r="AK297">
        <f t="shared" si="109"/>
        <v>295</v>
      </c>
      <c r="AL297" s="6">
        <f t="shared" si="111"/>
        <v>0.6529933481152993</v>
      </c>
      <c r="AM297" s="6">
        <f t="shared" si="100"/>
        <v>0.39341457865921065</v>
      </c>
      <c r="AN297" s="7">
        <f t="shared" si="101"/>
        <v>0.6529933481152993</v>
      </c>
      <c r="AO297" s="7">
        <f t="shared" si="102"/>
        <v>0.36923349822259577</v>
      </c>
      <c r="CD297">
        <f t="shared" si="115"/>
        <v>276</v>
      </c>
      <c r="CE297" s="2">
        <f t="shared" si="116"/>
        <v>5.8000000000000003E-2</v>
      </c>
      <c r="DB297">
        <f t="shared" si="103"/>
        <v>0.06</v>
      </c>
      <c r="DC297">
        <f t="shared" si="104"/>
        <v>295</v>
      </c>
      <c r="DD297">
        <f t="shared" si="105"/>
        <v>0.06</v>
      </c>
      <c r="DE297">
        <f t="shared" si="112"/>
        <v>0.54329082467443246</v>
      </c>
      <c r="DF297">
        <f t="shared" si="106"/>
        <v>0.45670917532556754</v>
      </c>
      <c r="DG297">
        <f t="shared" si="113"/>
        <v>0.69238895223809471</v>
      </c>
      <c r="DH297">
        <f t="shared" si="107"/>
        <v>-575.87585798041994</v>
      </c>
      <c r="DI297">
        <f t="shared" si="114"/>
        <v>0.6529933481152993</v>
      </c>
      <c r="DJ297">
        <f t="shared" si="108"/>
        <v>0.39341457865921065</v>
      </c>
    </row>
    <row r="298" spans="1:114" x14ac:dyDescent="0.25">
      <c r="A298" t="s">
        <v>27</v>
      </c>
      <c r="B298" s="2">
        <v>4.3999999999999997E-2</v>
      </c>
      <c r="T298">
        <v>297</v>
      </c>
      <c r="U298" s="2">
        <v>0.06</v>
      </c>
      <c r="V298">
        <v>277</v>
      </c>
      <c r="W298">
        <v>5.8000000000000003E-2</v>
      </c>
      <c r="X298" t="str">
        <f t="shared" si="117"/>
        <v/>
      </c>
      <c r="AJ298" s="79">
        <f t="shared" si="110"/>
        <v>0.06</v>
      </c>
      <c r="AK298">
        <f t="shared" si="109"/>
        <v>296</v>
      </c>
      <c r="AL298" s="6">
        <f t="shared" si="111"/>
        <v>0.65521064301552101</v>
      </c>
      <c r="AM298" s="6">
        <f t="shared" si="100"/>
        <v>0.39942684897332242</v>
      </c>
      <c r="AN298" s="7">
        <f t="shared" si="101"/>
        <v>0.65521064301552101</v>
      </c>
      <c r="AO298" s="7">
        <f t="shared" si="102"/>
        <v>0.36835451924324653</v>
      </c>
      <c r="CD298">
        <f t="shared" si="115"/>
        <v>277</v>
      </c>
      <c r="CE298" s="2">
        <f t="shared" si="116"/>
        <v>5.8000000000000003E-2</v>
      </c>
      <c r="DB298">
        <f t="shared" si="103"/>
        <v>0.06</v>
      </c>
      <c r="DC298">
        <f t="shared" si="104"/>
        <v>296</v>
      </c>
      <c r="DD298">
        <f t="shared" si="105"/>
        <v>0.06</v>
      </c>
      <c r="DE298">
        <f t="shared" si="112"/>
        <v>0.54329082467443246</v>
      </c>
      <c r="DF298">
        <f t="shared" si="106"/>
        <v>0.45670917532556754</v>
      </c>
      <c r="DG298">
        <f t="shared" si="113"/>
        <v>0.69238895223809471</v>
      </c>
      <c r="DH298">
        <f t="shared" si="107"/>
        <v>-577.83129383094774</v>
      </c>
      <c r="DI298">
        <f t="shared" si="114"/>
        <v>0.65521064301552101</v>
      </c>
      <c r="DJ298">
        <f t="shared" si="108"/>
        <v>0.39942684897332242</v>
      </c>
    </row>
    <row r="299" spans="1:114" x14ac:dyDescent="0.25">
      <c r="A299" t="s">
        <v>27</v>
      </c>
      <c r="B299" s="2">
        <v>4.4999999999999998E-2</v>
      </c>
      <c r="T299">
        <v>298</v>
      </c>
      <c r="U299" s="2">
        <v>6.0999999999999999E-2</v>
      </c>
      <c r="V299">
        <v>278</v>
      </c>
      <c r="W299">
        <v>5.8000000000000003E-2</v>
      </c>
      <c r="X299" t="str">
        <f t="shared" si="117"/>
        <v/>
      </c>
      <c r="AJ299" s="79">
        <f t="shared" si="110"/>
        <v>0.06</v>
      </c>
      <c r="AK299">
        <f t="shared" si="109"/>
        <v>297</v>
      </c>
      <c r="AL299" s="6">
        <f t="shared" si="111"/>
        <v>0.65742793791574283</v>
      </c>
      <c r="AM299" s="6">
        <f t="shared" si="100"/>
        <v>0.40545359242201401</v>
      </c>
      <c r="AN299" s="7">
        <f t="shared" si="101"/>
        <v>0.65742793791574283</v>
      </c>
      <c r="AO299" s="7">
        <f t="shared" si="102"/>
        <v>0.36746219329514901</v>
      </c>
      <c r="CD299">
        <f t="shared" si="115"/>
        <v>278</v>
      </c>
      <c r="CE299" s="2">
        <f t="shared" si="116"/>
        <v>5.8000000000000003E-2</v>
      </c>
      <c r="DB299">
        <f t="shared" si="103"/>
        <v>0.06</v>
      </c>
      <c r="DC299">
        <f t="shared" si="104"/>
        <v>297</v>
      </c>
      <c r="DD299">
        <f t="shared" si="105"/>
        <v>0.06</v>
      </c>
      <c r="DE299">
        <f t="shared" si="112"/>
        <v>0.54329082467443246</v>
      </c>
      <c r="DF299">
        <f t="shared" si="106"/>
        <v>0.45670917532556754</v>
      </c>
      <c r="DG299">
        <f t="shared" si="113"/>
        <v>0.70128736180671791</v>
      </c>
      <c r="DH299">
        <f t="shared" si="107"/>
        <v>-572.21419863200583</v>
      </c>
      <c r="DI299">
        <f t="shared" si="114"/>
        <v>0.65742793791574283</v>
      </c>
      <c r="DJ299">
        <f t="shared" si="108"/>
        <v>0.40545359242201401</v>
      </c>
    </row>
    <row r="300" spans="1:114" x14ac:dyDescent="0.25">
      <c r="A300" t="s">
        <v>27</v>
      </c>
      <c r="B300" s="2">
        <v>4.7E-2</v>
      </c>
      <c r="T300">
        <v>299</v>
      </c>
      <c r="U300" s="2">
        <v>6.0999999999999999E-2</v>
      </c>
      <c r="V300">
        <v>279</v>
      </c>
      <c r="W300">
        <v>5.8000000000000003E-2</v>
      </c>
      <c r="X300" t="str">
        <f t="shared" si="117"/>
        <v/>
      </c>
      <c r="AJ300" s="79">
        <f t="shared" si="110"/>
        <v>6.0999999999999999E-2</v>
      </c>
      <c r="AK300">
        <f t="shared" si="109"/>
        <v>298</v>
      </c>
      <c r="AL300" s="6">
        <f t="shared" si="111"/>
        <v>0.65964523281596454</v>
      </c>
      <c r="AM300" s="6">
        <f t="shared" si="100"/>
        <v>0.4114950988247259</v>
      </c>
      <c r="AN300" s="7">
        <f t="shared" si="101"/>
        <v>0.65964523281596454</v>
      </c>
      <c r="AO300" s="7">
        <f t="shared" si="102"/>
        <v>0.3665564879665702</v>
      </c>
      <c r="CD300">
        <f t="shared" si="115"/>
        <v>279</v>
      </c>
      <c r="CE300" s="2">
        <f t="shared" si="116"/>
        <v>5.8000000000000003E-2</v>
      </c>
      <c r="DB300">
        <f t="shared" si="103"/>
        <v>6.0999999999999999E-2</v>
      </c>
      <c r="DC300">
        <f t="shared" si="104"/>
        <v>298</v>
      </c>
      <c r="DD300">
        <f t="shared" si="105"/>
        <v>6.0999999999999999E-2</v>
      </c>
      <c r="DE300">
        <f t="shared" si="112"/>
        <v>0.55337827477761725</v>
      </c>
      <c r="DF300">
        <f t="shared" si="106"/>
        <v>0.44662172522238275</v>
      </c>
      <c r="DG300">
        <f t="shared" si="113"/>
        <v>0.70128736180671791</v>
      </c>
      <c r="DH300">
        <f t="shared" si="107"/>
        <v>-563.19785381546001</v>
      </c>
      <c r="DI300">
        <f t="shared" si="114"/>
        <v>0.65964523281596454</v>
      </c>
      <c r="DJ300">
        <f t="shared" si="108"/>
        <v>0.4114950988247259</v>
      </c>
    </row>
    <row r="301" spans="1:114" x14ac:dyDescent="0.25">
      <c r="A301" t="s">
        <v>27</v>
      </c>
      <c r="B301" s="2">
        <v>4.7E-2</v>
      </c>
      <c r="T301">
        <v>300</v>
      </c>
      <c r="U301" s="2">
        <v>6.0999999999999999E-2</v>
      </c>
      <c r="V301">
        <v>280</v>
      </c>
      <c r="W301">
        <v>5.8000000000000003E-2</v>
      </c>
      <c r="X301" t="str">
        <f t="shared" si="117"/>
        <v/>
      </c>
      <c r="AJ301" s="79">
        <f t="shared" si="110"/>
        <v>6.0999999999999999E-2</v>
      </c>
      <c r="AK301">
        <f t="shared" si="109"/>
        <v>299</v>
      </c>
      <c r="AL301" s="6">
        <f t="shared" si="111"/>
        <v>0.66186252771618626</v>
      </c>
      <c r="AM301" s="6">
        <f t="shared" si="100"/>
        <v>0.41755166229422341</v>
      </c>
      <c r="AN301" s="7">
        <f t="shared" si="101"/>
        <v>0.66186252771618637</v>
      </c>
      <c r="AO301" s="7">
        <f t="shared" si="102"/>
        <v>0.36563737019842474</v>
      </c>
      <c r="CD301">
        <f t="shared" si="115"/>
        <v>280</v>
      </c>
      <c r="CE301" s="2">
        <f t="shared" si="116"/>
        <v>5.8000000000000003E-2</v>
      </c>
      <c r="DB301">
        <f t="shared" si="103"/>
        <v>6.0999999999999999E-2</v>
      </c>
      <c r="DC301">
        <f t="shared" si="104"/>
        <v>299</v>
      </c>
      <c r="DD301">
        <f t="shared" si="105"/>
        <v>6.0999999999999999E-2</v>
      </c>
      <c r="DE301">
        <f t="shared" si="112"/>
        <v>0.55337827477761725</v>
      </c>
      <c r="DF301">
        <f t="shared" si="106"/>
        <v>0.44662172522238275</v>
      </c>
      <c r="DG301">
        <f t="shared" si="113"/>
        <v>0.71006687204004482</v>
      </c>
      <c r="DH301">
        <f t="shared" si="107"/>
        <v>-557.66342972556617</v>
      </c>
      <c r="DI301">
        <f t="shared" si="114"/>
        <v>0.66186252771618626</v>
      </c>
      <c r="DJ301">
        <f t="shared" si="108"/>
        <v>0.41755166229422341</v>
      </c>
    </row>
    <row r="302" spans="1:114" x14ac:dyDescent="0.25">
      <c r="A302" t="s">
        <v>27</v>
      </c>
      <c r="B302" s="2">
        <v>0.05</v>
      </c>
      <c r="T302">
        <v>301</v>
      </c>
      <c r="U302" s="2">
        <v>6.0999999999999999E-2</v>
      </c>
      <c r="V302">
        <v>281</v>
      </c>
      <c r="W302">
        <v>5.8000000000000003E-2</v>
      </c>
      <c r="X302" t="str">
        <f t="shared" si="117"/>
        <v/>
      </c>
      <c r="AJ302" s="79">
        <f t="shared" si="110"/>
        <v>6.0999999999999999E-2</v>
      </c>
      <c r="AK302">
        <f t="shared" si="109"/>
        <v>300</v>
      </c>
      <c r="AL302" s="6">
        <f t="shared" si="111"/>
        <v>0.66407982261640797</v>
      </c>
      <c r="AM302" s="6">
        <f t="shared" si="100"/>
        <v>0.42362358136011719</v>
      </c>
      <c r="AN302" s="7">
        <f t="shared" si="101"/>
        <v>0.66407982261640797</v>
      </c>
      <c r="AO302" s="7">
        <f t="shared" si="102"/>
        <v>0.36470480627461882</v>
      </c>
      <c r="CD302">
        <f t="shared" si="115"/>
        <v>281</v>
      </c>
      <c r="CE302" s="2">
        <f t="shared" si="116"/>
        <v>5.8000000000000003E-2</v>
      </c>
      <c r="DB302">
        <f t="shared" si="103"/>
        <v>6.0999999999999999E-2</v>
      </c>
      <c r="DC302">
        <f t="shared" si="104"/>
        <v>300</v>
      </c>
      <c r="DD302">
        <f t="shared" si="105"/>
        <v>6.0999999999999999E-2</v>
      </c>
      <c r="DE302">
        <f t="shared" si="112"/>
        <v>0.55337827477761725</v>
      </c>
      <c r="DF302">
        <f t="shared" si="106"/>
        <v>0.44662172522238275</v>
      </c>
      <c r="DG302">
        <f t="shared" si="113"/>
        <v>0.71006687204004482</v>
      </c>
      <c r="DH302">
        <f t="shared" si="107"/>
        <v>-559.53164892062671</v>
      </c>
      <c r="DI302">
        <f t="shared" si="114"/>
        <v>0.66407982261640797</v>
      </c>
      <c r="DJ302">
        <f t="shared" si="108"/>
        <v>0.42362358136011719</v>
      </c>
    </row>
    <row r="303" spans="1:114" x14ac:dyDescent="0.25">
      <c r="A303" t="s">
        <v>27</v>
      </c>
      <c r="B303" s="2">
        <v>0.05</v>
      </c>
      <c r="T303">
        <v>302</v>
      </c>
      <c r="U303" s="2">
        <v>6.0999999999999999E-2</v>
      </c>
      <c r="V303">
        <v>282</v>
      </c>
      <c r="W303">
        <v>5.8000000000000003E-2</v>
      </c>
      <c r="X303" t="str">
        <f t="shared" si="117"/>
        <v/>
      </c>
      <c r="AJ303" s="79">
        <f t="shared" si="110"/>
        <v>6.0999999999999999E-2</v>
      </c>
      <c r="AK303">
        <f t="shared" si="109"/>
        <v>301</v>
      </c>
      <c r="AL303" s="6">
        <f t="shared" si="111"/>
        <v>0.66629711751662968</v>
      </c>
      <c r="AM303" s="6">
        <f t="shared" si="100"/>
        <v>0.42971115909612984</v>
      </c>
      <c r="AN303" s="7">
        <f t="shared" si="101"/>
        <v>0.66629711751662968</v>
      </c>
      <c r="AO303" s="7">
        <f t="shared" si="102"/>
        <v>0.36375876181211653</v>
      </c>
      <c r="CD303">
        <f t="shared" si="115"/>
        <v>282</v>
      </c>
      <c r="CE303" s="2">
        <f t="shared" si="116"/>
        <v>5.8000000000000003E-2</v>
      </c>
      <c r="DB303">
        <f t="shared" si="103"/>
        <v>6.0999999999999999E-2</v>
      </c>
      <c r="DC303">
        <f t="shared" si="104"/>
        <v>301</v>
      </c>
      <c r="DD303">
        <f t="shared" si="105"/>
        <v>6.0999999999999999E-2</v>
      </c>
      <c r="DE303">
        <f t="shared" si="112"/>
        <v>0.55337827477761725</v>
      </c>
      <c r="DF303">
        <f t="shared" si="106"/>
        <v>0.44662172522238275</v>
      </c>
      <c r="DG303">
        <f t="shared" si="113"/>
        <v>0.71006687204004482</v>
      </c>
      <c r="DH303">
        <f t="shared" si="107"/>
        <v>-561.39986811568724</v>
      </c>
      <c r="DI303">
        <f t="shared" si="114"/>
        <v>0.66629711751662968</v>
      </c>
      <c r="DJ303">
        <f t="shared" si="108"/>
        <v>0.42971115909612984</v>
      </c>
    </row>
    <row r="304" spans="1:114" x14ac:dyDescent="0.25">
      <c r="A304" t="s">
        <v>27</v>
      </c>
      <c r="B304" s="2">
        <v>5.0999999999999997E-2</v>
      </c>
      <c r="T304">
        <v>303</v>
      </c>
      <c r="U304" s="2">
        <v>6.3E-2</v>
      </c>
      <c r="V304">
        <v>283</v>
      </c>
      <c r="W304">
        <v>5.8000000000000003E-2</v>
      </c>
      <c r="X304" t="str">
        <f t="shared" si="117"/>
        <v/>
      </c>
      <c r="AJ304" s="79">
        <f t="shared" si="110"/>
        <v>6.0999999999999999E-2</v>
      </c>
      <c r="AK304">
        <f t="shared" si="109"/>
        <v>302</v>
      </c>
      <c r="AL304" s="6">
        <f t="shared" si="111"/>
        <v>0.66851441241685139</v>
      </c>
      <c r="AM304" s="6">
        <f t="shared" si="100"/>
        <v>0.43581470325125643</v>
      </c>
      <c r="AN304" s="7">
        <f t="shared" si="101"/>
        <v>0.66851441241685139</v>
      </c>
      <c r="AO304" s="7">
        <f t="shared" si="102"/>
        <v>0.36279920175071961</v>
      </c>
      <c r="CD304">
        <f t="shared" si="115"/>
        <v>283</v>
      </c>
      <c r="CE304" s="2">
        <f t="shared" si="116"/>
        <v>5.8000000000000003E-2</v>
      </c>
      <c r="DB304">
        <f t="shared" si="103"/>
        <v>6.0999999999999999E-2</v>
      </c>
      <c r="DC304">
        <f t="shared" si="104"/>
        <v>302</v>
      </c>
      <c r="DD304">
        <f t="shared" si="105"/>
        <v>6.0999999999999999E-2</v>
      </c>
      <c r="DE304">
        <f t="shared" si="112"/>
        <v>0.55337827477761725</v>
      </c>
      <c r="DF304">
        <f t="shared" si="106"/>
        <v>0.44662172522238275</v>
      </c>
      <c r="DG304">
        <f t="shared" si="113"/>
        <v>0.71006687204004482</v>
      </c>
      <c r="DH304">
        <f t="shared" si="107"/>
        <v>-563.26808731074777</v>
      </c>
      <c r="DI304">
        <f t="shared" si="114"/>
        <v>0.66851441241685139</v>
      </c>
      <c r="DJ304">
        <f t="shared" si="108"/>
        <v>0.43581470325125643</v>
      </c>
    </row>
    <row r="305" spans="1:114" x14ac:dyDescent="0.25">
      <c r="A305" t="s">
        <v>27</v>
      </c>
      <c r="B305" s="2">
        <v>5.1999999999999998E-2</v>
      </c>
      <c r="T305">
        <v>304</v>
      </c>
      <c r="U305" s="2">
        <v>6.3E-2</v>
      </c>
      <c r="V305">
        <v>284</v>
      </c>
      <c r="W305">
        <v>5.8000000000000003E-2</v>
      </c>
      <c r="X305" t="str">
        <f t="shared" si="117"/>
        <v/>
      </c>
      <c r="AJ305" s="79">
        <f t="shared" si="110"/>
        <v>6.3E-2</v>
      </c>
      <c r="AK305">
        <f t="shared" si="109"/>
        <v>303</v>
      </c>
      <c r="AL305" s="6">
        <f t="shared" si="111"/>
        <v>0.67073170731707321</v>
      </c>
      <c r="AM305" s="6">
        <f t="shared" ref="AM305:AM368" si="118">(_xlfn.NORM.S.INV(AL305))</f>
        <v>0.4419345263849786</v>
      </c>
      <c r="AN305" s="7">
        <f t="shared" ref="AN305:AN368" si="119">_xlfn.NORM.DIST(AM305,0,1,TRUE)</f>
        <v>0.67073170731707332</v>
      </c>
      <c r="AO305" s="7">
        <f t="shared" ref="AO305:AO368" si="120">_xlfn.NORM.DIST(AM305,0,1,FALSE)</f>
        <v>0.3618260903425517</v>
      </c>
      <c r="CD305">
        <f t="shared" si="115"/>
        <v>284</v>
      </c>
      <c r="CE305" s="2">
        <f t="shared" si="116"/>
        <v>5.8000000000000003E-2</v>
      </c>
      <c r="DB305">
        <f t="shared" ref="DB305:DB368" si="121">IF(AJ305&gt;0,AJ305,"")</f>
        <v>6.3E-2</v>
      </c>
      <c r="DC305">
        <f t="shared" ref="DC305:DC368" si="122">IF(AK305&gt;0,AK305,"")</f>
        <v>303</v>
      </c>
      <c r="DD305">
        <f t="shared" ref="DD305:DD368" si="123">DB305</f>
        <v>6.3E-2</v>
      </c>
      <c r="DE305">
        <f t="shared" si="112"/>
        <v>0.57344352240220442</v>
      </c>
      <c r="DF305">
        <f t="shared" ref="DF305:DF368" si="124">1-DE305</f>
        <v>0.42655647759779558</v>
      </c>
      <c r="DG305">
        <f t="shared" si="113"/>
        <v>0.71006687204004482</v>
      </c>
      <c r="DH305">
        <f t="shared" ref="DH305:DH368" si="125">(2*DC305-1)*(LN(DE305)+LN(DG305))</f>
        <v>-543.58763185698785</v>
      </c>
      <c r="DI305">
        <f t="shared" si="114"/>
        <v>0.67073170731707321</v>
      </c>
      <c r="DJ305">
        <f t="shared" ref="DJ305:DJ368" si="126">_xlfn.NORM.S.INV(DI305)</f>
        <v>0.4419345263849786</v>
      </c>
    </row>
    <row r="306" spans="1:114" x14ac:dyDescent="0.25">
      <c r="A306" t="s">
        <v>27</v>
      </c>
      <c r="B306" s="2">
        <v>5.2999999999999999E-2</v>
      </c>
      <c r="T306">
        <v>305</v>
      </c>
      <c r="U306" s="2">
        <v>6.4000000000000001E-2</v>
      </c>
      <c r="V306">
        <v>285</v>
      </c>
      <c r="W306">
        <v>5.8000000000000003E-2</v>
      </c>
      <c r="X306" t="str">
        <f t="shared" si="117"/>
        <v/>
      </c>
      <c r="AJ306" s="79">
        <f t="shared" si="110"/>
        <v>6.3E-2</v>
      </c>
      <c r="AK306">
        <f t="shared" ref="AK306:AK369" si="127">AK305+1</f>
        <v>304</v>
      </c>
      <c r="AL306" s="6">
        <f t="shared" si="111"/>
        <v>0.67294900221729492</v>
      </c>
      <c r="AM306" s="6">
        <f t="shared" si="118"/>
        <v>0.44807094600669545</v>
      </c>
      <c r="AN306" s="7">
        <f t="shared" si="119"/>
        <v>0.67294900221729503</v>
      </c>
      <c r="AO306" s="7">
        <f t="shared" si="120"/>
        <v>0.36083939114123836</v>
      </c>
      <c r="CD306">
        <f t="shared" si="115"/>
        <v>285</v>
      </c>
      <c r="CE306" s="2">
        <f t="shared" si="116"/>
        <v>5.8000000000000003E-2</v>
      </c>
      <c r="DB306">
        <f t="shared" si="121"/>
        <v>6.3E-2</v>
      </c>
      <c r="DC306">
        <f t="shared" si="122"/>
        <v>304</v>
      </c>
      <c r="DD306">
        <f t="shared" si="123"/>
        <v>6.3E-2</v>
      </c>
      <c r="DE306">
        <f t="shared" si="112"/>
        <v>0.57344352240220442</v>
      </c>
      <c r="DF306">
        <f t="shared" si="124"/>
        <v>0.42655647759779558</v>
      </c>
      <c r="DG306">
        <f t="shared" si="113"/>
        <v>0.71006687204004482</v>
      </c>
      <c r="DH306">
        <f t="shared" si="125"/>
        <v>-545.38461576395309</v>
      </c>
      <c r="DI306">
        <f t="shared" si="114"/>
        <v>0.67294900221729492</v>
      </c>
      <c r="DJ306">
        <f t="shared" si="126"/>
        <v>0.44807094600669545</v>
      </c>
    </row>
    <row r="307" spans="1:114" x14ac:dyDescent="0.25">
      <c r="A307" t="s">
        <v>27</v>
      </c>
      <c r="B307" s="2">
        <v>5.5E-2</v>
      </c>
      <c r="T307">
        <v>306</v>
      </c>
      <c r="U307" s="2">
        <v>6.5000000000000002E-2</v>
      </c>
      <c r="V307">
        <v>286</v>
      </c>
      <c r="W307">
        <v>5.8000000000000003E-2</v>
      </c>
      <c r="X307" t="str">
        <f t="shared" si="117"/>
        <v/>
      </c>
      <c r="AJ307" s="79">
        <f t="shared" si="110"/>
        <v>6.4000000000000001E-2</v>
      </c>
      <c r="AK307">
        <f t="shared" si="127"/>
        <v>305</v>
      </c>
      <c r="AL307" s="6">
        <f t="shared" si="111"/>
        <v>0.67516629711751663</v>
      </c>
      <c r="AM307" s="6">
        <f t="shared" si="118"/>
        <v>0.45422428471954851</v>
      </c>
      <c r="AN307" s="7">
        <f t="shared" si="119"/>
        <v>0.67516629711751663</v>
      </c>
      <c r="AO307" s="7">
        <f t="shared" si="120"/>
        <v>0.35983906699077306</v>
      </c>
      <c r="CD307">
        <f t="shared" si="115"/>
        <v>286</v>
      </c>
      <c r="CE307" s="2">
        <f t="shared" si="116"/>
        <v>5.8000000000000003E-2</v>
      </c>
      <c r="DB307">
        <f t="shared" si="121"/>
        <v>6.4000000000000001E-2</v>
      </c>
      <c r="DC307">
        <f t="shared" si="122"/>
        <v>305</v>
      </c>
      <c r="DD307">
        <f t="shared" si="123"/>
        <v>6.4000000000000001E-2</v>
      </c>
      <c r="DE307">
        <f t="shared" si="112"/>
        <v>0.58340863635990081</v>
      </c>
      <c r="DF307">
        <f t="shared" si="124"/>
        <v>0.41659136364009919</v>
      </c>
      <c r="DG307">
        <f t="shared" si="113"/>
        <v>0.71006687204004482</v>
      </c>
      <c r="DH307">
        <f t="shared" si="125"/>
        <v>-536.68949925311392</v>
      </c>
      <c r="DI307">
        <f t="shared" si="114"/>
        <v>0.67516629711751663</v>
      </c>
      <c r="DJ307">
        <f t="shared" si="126"/>
        <v>0.45422428471954851</v>
      </c>
    </row>
    <row r="308" spans="1:114" x14ac:dyDescent="0.25">
      <c r="A308" t="s">
        <v>27</v>
      </c>
      <c r="B308" s="2">
        <v>5.5E-2</v>
      </c>
      <c r="T308">
        <v>307</v>
      </c>
      <c r="U308" s="2">
        <v>6.5000000000000002E-2</v>
      </c>
      <c r="V308">
        <v>287</v>
      </c>
      <c r="W308">
        <v>5.8000000000000003E-2</v>
      </c>
      <c r="X308" t="str">
        <f t="shared" si="117"/>
        <v/>
      </c>
      <c r="AJ308" s="79">
        <f t="shared" si="110"/>
        <v>6.5000000000000002E-2</v>
      </c>
      <c r="AK308">
        <f t="shared" si="127"/>
        <v>306</v>
      </c>
      <c r="AL308" s="6">
        <f t="shared" si="111"/>
        <v>0.67738359201773835</v>
      </c>
      <c r="AM308" s="6">
        <f t="shared" si="118"/>
        <v>0.46039487036881471</v>
      </c>
      <c r="AN308" s="7">
        <f t="shared" si="119"/>
        <v>0.67738359201773846</v>
      </c>
      <c r="AO308" s="7">
        <f t="shared" si="120"/>
        <v>0.35882508001405894</v>
      </c>
      <c r="CD308">
        <f t="shared" si="115"/>
        <v>287</v>
      </c>
      <c r="CE308" s="2">
        <f t="shared" si="116"/>
        <v>5.8000000000000003E-2</v>
      </c>
      <c r="DB308">
        <f t="shared" si="121"/>
        <v>6.5000000000000002E-2</v>
      </c>
      <c r="DC308">
        <f t="shared" si="122"/>
        <v>306</v>
      </c>
      <c r="DD308">
        <f t="shared" si="123"/>
        <v>6.5000000000000002E-2</v>
      </c>
      <c r="DE308">
        <f t="shared" si="112"/>
        <v>0.5933204311462974</v>
      </c>
      <c r="DF308">
        <f t="shared" si="124"/>
        <v>0.4066795688537026</v>
      </c>
      <c r="DG308">
        <f t="shared" si="113"/>
        <v>0.71006687204004482</v>
      </c>
      <c r="DH308">
        <f t="shared" si="125"/>
        <v>-528.15866313178594</v>
      </c>
      <c r="DI308">
        <f t="shared" si="114"/>
        <v>0.67738359201773835</v>
      </c>
      <c r="DJ308">
        <f t="shared" si="126"/>
        <v>0.46039487036881471</v>
      </c>
    </row>
    <row r="309" spans="1:114" x14ac:dyDescent="0.25">
      <c r="A309" t="s">
        <v>27</v>
      </c>
      <c r="B309" s="2">
        <v>0.06</v>
      </c>
      <c r="T309">
        <v>308</v>
      </c>
      <c r="U309" s="2">
        <v>6.6000000000000003E-2</v>
      </c>
      <c r="V309">
        <v>288</v>
      </c>
      <c r="W309">
        <v>5.8000000000000003E-2</v>
      </c>
      <c r="X309" t="str">
        <f t="shared" si="117"/>
        <v/>
      </c>
      <c r="AJ309" s="79">
        <f t="shared" si="110"/>
        <v>6.5000000000000002E-2</v>
      </c>
      <c r="AK309">
        <f t="shared" si="127"/>
        <v>307</v>
      </c>
      <c r="AL309" s="6">
        <f t="shared" si="111"/>
        <v>0.67960088691796006</v>
      </c>
      <c r="AM309" s="6">
        <f t="shared" si="118"/>
        <v>0.46658303619506253</v>
      </c>
      <c r="AN309" s="7">
        <f t="shared" si="119"/>
        <v>0.67960088691796006</v>
      </c>
      <c r="AO309" s="7">
        <f t="shared" si="120"/>
        <v>0.3577973916011169</v>
      </c>
      <c r="CD309">
        <f t="shared" si="115"/>
        <v>288</v>
      </c>
      <c r="CE309" s="2">
        <f t="shared" si="116"/>
        <v>5.8000000000000003E-2</v>
      </c>
      <c r="DB309">
        <f t="shared" si="121"/>
        <v>6.5000000000000002E-2</v>
      </c>
      <c r="DC309">
        <f t="shared" si="122"/>
        <v>307</v>
      </c>
      <c r="DD309">
        <f t="shared" si="123"/>
        <v>6.5000000000000002E-2</v>
      </c>
      <c r="DE309">
        <f t="shared" si="112"/>
        <v>0.5933204311462974</v>
      </c>
      <c r="DF309">
        <f t="shared" si="124"/>
        <v>0.4066795688537026</v>
      </c>
      <c r="DG309">
        <f t="shared" si="113"/>
        <v>0.71006687204004482</v>
      </c>
      <c r="DH309">
        <f t="shared" si="125"/>
        <v>-529.88749672632537</v>
      </c>
      <c r="DI309">
        <f t="shared" si="114"/>
        <v>0.67960088691796006</v>
      </c>
      <c r="DJ309">
        <f t="shared" si="126"/>
        <v>0.46658303619506253</v>
      </c>
    </row>
    <row r="310" spans="1:114" x14ac:dyDescent="0.25">
      <c r="A310" t="s">
        <v>27</v>
      </c>
      <c r="B310" s="2">
        <v>6.0999999999999999E-2</v>
      </c>
      <c r="T310">
        <v>309</v>
      </c>
      <c r="U310" s="2">
        <v>6.7000000000000004E-2</v>
      </c>
      <c r="V310">
        <v>289</v>
      </c>
      <c r="W310">
        <v>5.8999999999999997E-2</v>
      </c>
      <c r="X310" t="str">
        <f t="shared" si="117"/>
        <v/>
      </c>
      <c r="AJ310" s="79">
        <f t="shared" si="110"/>
        <v>6.6000000000000003E-2</v>
      </c>
      <c r="AK310">
        <f t="shared" si="127"/>
        <v>308</v>
      </c>
      <c r="AL310" s="6">
        <f t="shared" si="111"/>
        <v>0.68181818181818177</v>
      </c>
      <c r="AM310" s="6">
        <f t="shared" si="118"/>
        <v>0.47278912099226728</v>
      </c>
      <c r="AN310" s="7">
        <f t="shared" si="119"/>
        <v>0.68181818181818188</v>
      </c>
      <c r="AO310" s="7">
        <f t="shared" si="120"/>
        <v>0.35675596239694818</v>
      </c>
      <c r="CD310">
        <f t="shared" si="115"/>
        <v>289</v>
      </c>
      <c r="CE310" s="2">
        <f t="shared" si="116"/>
        <v>5.8999999999999997E-2</v>
      </c>
      <c r="DB310">
        <f t="shared" si="121"/>
        <v>6.6000000000000003E-2</v>
      </c>
      <c r="DC310">
        <f t="shared" si="122"/>
        <v>308</v>
      </c>
      <c r="DD310">
        <f t="shared" si="123"/>
        <v>6.6000000000000003E-2</v>
      </c>
      <c r="DE310">
        <f t="shared" si="112"/>
        <v>0.60317279718790862</v>
      </c>
      <c r="DF310">
        <f t="shared" si="124"/>
        <v>0.39682720281209138</v>
      </c>
      <c r="DG310">
        <f t="shared" si="113"/>
        <v>0.71006687204004482</v>
      </c>
      <c r="DH310">
        <f t="shared" si="125"/>
        <v>-521.48782825257365</v>
      </c>
      <c r="DI310">
        <f t="shared" si="114"/>
        <v>0.68181818181818177</v>
      </c>
      <c r="DJ310">
        <f t="shared" si="126"/>
        <v>0.47278912099226728</v>
      </c>
    </row>
    <row r="311" spans="1:114" x14ac:dyDescent="0.25">
      <c r="A311" t="s">
        <v>27</v>
      </c>
      <c r="B311" s="2">
        <v>6.7000000000000004E-2</v>
      </c>
      <c r="T311">
        <v>310</v>
      </c>
      <c r="U311" s="2">
        <v>6.7000000000000004E-2</v>
      </c>
      <c r="V311">
        <v>290</v>
      </c>
      <c r="W311">
        <v>5.8999999999999997E-2</v>
      </c>
      <c r="X311" t="str">
        <f t="shared" si="117"/>
        <v/>
      </c>
      <c r="AJ311" s="79">
        <f t="shared" si="110"/>
        <v>6.7000000000000004E-2</v>
      </c>
      <c r="AK311">
        <f t="shared" si="127"/>
        <v>309</v>
      </c>
      <c r="AL311" s="6">
        <f t="shared" si="111"/>
        <v>0.68403547671840359</v>
      </c>
      <c r="AM311" s="6">
        <f t="shared" si="118"/>
        <v>0.4790134692710934</v>
      </c>
      <c r="AN311" s="7">
        <f t="shared" si="119"/>
        <v>0.68403547671840359</v>
      </c>
      <c r="AO311" s="7">
        <f t="shared" si="120"/>
        <v>0.35570075228904069</v>
      </c>
      <c r="CD311">
        <f t="shared" si="115"/>
        <v>290</v>
      </c>
      <c r="CE311" s="2">
        <f t="shared" si="116"/>
        <v>5.8999999999999997E-2</v>
      </c>
      <c r="DB311">
        <f t="shared" si="121"/>
        <v>6.7000000000000004E-2</v>
      </c>
      <c r="DC311">
        <f t="shared" si="122"/>
        <v>309</v>
      </c>
      <c r="DD311">
        <f t="shared" si="123"/>
        <v>6.7000000000000004E-2</v>
      </c>
      <c r="DE311">
        <f t="shared" si="112"/>
        <v>0.61295973840829188</v>
      </c>
      <c r="DF311">
        <f t="shared" si="124"/>
        <v>0.38704026159170812</v>
      </c>
      <c r="DG311">
        <f t="shared" si="113"/>
        <v>0.71006687204004482</v>
      </c>
      <c r="DH311">
        <f t="shared" si="125"/>
        <v>-513.25277791232543</v>
      </c>
      <c r="DI311">
        <f t="shared" si="114"/>
        <v>0.68403547671840359</v>
      </c>
      <c r="DJ311">
        <f t="shared" si="126"/>
        <v>0.4790134692710934</v>
      </c>
    </row>
    <row r="312" spans="1:114" x14ac:dyDescent="0.25">
      <c r="A312" t="s">
        <v>27</v>
      </c>
      <c r="B312" s="2">
        <v>7.4999999999999997E-2</v>
      </c>
      <c r="T312">
        <v>311</v>
      </c>
      <c r="U312" s="2">
        <v>6.7000000000000004E-2</v>
      </c>
      <c r="V312">
        <v>291</v>
      </c>
      <c r="W312">
        <v>5.8999999999999997E-2</v>
      </c>
      <c r="X312" t="str">
        <f t="shared" si="117"/>
        <v/>
      </c>
      <c r="AJ312" s="79">
        <f t="shared" si="110"/>
        <v>6.7000000000000004E-2</v>
      </c>
      <c r="AK312">
        <f t="shared" si="127"/>
        <v>310</v>
      </c>
      <c r="AL312" s="6">
        <f t="shared" si="111"/>
        <v>0.6862527716186253</v>
      </c>
      <c r="AM312" s="6">
        <f t="shared" si="118"/>
        <v>0.48525643142756031</v>
      </c>
      <c r="AN312" s="7">
        <f t="shared" si="119"/>
        <v>0.68625277161862541</v>
      </c>
      <c r="AO312" s="7">
        <f t="shared" si="120"/>
        <v>0.35463172039450747</v>
      </c>
      <c r="CD312">
        <f t="shared" si="115"/>
        <v>291</v>
      </c>
      <c r="CE312" s="2">
        <f t="shared" si="116"/>
        <v>5.8999999999999997E-2</v>
      </c>
      <c r="DB312">
        <f t="shared" si="121"/>
        <v>6.7000000000000004E-2</v>
      </c>
      <c r="DC312">
        <f t="shared" si="122"/>
        <v>310</v>
      </c>
      <c r="DD312">
        <f t="shared" si="123"/>
        <v>6.7000000000000004E-2</v>
      </c>
      <c r="DE312">
        <f t="shared" si="112"/>
        <v>0.61295973840829188</v>
      </c>
      <c r="DF312">
        <f t="shared" si="124"/>
        <v>0.38704026159170812</v>
      </c>
      <c r="DG312">
        <f t="shared" si="113"/>
        <v>0.71006687204004482</v>
      </c>
      <c r="DH312">
        <f t="shared" si="125"/>
        <v>-514.91648221674143</v>
      </c>
      <c r="DI312">
        <f t="shared" si="114"/>
        <v>0.6862527716186253</v>
      </c>
      <c r="DJ312">
        <f t="shared" si="126"/>
        <v>0.48525643142756031</v>
      </c>
    </row>
    <row r="313" spans="1:114" x14ac:dyDescent="0.25">
      <c r="A313" t="s">
        <v>27</v>
      </c>
      <c r="B313" s="2">
        <v>7.4999999999999997E-2</v>
      </c>
      <c r="T313">
        <v>312</v>
      </c>
      <c r="U313" s="2">
        <v>6.7000000000000004E-2</v>
      </c>
      <c r="V313">
        <v>292</v>
      </c>
      <c r="W313">
        <v>5.8999999999999997E-2</v>
      </c>
      <c r="X313" t="str">
        <f t="shared" si="117"/>
        <v/>
      </c>
      <c r="AJ313" s="79">
        <f t="shared" si="110"/>
        <v>6.7000000000000004E-2</v>
      </c>
      <c r="AK313">
        <f t="shared" si="127"/>
        <v>311</v>
      </c>
      <c r="AL313" s="6">
        <f t="shared" si="111"/>
        <v>0.68847006651884701</v>
      </c>
      <c r="AM313" s="6">
        <f t="shared" si="118"/>
        <v>0.49151836391732312</v>
      </c>
      <c r="AN313" s="7">
        <f t="shared" si="119"/>
        <v>0.68847006651884712</v>
      </c>
      <c r="AO313" s="7">
        <f t="shared" si="120"/>
        <v>0.35354882504684509</v>
      </c>
      <c r="CD313">
        <f t="shared" si="115"/>
        <v>292</v>
      </c>
      <c r="CE313" s="2">
        <f t="shared" si="116"/>
        <v>5.8999999999999997E-2</v>
      </c>
      <c r="DB313">
        <f t="shared" si="121"/>
        <v>6.7000000000000004E-2</v>
      </c>
      <c r="DC313">
        <f t="shared" si="122"/>
        <v>311</v>
      </c>
      <c r="DD313">
        <f t="shared" si="123"/>
        <v>6.7000000000000004E-2</v>
      </c>
      <c r="DE313">
        <f t="shared" si="112"/>
        <v>0.61295973840829188</v>
      </c>
      <c r="DF313">
        <f t="shared" si="124"/>
        <v>0.38704026159170812</v>
      </c>
      <c r="DG313">
        <f t="shared" si="113"/>
        <v>0.71872345293930606</v>
      </c>
      <c r="DH313">
        <f t="shared" si="125"/>
        <v>-509.05521603014546</v>
      </c>
      <c r="DI313">
        <f t="shared" si="114"/>
        <v>0.68847006651884701</v>
      </c>
      <c r="DJ313">
        <f t="shared" si="126"/>
        <v>0.49151836391732312</v>
      </c>
    </row>
    <row r="314" spans="1:114" x14ac:dyDescent="0.25">
      <c r="A314" t="s">
        <v>27</v>
      </c>
      <c r="B314" s="2">
        <v>7.5999999999999998E-2</v>
      </c>
      <c r="T314">
        <v>313</v>
      </c>
      <c r="U314" s="2">
        <v>6.7000000000000004E-2</v>
      </c>
      <c r="V314">
        <v>293</v>
      </c>
      <c r="W314">
        <v>5.8999999999999997E-2</v>
      </c>
      <c r="X314" t="str">
        <f t="shared" si="117"/>
        <v/>
      </c>
      <c r="AJ314" s="79">
        <f t="shared" si="110"/>
        <v>6.7000000000000004E-2</v>
      </c>
      <c r="AK314">
        <f t="shared" si="127"/>
        <v>312</v>
      </c>
      <c r="AL314" s="6">
        <f t="shared" si="111"/>
        <v>0.69068736141906872</v>
      </c>
      <c r="AM314" s="6">
        <f t="shared" si="118"/>
        <v>0.49779962943580408</v>
      </c>
      <c r="AN314" s="7">
        <f t="shared" si="119"/>
        <v>0.69068736141906872</v>
      </c>
      <c r="AO314" s="7">
        <f t="shared" si="120"/>
        <v>0.35245202378229873</v>
      </c>
      <c r="CD314">
        <f t="shared" si="115"/>
        <v>293</v>
      </c>
      <c r="CE314" s="2">
        <f t="shared" si="116"/>
        <v>5.8999999999999997E-2</v>
      </c>
      <c r="DB314">
        <f t="shared" si="121"/>
        <v>6.7000000000000004E-2</v>
      </c>
      <c r="DC314">
        <f t="shared" si="122"/>
        <v>312</v>
      </c>
      <c r="DD314">
        <f t="shared" si="123"/>
        <v>6.7000000000000004E-2</v>
      </c>
      <c r="DE314">
        <f t="shared" si="112"/>
        <v>0.61295973840829188</v>
      </c>
      <c r="DF314">
        <f t="shared" si="124"/>
        <v>0.38704026159170812</v>
      </c>
      <c r="DG314">
        <f t="shared" si="113"/>
        <v>0.71872345293930606</v>
      </c>
      <c r="DH314">
        <f t="shared" si="125"/>
        <v>-510.69468532492851</v>
      </c>
      <c r="DI314">
        <f t="shared" si="114"/>
        <v>0.69068736141906872</v>
      </c>
      <c r="DJ314">
        <f t="shared" si="126"/>
        <v>0.49779962943580408</v>
      </c>
    </row>
    <row r="315" spans="1:114" x14ac:dyDescent="0.25">
      <c r="A315" t="s">
        <v>28</v>
      </c>
      <c r="B315" s="2">
        <v>5.0000000000000001E-3</v>
      </c>
      <c r="T315">
        <v>314</v>
      </c>
      <c r="U315" s="2">
        <v>6.7000000000000004E-2</v>
      </c>
      <c r="V315">
        <v>294</v>
      </c>
      <c r="W315">
        <v>0.06</v>
      </c>
      <c r="X315" t="str">
        <f t="shared" si="117"/>
        <v/>
      </c>
      <c r="AJ315" s="79">
        <f t="shared" si="110"/>
        <v>6.7000000000000004E-2</v>
      </c>
      <c r="AK315">
        <f t="shared" si="127"/>
        <v>313</v>
      </c>
      <c r="AL315" s="6">
        <f t="shared" si="111"/>
        <v>0.69290465631929044</v>
      </c>
      <c r="AM315" s="6">
        <f t="shared" si="118"/>
        <v>0.50410059710442701</v>
      </c>
      <c r="AN315" s="7">
        <f t="shared" si="119"/>
        <v>0.69290465631929044</v>
      </c>
      <c r="AO315" s="7">
        <f t="shared" si="120"/>
        <v>0.35134127332582188</v>
      </c>
      <c r="CD315">
        <f t="shared" si="115"/>
        <v>294</v>
      </c>
      <c r="CE315" s="2">
        <f t="shared" si="116"/>
        <v>0.06</v>
      </c>
      <c r="DB315">
        <f t="shared" si="121"/>
        <v>6.7000000000000004E-2</v>
      </c>
      <c r="DC315">
        <f t="shared" si="122"/>
        <v>313</v>
      </c>
      <c r="DD315">
        <f t="shared" si="123"/>
        <v>6.7000000000000004E-2</v>
      </c>
      <c r="DE315">
        <f t="shared" si="112"/>
        <v>0.61295973840829188</v>
      </c>
      <c r="DF315">
        <f t="shared" si="124"/>
        <v>0.38704026159170812</v>
      </c>
      <c r="DG315">
        <f t="shared" si="113"/>
        <v>0.71872345293930606</v>
      </c>
      <c r="DH315">
        <f t="shared" si="125"/>
        <v>-512.33415461971163</v>
      </c>
      <c r="DI315">
        <f t="shared" si="114"/>
        <v>0.69290465631929044</v>
      </c>
      <c r="DJ315">
        <f t="shared" si="126"/>
        <v>0.50410059710442701</v>
      </c>
    </row>
    <row r="316" spans="1:114" x14ac:dyDescent="0.25">
      <c r="A316" t="s">
        <v>28</v>
      </c>
      <c r="B316" s="2">
        <v>7.0000000000000001E-3</v>
      </c>
      <c r="T316">
        <v>315</v>
      </c>
      <c r="U316" s="2">
        <v>6.8000000000000005E-2</v>
      </c>
      <c r="V316">
        <v>295</v>
      </c>
      <c r="W316">
        <v>0.06</v>
      </c>
      <c r="X316" t="str">
        <f t="shared" si="117"/>
        <v/>
      </c>
      <c r="AJ316" s="79">
        <f t="shared" si="110"/>
        <v>6.7000000000000004E-2</v>
      </c>
      <c r="AK316">
        <f t="shared" si="127"/>
        <v>314</v>
      </c>
      <c r="AL316" s="6">
        <f t="shared" si="111"/>
        <v>0.69512195121951215</v>
      </c>
      <c r="AM316" s="6">
        <f t="shared" si="118"/>
        <v>0.51042164266321888</v>
      </c>
      <c r="AN316" s="7">
        <f t="shared" si="119"/>
        <v>0.69512195121951215</v>
      </c>
      <c r="AO316" s="7">
        <f t="shared" si="120"/>
        <v>0.35021652957661542</v>
      </c>
      <c r="CD316">
        <f t="shared" si="115"/>
        <v>295</v>
      </c>
      <c r="CE316" s="2">
        <f t="shared" si="116"/>
        <v>0.06</v>
      </c>
      <c r="DB316">
        <f t="shared" si="121"/>
        <v>6.7000000000000004E-2</v>
      </c>
      <c r="DC316">
        <f t="shared" si="122"/>
        <v>314</v>
      </c>
      <c r="DD316">
        <f t="shared" si="123"/>
        <v>6.7000000000000004E-2</v>
      </c>
      <c r="DE316">
        <f t="shared" si="112"/>
        <v>0.61295973840829188</v>
      </c>
      <c r="DF316">
        <f t="shared" si="124"/>
        <v>0.38704026159170812</v>
      </c>
      <c r="DG316">
        <f t="shared" si="113"/>
        <v>0.71872345293930606</v>
      </c>
      <c r="DH316">
        <f t="shared" si="125"/>
        <v>-513.97362391449462</v>
      </c>
      <c r="DI316">
        <f t="shared" si="114"/>
        <v>0.69512195121951215</v>
      </c>
      <c r="DJ316">
        <f t="shared" si="126"/>
        <v>0.51042164266321888</v>
      </c>
    </row>
    <row r="317" spans="1:114" x14ac:dyDescent="0.25">
      <c r="A317" t="s">
        <v>28</v>
      </c>
      <c r="B317" s="2">
        <v>7.0000000000000001E-3</v>
      </c>
      <c r="T317">
        <v>316</v>
      </c>
      <c r="U317" s="2">
        <v>6.8000000000000005E-2</v>
      </c>
      <c r="V317">
        <v>296</v>
      </c>
      <c r="W317">
        <v>0.06</v>
      </c>
      <c r="X317" t="str">
        <f t="shared" si="117"/>
        <v/>
      </c>
      <c r="AJ317" s="79">
        <f t="shared" si="110"/>
        <v>6.8000000000000005E-2</v>
      </c>
      <c r="AK317">
        <f t="shared" si="127"/>
        <v>315</v>
      </c>
      <c r="AL317" s="6">
        <f t="shared" si="111"/>
        <v>0.69733924611973397</v>
      </c>
      <c r="AM317" s="6">
        <f t="shared" si="118"/>
        <v>0.51676314867005402</v>
      </c>
      <c r="AN317" s="7">
        <f t="shared" si="119"/>
        <v>0.69733924611973408</v>
      </c>
      <c r="AO317" s="7">
        <f t="shared" si="120"/>
        <v>0.34907774759323262</v>
      </c>
      <c r="CD317">
        <f t="shared" si="115"/>
        <v>296</v>
      </c>
      <c r="CE317" s="2">
        <f t="shared" si="116"/>
        <v>0.06</v>
      </c>
      <c r="DB317">
        <f t="shared" si="121"/>
        <v>6.8000000000000005E-2</v>
      </c>
      <c r="DC317">
        <f t="shared" si="122"/>
        <v>315</v>
      </c>
      <c r="DD317">
        <f t="shared" si="123"/>
        <v>6.8000000000000005E-2</v>
      </c>
      <c r="DE317">
        <f t="shared" si="112"/>
        <v>0.62267538314156834</v>
      </c>
      <c r="DF317">
        <f t="shared" si="124"/>
        <v>0.37732461685843166</v>
      </c>
      <c r="DG317">
        <f t="shared" si="113"/>
        <v>0.71872345293930606</v>
      </c>
      <c r="DH317">
        <f t="shared" si="125"/>
        <v>-505.7213923740606</v>
      </c>
      <c r="DI317">
        <f t="shared" si="114"/>
        <v>0.69733924611973397</v>
      </c>
      <c r="DJ317">
        <f t="shared" si="126"/>
        <v>0.51676314867005402</v>
      </c>
    </row>
    <row r="318" spans="1:114" x14ac:dyDescent="0.25">
      <c r="A318" t="s">
        <v>28</v>
      </c>
      <c r="B318" s="2">
        <v>8.0000000000000002E-3</v>
      </c>
      <c r="T318">
        <v>317</v>
      </c>
      <c r="U318" s="2">
        <v>6.9000000000000006E-2</v>
      </c>
      <c r="V318">
        <v>297</v>
      </c>
      <c r="W318">
        <v>0.06</v>
      </c>
      <c r="X318" t="str">
        <f t="shared" si="117"/>
        <v/>
      </c>
      <c r="AJ318" s="79">
        <f t="shared" si="110"/>
        <v>6.8000000000000005E-2</v>
      </c>
      <c r="AK318">
        <f t="shared" si="127"/>
        <v>316</v>
      </c>
      <c r="AL318" s="6">
        <f t="shared" si="111"/>
        <v>0.69955654101995568</v>
      </c>
      <c r="AM318" s="6">
        <f t="shared" si="118"/>
        <v>0.52312550470683195</v>
      </c>
      <c r="AN318" s="7">
        <f t="shared" si="119"/>
        <v>0.69955654101995579</v>
      </c>
      <c r="AO318" s="7">
        <f t="shared" si="120"/>
        <v>0.34792488157823476</v>
      </c>
      <c r="CD318">
        <f t="shared" si="115"/>
        <v>297</v>
      </c>
      <c r="CE318" s="2">
        <f t="shared" si="116"/>
        <v>0.06</v>
      </c>
      <c r="DB318">
        <f t="shared" si="121"/>
        <v>6.8000000000000005E-2</v>
      </c>
      <c r="DC318">
        <f t="shared" si="122"/>
        <v>316</v>
      </c>
      <c r="DD318">
        <f t="shared" si="123"/>
        <v>6.8000000000000005E-2</v>
      </c>
      <c r="DE318">
        <f t="shared" si="112"/>
        <v>0.62267538314156834</v>
      </c>
      <c r="DF318">
        <f t="shared" si="124"/>
        <v>0.37732461685843166</v>
      </c>
      <c r="DG318">
        <f t="shared" si="113"/>
        <v>0.71872345293930606</v>
      </c>
      <c r="DH318">
        <f t="shared" si="125"/>
        <v>-507.32940951992407</v>
      </c>
      <c r="DI318">
        <f t="shared" si="114"/>
        <v>0.69955654101995568</v>
      </c>
      <c r="DJ318">
        <f t="shared" si="126"/>
        <v>0.52312550470683195</v>
      </c>
    </row>
    <row r="319" spans="1:114" x14ac:dyDescent="0.25">
      <c r="A319" t="s">
        <v>28</v>
      </c>
      <c r="B319" s="2">
        <v>1.4E-2</v>
      </c>
      <c r="T319">
        <v>318</v>
      </c>
      <c r="U319" s="2">
        <v>6.9000000000000006E-2</v>
      </c>
      <c r="V319">
        <v>298</v>
      </c>
      <c r="W319">
        <v>6.0999999999999999E-2</v>
      </c>
      <c r="X319" t="str">
        <f t="shared" si="117"/>
        <v/>
      </c>
      <c r="AJ319" s="79">
        <f t="shared" si="110"/>
        <v>6.9000000000000006E-2</v>
      </c>
      <c r="AK319">
        <f t="shared" si="127"/>
        <v>317</v>
      </c>
      <c r="AL319" s="6">
        <f t="shared" si="111"/>
        <v>0.70177383592017739</v>
      </c>
      <c r="AM319" s="6">
        <f t="shared" si="118"/>
        <v>0.52950910759289482</v>
      </c>
      <c r="AN319" s="7">
        <f t="shared" si="119"/>
        <v>0.7017738359201775</v>
      </c>
      <c r="AO319" s="7">
        <f t="shared" si="120"/>
        <v>0.3467578848623814</v>
      </c>
      <c r="CD319">
        <f t="shared" si="115"/>
        <v>298</v>
      </c>
      <c r="CE319" s="2">
        <f t="shared" si="116"/>
        <v>6.0999999999999999E-2</v>
      </c>
      <c r="DB319">
        <f t="shared" si="121"/>
        <v>6.9000000000000006E-2</v>
      </c>
      <c r="DC319">
        <f t="shared" si="122"/>
        <v>317</v>
      </c>
      <c r="DD319">
        <f t="shared" si="123"/>
        <v>6.9000000000000006E-2</v>
      </c>
      <c r="DE319">
        <f t="shared" si="112"/>
        <v>0.6323139946518177</v>
      </c>
      <c r="DF319">
        <f t="shared" si="124"/>
        <v>0.3676860053481823</v>
      </c>
      <c r="DG319">
        <f t="shared" si="113"/>
        <v>0.71872345293930606</v>
      </c>
      <c r="DH319">
        <f t="shared" si="125"/>
        <v>-499.21405982177851</v>
      </c>
      <c r="DI319">
        <f t="shared" si="114"/>
        <v>0.70177383592017739</v>
      </c>
      <c r="DJ319">
        <f t="shared" si="126"/>
        <v>0.52950910759289482</v>
      </c>
    </row>
    <row r="320" spans="1:114" x14ac:dyDescent="0.25">
      <c r="A320" t="s">
        <v>28</v>
      </c>
      <c r="B320" s="2">
        <v>1.4999999999999999E-2</v>
      </c>
      <c r="T320">
        <v>319</v>
      </c>
      <c r="U320" s="2">
        <v>7.0000000000000007E-2</v>
      </c>
      <c r="V320">
        <v>299</v>
      </c>
      <c r="W320">
        <v>6.0999999999999999E-2</v>
      </c>
      <c r="X320" t="str">
        <f t="shared" si="117"/>
        <v/>
      </c>
      <c r="AJ320" s="79">
        <f t="shared" si="110"/>
        <v>6.9000000000000006E-2</v>
      </c>
      <c r="AK320">
        <f t="shared" si="127"/>
        <v>318</v>
      </c>
      <c r="AL320" s="6">
        <f t="shared" si="111"/>
        <v>0.7039911308203991</v>
      </c>
      <c r="AM320" s="6">
        <f t="shared" si="118"/>
        <v>0.53591436160600259</v>
      </c>
      <c r="AN320" s="7">
        <f t="shared" si="119"/>
        <v>0.70399113082039921</v>
      </c>
      <c r="AO320" s="7">
        <f t="shared" si="120"/>
        <v>0.34557670988833955</v>
      </c>
      <c r="CD320">
        <f t="shared" si="115"/>
        <v>299</v>
      </c>
      <c r="CE320" s="2">
        <f t="shared" si="116"/>
        <v>6.0999999999999999E-2</v>
      </c>
      <c r="DB320">
        <f t="shared" si="121"/>
        <v>6.9000000000000006E-2</v>
      </c>
      <c r="DC320">
        <f t="shared" si="122"/>
        <v>318</v>
      </c>
      <c r="DD320">
        <f t="shared" si="123"/>
        <v>6.9000000000000006E-2</v>
      </c>
      <c r="DE320">
        <f t="shared" si="112"/>
        <v>0.6323139946518177</v>
      </c>
      <c r="DF320">
        <f t="shared" si="124"/>
        <v>0.3676860053481823</v>
      </c>
      <c r="DG320">
        <f t="shared" si="113"/>
        <v>0.71872345293930606</v>
      </c>
      <c r="DH320">
        <f t="shared" si="125"/>
        <v>-500.79135542943027</v>
      </c>
      <c r="DI320">
        <f t="shared" si="114"/>
        <v>0.7039911308203991</v>
      </c>
      <c r="DJ320">
        <f t="shared" si="126"/>
        <v>0.53591436160600259</v>
      </c>
    </row>
    <row r="321" spans="1:114" x14ac:dyDescent="0.25">
      <c r="A321" t="s">
        <v>28</v>
      </c>
      <c r="B321" s="2">
        <v>1.7999999999999999E-2</v>
      </c>
      <c r="T321">
        <v>320</v>
      </c>
      <c r="U321" s="2">
        <v>7.0000000000000007E-2</v>
      </c>
      <c r="V321">
        <v>300</v>
      </c>
      <c r="W321">
        <v>6.0999999999999999E-2</v>
      </c>
      <c r="X321" t="str">
        <f t="shared" si="117"/>
        <v/>
      </c>
      <c r="AJ321" s="2">
        <f t="shared" si="110"/>
        <v>7.0000000000000007E-2</v>
      </c>
      <c r="AK321">
        <f t="shared" si="127"/>
        <v>319</v>
      </c>
      <c r="AL321" s="6">
        <f t="shared" si="111"/>
        <v>0.70620842572062081</v>
      </c>
      <c r="AM321" s="6">
        <f t="shared" si="118"/>
        <v>0.54234167871120598</v>
      </c>
      <c r="AN321" s="7">
        <f t="shared" si="119"/>
        <v>0.70620842572062081</v>
      </c>
      <c r="AO321" s="7">
        <f t="shared" si="120"/>
        <v>0.34438130819389368</v>
      </c>
      <c r="CD321">
        <f t="shared" si="115"/>
        <v>300</v>
      </c>
      <c r="CE321" s="2">
        <f t="shared" si="116"/>
        <v>6.0999999999999999E-2</v>
      </c>
      <c r="DB321">
        <f t="shared" si="121"/>
        <v>7.0000000000000007E-2</v>
      </c>
      <c r="DC321">
        <f t="shared" si="122"/>
        <v>319</v>
      </c>
      <c r="DD321">
        <f t="shared" si="123"/>
        <v>7.0000000000000007E-2</v>
      </c>
      <c r="DE321">
        <f t="shared" si="112"/>
        <v>0.64186998122710248</v>
      </c>
      <c r="DF321">
        <f t="shared" si="124"/>
        <v>0.35813001877289752</v>
      </c>
      <c r="DG321">
        <f t="shared" si="113"/>
        <v>0.72725328929231881</v>
      </c>
      <c r="DH321">
        <f t="shared" si="125"/>
        <v>-485.29843468288965</v>
      </c>
      <c r="DI321">
        <f t="shared" si="114"/>
        <v>0.70620842572062081</v>
      </c>
      <c r="DJ321">
        <f t="shared" si="126"/>
        <v>0.54234167871120598</v>
      </c>
    </row>
    <row r="322" spans="1:114" x14ac:dyDescent="0.25">
      <c r="A322" t="s">
        <v>28</v>
      </c>
      <c r="B322" s="2">
        <v>1.9E-2</v>
      </c>
      <c r="T322">
        <v>321</v>
      </c>
      <c r="U322" s="2">
        <v>7.0999999999999994E-2</v>
      </c>
      <c r="V322">
        <v>301</v>
      </c>
      <c r="W322">
        <v>6.0999999999999999E-2</v>
      </c>
      <c r="X322" t="str">
        <f t="shared" si="117"/>
        <v/>
      </c>
      <c r="AJ322" s="2">
        <f t="shared" si="110"/>
        <v>7.0000000000000007E-2</v>
      </c>
      <c r="AK322">
        <f t="shared" si="127"/>
        <v>320</v>
      </c>
      <c r="AL322" s="6">
        <f t="shared" si="111"/>
        <v>0.70842572062084253</v>
      </c>
      <c r="AM322" s="6">
        <f t="shared" si="118"/>
        <v>0.54879147879797119</v>
      </c>
      <c r="AN322" s="7">
        <f t="shared" si="119"/>
        <v>0.70842572062084253</v>
      </c>
      <c r="AO322" s="7">
        <f t="shared" si="120"/>
        <v>0.34317163039463927</v>
      </c>
      <c r="CD322">
        <f t="shared" si="115"/>
        <v>301</v>
      </c>
      <c r="CE322" s="2">
        <f t="shared" si="116"/>
        <v>6.0999999999999999E-2</v>
      </c>
      <c r="DB322">
        <f t="shared" si="121"/>
        <v>7.0000000000000007E-2</v>
      </c>
      <c r="DC322">
        <f t="shared" si="122"/>
        <v>320</v>
      </c>
      <c r="DD322">
        <f t="shared" si="123"/>
        <v>7.0000000000000007E-2</v>
      </c>
      <c r="DE322">
        <f t="shared" si="112"/>
        <v>0.64186998122710248</v>
      </c>
      <c r="DF322">
        <f t="shared" si="124"/>
        <v>0.35813001877289752</v>
      </c>
      <c r="DG322">
        <f t="shared" si="113"/>
        <v>0.72725328929231881</v>
      </c>
      <c r="DH322">
        <f t="shared" si="125"/>
        <v>-486.8221346347982</v>
      </c>
      <c r="DI322">
        <f t="shared" si="114"/>
        <v>0.70842572062084253</v>
      </c>
      <c r="DJ322">
        <f t="shared" si="126"/>
        <v>0.54879147879797119</v>
      </c>
    </row>
    <row r="323" spans="1:114" x14ac:dyDescent="0.25">
      <c r="A323" t="s">
        <v>28</v>
      </c>
      <c r="B323" s="2">
        <v>0.02</v>
      </c>
      <c r="T323">
        <v>322</v>
      </c>
      <c r="U323" s="2">
        <v>7.0999999999999994E-2</v>
      </c>
      <c r="V323">
        <v>302</v>
      </c>
      <c r="W323">
        <v>6.0999999999999999E-2</v>
      </c>
      <c r="X323" t="str">
        <f t="shared" si="117"/>
        <v/>
      </c>
      <c r="AJ323" s="2">
        <f t="shared" si="110"/>
        <v>7.0999999999999994E-2</v>
      </c>
      <c r="AK323">
        <f t="shared" si="127"/>
        <v>321</v>
      </c>
      <c r="AL323" s="6">
        <f t="shared" si="111"/>
        <v>0.71064301552106435</v>
      </c>
      <c r="AM323" s="6">
        <f t="shared" si="118"/>
        <v>0.5552641899259273</v>
      </c>
      <c r="AN323" s="7">
        <f t="shared" si="119"/>
        <v>0.71064301552106435</v>
      </c>
      <c r="AO323" s="7">
        <f t="shared" si="120"/>
        <v>0.34194762616614183</v>
      </c>
      <c r="CD323">
        <f t="shared" si="115"/>
        <v>302</v>
      </c>
      <c r="CE323" s="2">
        <f t="shared" si="116"/>
        <v>6.0999999999999999E-2</v>
      </c>
      <c r="DB323">
        <f t="shared" si="121"/>
        <v>7.0999999999999994E-2</v>
      </c>
      <c r="DC323">
        <f t="shared" si="122"/>
        <v>321</v>
      </c>
      <c r="DD323">
        <f t="shared" si="123"/>
        <v>7.0999999999999994E-2</v>
      </c>
      <c r="DE323">
        <f t="shared" si="112"/>
        <v>0.65133790581875295</v>
      </c>
      <c r="DF323">
        <f t="shared" si="124"/>
        <v>0.34866209418124705</v>
      </c>
      <c r="DG323">
        <f t="shared" si="113"/>
        <v>0.72725328929231881</v>
      </c>
      <c r="DH323">
        <f t="shared" si="125"/>
        <v>-478.95979826373951</v>
      </c>
      <c r="DI323">
        <f t="shared" si="114"/>
        <v>0.71064301552106435</v>
      </c>
      <c r="DJ323">
        <f t="shared" si="126"/>
        <v>0.5552641899259273</v>
      </c>
    </row>
    <row r="324" spans="1:114" x14ac:dyDescent="0.25">
      <c r="A324" t="s">
        <v>28</v>
      </c>
      <c r="B324" s="2">
        <v>2.1999999999999999E-2</v>
      </c>
      <c r="T324">
        <v>323</v>
      </c>
      <c r="U324" s="2">
        <v>7.0999999999999994E-2</v>
      </c>
      <c r="V324">
        <v>303</v>
      </c>
      <c r="W324">
        <v>6.3E-2</v>
      </c>
      <c r="X324" t="str">
        <f t="shared" si="117"/>
        <v/>
      </c>
      <c r="AJ324" s="2">
        <f t="shared" ref="AJ324:AJ387" si="128">U323</f>
        <v>7.0999999999999994E-2</v>
      </c>
      <c r="AK324">
        <f t="shared" si="127"/>
        <v>322</v>
      </c>
      <c r="AL324" s="6">
        <f t="shared" ref="AL324:AL387" si="129">(AK324-0.5)/$BB$2</f>
        <v>0.71286031042128606</v>
      </c>
      <c r="AM324" s="6">
        <f t="shared" si="118"/>
        <v>0.56176024857963303</v>
      </c>
      <c r="AN324" s="7">
        <f t="shared" si="119"/>
        <v>0.71286031042128606</v>
      </c>
      <c r="AO324" s="7">
        <f t="shared" si="120"/>
        <v>0.34070924422553966</v>
      </c>
      <c r="CD324">
        <f t="shared" si="115"/>
        <v>303</v>
      </c>
      <c r="CE324" s="2">
        <f t="shared" si="116"/>
        <v>6.3E-2</v>
      </c>
      <c r="DB324">
        <f t="shared" si="121"/>
        <v>7.0999999999999994E-2</v>
      </c>
      <c r="DC324">
        <f t="shared" si="122"/>
        <v>322</v>
      </c>
      <c r="DD324">
        <f t="shared" si="123"/>
        <v>7.0999999999999994E-2</v>
      </c>
      <c r="DE324">
        <f t="shared" ref="DE324:DE387" si="130">_xlfn.NORM.DIST(DD324,$CY$3,$CY$4,TRUE)</f>
        <v>0.65133790581875295</v>
      </c>
      <c r="DF324">
        <f t="shared" si="124"/>
        <v>0.34866209418124705</v>
      </c>
      <c r="DG324">
        <f t="shared" ref="DG324:DG387" si="131">SMALL($DF$3:$DF$453,DC324)</f>
        <v>0.72725328929231881</v>
      </c>
      <c r="DH324">
        <f t="shared" si="125"/>
        <v>-480.45421261089626</v>
      </c>
      <c r="DI324">
        <f t="shared" ref="DI324:DI387" si="132">(DC324-0.5)/$CY$5</f>
        <v>0.71286031042128606</v>
      </c>
      <c r="DJ324">
        <f t="shared" si="126"/>
        <v>0.56176024857963303</v>
      </c>
    </row>
    <row r="325" spans="1:114" x14ac:dyDescent="0.25">
      <c r="A325" t="s">
        <v>28</v>
      </c>
      <c r="B325" s="2">
        <v>2.4E-2</v>
      </c>
      <c r="T325">
        <v>324</v>
      </c>
      <c r="U325" s="2">
        <v>7.0999999999999994E-2</v>
      </c>
      <c r="V325">
        <v>304</v>
      </c>
      <c r="W325">
        <v>6.3E-2</v>
      </c>
      <c r="X325" t="str">
        <f t="shared" si="117"/>
        <v/>
      </c>
      <c r="AJ325" s="2">
        <f t="shared" si="128"/>
        <v>7.0999999999999994E-2</v>
      </c>
      <c r="AK325">
        <f t="shared" si="127"/>
        <v>323</v>
      </c>
      <c r="AL325" s="6">
        <f t="shared" si="129"/>
        <v>0.71507760532150777</v>
      </c>
      <c r="AM325" s="6">
        <f t="shared" si="118"/>
        <v>0.56828009993277417</v>
      </c>
      <c r="AN325" s="7">
        <f t="shared" si="119"/>
        <v>0.71507760532150788</v>
      </c>
      <c r="AO325" s="7">
        <f t="shared" si="120"/>
        <v>0.33945643231257305</v>
      </c>
      <c r="CD325">
        <f t="shared" si="115"/>
        <v>304</v>
      </c>
      <c r="CE325" s="2">
        <f t="shared" si="116"/>
        <v>6.3E-2</v>
      </c>
      <c r="DB325">
        <f t="shared" si="121"/>
        <v>7.0999999999999994E-2</v>
      </c>
      <c r="DC325">
        <f t="shared" si="122"/>
        <v>323</v>
      </c>
      <c r="DD325">
        <f t="shared" si="123"/>
        <v>7.0999999999999994E-2</v>
      </c>
      <c r="DE325">
        <f t="shared" si="130"/>
        <v>0.65133790581875295</v>
      </c>
      <c r="DF325">
        <f t="shared" si="124"/>
        <v>0.34866209418124705</v>
      </c>
      <c r="DG325">
        <f t="shared" si="131"/>
        <v>0.73565278496838182</v>
      </c>
      <c r="DH325">
        <f t="shared" si="125"/>
        <v>-474.5418161701549</v>
      </c>
      <c r="DI325">
        <f t="shared" si="132"/>
        <v>0.71507760532150777</v>
      </c>
      <c r="DJ325">
        <f t="shared" si="126"/>
        <v>0.56828009993277417</v>
      </c>
    </row>
    <row r="326" spans="1:114" x14ac:dyDescent="0.25">
      <c r="A326" t="s">
        <v>28</v>
      </c>
      <c r="B326" s="2">
        <v>2.4E-2</v>
      </c>
      <c r="T326">
        <v>325</v>
      </c>
      <c r="U326" s="2">
        <v>7.1999999999999995E-2</v>
      </c>
      <c r="V326">
        <v>305</v>
      </c>
      <c r="W326">
        <v>6.4000000000000001E-2</v>
      </c>
      <c r="X326" t="str">
        <f t="shared" si="117"/>
        <v/>
      </c>
      <c r="AJ326" s="2">
        <f t="shared" si="128"/>
        <v>7.0999999999999994E-2</v>
      </c>
      <c r="AK326">
        <f t="shared" si="127"/>
        <v>324</v>
      </c>
      <c r="AL326" s="6">
        <f t="shared" si="129"/>
        <v>0.71729490022172948</v>
      </c>
      <c r="AM326" s="6">
        <f t="shared" si="118"/>
        <v>0.57482419812222818</v>
      </c>
      <c r="AN326" s="7">
        <f t="shared" si="119"/>
        <v>0.71729490022172948</v>
      </c>
      <c r="AO326" s="7">
        <f t="shared" si="120"/>
        <v>0.3381891371700152</v>
      </c>
      <c r="CD326">
        <f t="shared" si="115"/>
        <v>305</v>
      </c>
      <c r="CE326" s="2">
        <f t="shared" si="116"/>
        <v>6.4000000000000001E-2</v>
      </c>
      <c r="DB326">
        <f t="shared" si="121"/>
        <v>7.0999999999999994E-2</v>
      </c>
      <c r="DC326">
        <f t="shared" si="122"/>
        <v>324</v>
      </c>
      <c r="DD326">
        <f t="shared" si="123"/>
        <v>7.0999999999999994E-2</v>
      </c>
      <c r="DE326">
        <f t="shared" si="130"/>
        <v>0.65133790581875295</v>
      </c>
      <c r="DF326">
        <f t="shared" si="124"/>
        <v>0.34866209418124705</v>
      </c>
      <c r="DG326">
        <f t="shared" si="131"/>
        <v>0.73565278496838182</v>
      </c>
      <c r="DH326">
        <f t="shared" si="125"/>
        <v>-476.0132636621554</v>
      </c>
      <c r="DI326">
        <f t="shared" si="132"/>
        <v>0.71729490022172948</v>
      </c>
      <c r="DJ326">
        <f t="shared" si="126"/>
        <v>0.57482419812222818</v>
      </c>
    </row>
    <row r="327" spans="1:114" x14ac:dyDescent="0.25">
      <c r="A327" t="s">
        <v>28</v>
      </c>
      <c r="B327" s="2">
        <v>2.5000000000000001E-2</v>
      </c>
      <c r="T327">
        <v>326</v>
      </c>
      <c r="U327" s="2">
        <v>7.1999999999999995E-2</v>
      </c>
      <c r="V327">
        <v>306</v>
      </c>
      <c r="W327">
        <v>6.5000000000000002E-2</v>
      </c>
      <c r="X327" t="str">
        <f t="shared" si="117"/>
        <v/>
      </c>
      <c r="AJ327" s="2">
        <f t="shared" si="128"/>
        <v>7.1999999999999995E-2</v>
      </c>
      <c r="AK327">
        <f t="shared" si="127"/>
        <v>325</v>
      </c>
      <c r="AL327" s="6">
        <f t="shared" si="129"/>
        <v>0.71951219512195119</v>
      </c>
      <c r="AM327" s="6">
        <f t="shared" si="118"/>
        <v>0.58139300653245585</v>
      </c>
      <c r="AN327" s="7">
        <f t="shared" si="119"/>
        <v>0.7195121951219513</v>
      </c>
      <c r="AO327" s="7">
        <f t="shared" si="120"/>
        <v>0.33690730452348505</v>
      </c>
      <c r="CD327">
        <f t="shared" si="115"/>
        <v>306</v>
      </c>
      <c r="CE327" s="2">
        <f t="shared" si="116"/>
        <v>6.5000000000000002E-2</v>
      </c>
      <c r="DB327">
        <f t="shared" si="121"/>
        <v>7.1999999999999995E-2</v>
      </c>
      <c r="DC327">
        <f t="shared" si="122"/>
        <v>325</v>
      </c>
      <c r="DD327">
        <f t="shared" si="123"/>
        <v>7.1999999999999995E-2</v>
      </c>
      <c r="DE327">
        <f t="shared" si="130"/>
        <v>0.66071249519853825</v>
      </c>
      <c r="DF327">
        <f t="shared" si="124"/>
        <v>0.33928750480146175</v>
      </c>
      <c r="DG327">
        <f t="shared" si="131"/>
        <v>0.73565278496838182</v>
      </c>
      <c r="DH327">
        <f t="shared" si="125"/>
        <v>-468.21035395107481</v>
      </c>
      <c r="DI327">
        <f t="shared" si="132"/>
        <v>0.71951219512195119</v>
      </c>
      <c r="DJ327">
        <f t="shared" si="126"/>
        <v>0.58139300653245585</v>
      </c>
    </row>
    <row r="328" spans="1:114" x14ac:dyDescent="0.25">
      <c r="A328" t="s">
        <v>28</v>
      </c>
      <c r="B328" s="2">
        <v>2.5999999999999999E-2</v>
      </c>
      <c r="T328">
        <v>327</v>
      </c>
      <c r="U328" s="2">
        <v>7.2999999999999995E-2</v>
      </c>
      <c r="V328">
        <v>307</v>
      </c>
      <c r="W328">
        <v>6.5000000000000002E-2</v>
      </c>
      <c r="X328" t="str">
        <f t="shared" si="117"/>
        <v/>
      </c>
      <c r="AJ328" s="2">
        <f t="shared" si="128"/>
        <v>7.1999999999999995E-2</v>
      </c>
      <c r="AK328">
        <f t="shared" si="127"/>
        <v>326</v>
      </c>
      <c r="AL328" s="6">
        <f t="shared" si="129"/>
        <v>0.7217294900221729</v>
      </c>
      <c r="AM328" s="6">
        <f t="shared" si="118"/>
        <v>0.58798699809070132</v>
      </c>
      <c r="AN328" s="7">
        <f t="shared" si="119"/>
        <v>0.7217294900221729</v>
      </c>
      <c r="AO328" s="7">
        <f t="shared" si="120"/>
        <v>0.33561087906061787</v>
      </c>
      <c r="CD328">
        <f t="shared" si="115"/>
        <v>307</v>
      </c>
      <c r="CE328" s="2">
        <f t="shared" si="116"/>
        <v>6.5000000000000002E-2</v>
      </c>
      <c r="DB328">
        <f t="shared" si="121"/>
        <v>7.1999999999999995E-2</v>
      </c>
      <c r="DC328">
        <f t="shared" si="122"/>
        <v>326</v>
      </c>
      <c r="DD328">
        <f t="shared" si="123"/>
        <v>7.1999999999999995E-2</v>
      </c>
      <c r="DE328">
        <f t="shared" si="130"/>
        <v>0.66071249519853825</v>
      </c>
      <c r="DF328">
        <f t="shared" si="124"/>
        <v>0.33928750480146175</v>
      </c>
      <c r="DG328">
        <f t="shared" si="131"/>
        <v>0.73565278496838182</v>
      </c>
      <c r="DH328">
        <f t="shared" si="125"/>
        <v>-469.65322098944483</v>
      </c>
      <c r="DI328">
        <f t="shared" si="132"/>
        <v>0.7217294900221729</v>
      </c>
      <c r="DJ328">
        <f t="shared" si="126"/>
        <v>0.58798699809070132</v>
      </c>
    </row>
    <row r="329" spans="1:114" x14ac:dyDescent="0.25">
      <c r="A329" t="s">
        <v>28</v>
      </c>
      <c r="B329" s="2">
        <v>2.7E-2</v>
      </c>
      <c r="T329">
        <v>328</v>
      </c>
      <c r="U329" s="2">
        <v>7.2999999999999995E-2</v>
      </c>
      <c r="V329">
        <v>308</v>
      </c>
      <c r="W329">
        <v>6.6000000000000003E-2</v>
      </c>
      <c r="X329" t="str">
        <f t="shared" si="117"/>
        <v/>
      </c>
      <c r="AJ329" s="2">
        <f t="shared" si="128"/>
        <v>7.2999999999999995E-2</v>
      </c>
      <c r="AK329">
        <f t="shared" si="127"/>
        <v>327</v>
      </c>
      <c r="AL329" s="6">
        <f t="shared" si="129"/>
        <v>0.72394678492239473</v>
      </c>
      <c r="AM329" s="6">
        <f t="shared" si="118"/>
        <v>0.59460665557351888</v>
      </c>
      <c r="AN329" s="7">
        <f t="shared" si="119"/>
        <v>0.72394678492239473</v>
      </c>
      <c r="AO329" s="7">
        <f t="shared" si="120"/>
        <v>0.33429980440956791</v>
      </c>
      <c r="CD329">
        <f t="shared" si="115"/>
        <v>308</v>
      </c>
      <c r="CE329" s="2">
        <f t="shared" si="116"/>
        <v>6.6000000000000003E-2</v>
      </c>
      <c r="DB329">
        <f t="shared" si="121"/>
        <v>7.2999999999999995E-2</v>
      </c>
      <c r="DC329">
        <f t="shared" si="122"/>
        <v>327</v>
      </c>
      <c r="DD329">
        <f t="shared" si="123"/>
        <v>7.2999999999999995E-2</v>
      </c>
      <c r="DE329">
        <f t="shared" si="130"/>
        <v>0.66998864860844987</v>
      </c>
      <c r="DF329">
        <f t="shared" si="124"/>
        <v>0.33001135139155013</v>
      </c>
      <c r="DG329">
        <f t="shared" si="131"/>
        <v>0.73565278496838182</v>
      </c>
      <c r="DH329">
        <f t="shared" si="125"/>
        <v>-461.99197577458807</v>
      </c>
      <c r="DI329">
        <f t="shared" si="132"/>
        <v>0.72394678492239473</v>
      </c>
      <c r="DJ329">
        <f t="shared" si="126"/>
        <v>0.59460665557351888</v>
      </c>
    </row>
    <row r="330" spans="1:114" x14ac:dyDescent="0.25">
      <c r="A330" t="s">
        <v>28</v>
      </c>
      <c r="B330" s="2">
        <v>2.8000000000000001E-2</v>
      </c>
      <c r="T330">
        <v>329</v>
      </c>
      <c r="U330" s="2">
        <v>7.3999999999999996E-2</v>
      </c>
      <c r="V330">
        <v>309</v>
      </c>
      <c r="W330">
        <v>6.7000000000000004E-2</v>
      </c>
      <c r="X330" t="str">
        <f t="shared" si="117"/>
        <v/>
      </c>
      <c r="AJ330" s="2">
        <f t="shared" si="128"/>
        <v>7.2999999999999995E-2</v>
      </c>
      <c r="AK330">
        <f t="shared" si="127"/>
        <v>328</v>
      </c>
      <c r="AL330" s="6">
        <f t="shared" si="129"/>
        <v>0.72616407982261644</v>
      </c>
      <c r="AM330" s="6">
        <f t="shared" si="118"/>
        <v>0.60125247192515696</v>
      </c>
      <c r="AN330" s="7">
        <f t="shared" si="119"/>
        <v>0.72616407982261655</v>
      </c>
      <c r="AO330" s="7">
        <f t="shared" si="120"/>
        <v>0.33297402311681884</v>
      </c>
      <c r="CD330">
        <f t="shared" ref="CD330:CD393" si="133">IF(AK311&gt;0,AK311,"")</f>
        <v>309</v>
      </c>
      <c r="CE330" s="2">
        <f t="shared" ref="CE330:CE393" si="134">IF(AJ311&gt;0,AJ311,"")</f>
        <v>6.7000000000000004E-2</v>
      </c>
      <c r="DB330">
        <f t="shared" si="121"/>
        <v>7.2999999999999995E-2</v>
      </c>
      <c r="DC330">
        <f t="shared" si="122"/>
        <v>328</v>
      </c>
      <c r="DD330">
        <f t="shared" si="123"/>
        <v>7.2999999999999995E-2</v>
      </c>
      <c r="DE330">
        <f t="shared" si="130"/>
        <v>0.66998864860844987</v>
      </c>
      <c r="DF330">
        <f t="shared" si="124"/>
        <v>0.33001135139155013</v>
      </c>
      <c r="DG330">
        <f t="shared" si="131"/>
        <v>0.73565278496838182</v>
      </c>
      <c r="DH330">
        <f t="shared" si="125"/>
        <v>-463.40695885506159</v>
      </c>
      <c r="DI330">
        <f t="shared" si="132"/>
        <v>0.72616407982261644</v>
      </c>
      <c r="DJ330">
        <f t="shared" si="126"/>
        <v>0.60125247192515696</v>
      </c>
    </row>
    <row r="331" spans="1:114" x14ac:dyDescent="0.25">
      <c r="A331" t="s">
        <v>28</v>
      </c>
      <c r="B331" s="2">
        <v>3.3000000000000002E-2</v>
      </c>
      <c r="T331">
        <v>330</v>
      </c>
      <c r="U331" s="2">
        <v>7.3999999999999996E-2</v>
      </c>
      <c r="V331">
        <v>310</v>
      </c>
      <c r="W331">
        <v>6.7000000000000004E-2</v>
      </c>
      <c r="X331" t="str">
        <f t="shared" si="117"/>
        <v/>
      </c>
      <c r="AJ331" s="2">
        <f t="shared" si="128"/>
        <v>7.3999999999999996E-2</v>
      </c>
      <c r="AK331">
        <f t="shared" si="127"/>
        <v>329</v>
      </c>
      <c r="AL331" s="6">
        <f t="shared" si="129"/>
        <v>0.72838137472283815</v>
      </c>
      <c r="AM331" s="6">
        <f t="shared" si="118"/>
        <v>0.60792495058837381</v>
      </c>
      <c r="AN331" s="7">
        <f t="shared" si="119"/>
        <v>0.72838137472283815</v>
      </c>
      <c r="AO331" s="7">
        <f t="shared" si="120"/>
        <v>0.33163347662427511</v>
      </c>
      <c r="CD331">
        <f t="shared" si="133"/>
        <v>310</v>
      </c>
      <c r="CE331" s="2">
        <f t="shared" si="134"/>
        <v>6.7000000000000004E-2</v>
      </c>
      <c r="DB331">
        <f t="shared" si="121"/>
        <v>7.3999999999999996E-2</v>
      </c>
      <c r="DC331">
        <f t="shared" si="122"/>
        <v>329</v>
      </c>
      <c r="DD331">
        <f t="shared" si="123"/>
        <v>7.3999999999999996E-2</v>
      </c>
      <c r="DE331">
        <f t="shared" si="130"/>
        <v>0.67916144588002725</v>
      </c>
      <c r="DF331">
        <f t="shared" si="124"/>
        <v>0.32083855411997275</v>
      </c>
      <c r="DG331">
        <f t="shared" si="131"/>
        <v>0.74391856658613631</v>
      </c>
      <c r="DH331">
        <f t="shared" si="125"/>
        <v>-448.5471144153434</v>
      </c>
      <c r="DI331">
        <f t="shared" si="132"/>
        <v>0.72838137472283815</v>
      </c>
      <c r="DJ331">
        <f t="shared" si="126"/>
        <v>0.60792495058837381</v>
      </c>
    </row>
    <row r="332" spans="1:114" x14ac:dyDescent="0.25">
      <c r="A332" t="s">
        <v>28</v>
      </c>
      <c r="B332" s="2">
        <v>3.3000000000000002E-2</v>
      </c>
      <c r="T332">
        <v>331</v>
      </c>
      <c r="U332" s="2">
        <v>7.4999999999999997E-2</v>
      </c>
      <c r="V332">
        <v>311</v>
      </c>
      <c r="W332">
        <v>6.7000000000000004E-2</v>
      </c>
      <c r="X332" t="str">
        <f t="shared" si="117"/>
        <v/>
      </c>
      <c r="AJ332" s="2">
        <f t="shared" si="128"/>
        <v>7.3999999999999996E-2</v>
      </c>
      <c r="AK332">
        <f t="shared" si="127"/>
        <v>330</v>
      </c>
      <c r="AL332" s="6">
        <f t="shared" si="129"/>
        <v>0.73059866962305986</v>
      </c>
      <c r="AM332" s="6">
        <f t="shared" si="118"/>
        <v>0.61462460584828771</v>
      </c>
      <c r="AN332" s="7">
        <f t="shared" si="119"/>
        <v>0.73059866962305997</v>
      </c>
      <c r="AO332" s="7">
        <f t="shared" si="120"/>
        <v>0.33027810524560403</v>
      </c>
      <c r="CD332">
        <f t="shared" si="133"/>
        <v>311</v>
      </c>
      <c r="CE332" s="2">
        <f t="shared" si="134"/>
        <v>6.7000000000000004E-2</v>
      </c>
      <c r="DB332">
        <f t="shared" si="121"/>
        <v>7.3999999999999996E-2</v>
      </c>
      <c r="DC332">
        <f t="shared" si="122"/>
        <v>330</v>
      </c>
      <c r="DD332">
        <f t="shared" si="123"/>
        <v>7.3999999999999996E-2</v>
      </c>
      <c r="DE332">
        <f t="shared" si="130"/>
        <v>0.67916144588002725</v>
      </c>
      <c r="DF332">
        <f t="shared" si="124"/>
        <v>0.32083855411997275</v>
      </c>
      <c r="DG332">
        <f t="shared" si="131"/>
        <v>0.74391856658613631</v>
      </c>
      <c r="DH332">
        <f t="shared" si="125"/>
        <v>-449.91255464187412</v>
      </c>
      <c r="DI332">
        <f t="shared" si="132"/>
        <v>0.73059866962305986</v>
      </c>
      <c r="DJ332">
        <f t="shared" si="126"/>
        <v>0.61462460584828771</v>
      </c>
    </row>
    <row r="333" spans="1:114" x14ac:dyDescent="0.25">
      <c r="A333" t="s">
        <v>28</v>
      </c>
      <c r="B333" s="2">
        <v>3.4000000000000002E-2</v>
      </c>
      <c r="T333">
        <v>332</v>
      </c>
      <c r="U333" s="2">
        <v>7.4999999999999997E-2</v>
      </c>
      <c r="V333">
        <v>312</v>
      </c>
      <c r="W333">
        <v>6.7000000000000004E-2</v>
      </c>
      <c r="X333" t="str">
        <f t="shared" si="117"/>
        <v/>
      </c>
      <c r="AJ333" s="2">
        <f t="shared" si="128"/>
        <v>7.4999999999999997E-2</v>
      </c>
      <c r="AK333">
        <f t="shared" si="127"/>
        <v>331</v>
      </c>
      <c r="AL333" s="6">
        <f t="shared" si="129"/>
        <v>0.73281596452328157</v>
      </c>
      <c r="AM333" s="6">
        <f t="shared" si="118"/>
        <v>0.62135196318988928</v>
      </c>
      <c r="AN333" s="7">
        <f t="shared" si="119"/>
        <v>0.73281596452328168</v>
      </c>
      <c r="AO333" s="7">
        <f t="shared" si="120"/>
        <v>0.32890784814180229</v>
      </c>
      <c r="CD333">
        <f t="shared" si="133"/>
        <v>312</v>
      </c>
      <c r="CE333" s="2">
        <f t="shared" si="134"/>
        <v>6.7000000000000004E-2</v>
      </c>
      <c r="DB333">
        <f t="shared" si="121"/>
        <v>7.4999999999999997E-2</v>
      </c>
      <c r="DC333">
        <f t="shared" si="122"/>
        <v>331</v>
      </c>
      <c r="DD333">
        <f t="shared" si="123"/>
        <v>7.4999999999999997E-2</v>
      </c>
      <c r="DE333">
        <f t="shared" si="130"/>
        <v>0.68822615500242901</v>
      </c>
      <c r="DF333">
        <f t="shared" si="124"/>
        <v>0.31177384499757099</v>
      </c>
      <c r="DG333">
        <f t="shared" si="131"/>
        <v>0.74391856658613631</v>
      </c>
      <c r="DH333">
        <f t="shared" si="125"/>
        <v>-442.51404161788378</v>
      </c>
      <c r="DI333">
        <f t="shared" si="132"/>
        <v>0.73281596452328157</v>
      </c>
      <c r="DJ333">
        <f t="shared" si="126"/>
        <v>0.62135196318988928</v>
      </c>
    </row>
    <row r="334" spans="1:114" x14ac:dyDescent="0.25">
      <c r="A334" t="s">
        <v>28</v>
      </c>
      <c r="B334" s="2">
        <v>3.4000000000000002E-2</v>
      </c>
      <c r="T334">
        <v>333</v>
      </c>
      <c r="U334" s="2">
        <v>7.4999999999999997E-2</v>
      </c>
      <c r="V334">
        <v>313</v>
      </c>
      <c r="W334">
        <v>6.7000000000000004E-2</v>
      </c>
      <c r="X334" t="str">
        <f t="shared" si="117"/>
        <v/>
      </c>
      <c r="AJ334" s="2">
        <f t="shared" si="128"/>
        <v>7.4999999999999997E-2</v>
      </c>
      <c r="AK334">
        <f t="shared" si="127"/>
        <v>332</v>
      </c>
      <c r="AL334" s="6">
        <f t="shared" si="129"/>
        <v>0.73503325942350328</v>
      </c>
      <c r="AM334" s="6">
        <f t="shared" si="118"/>
        <v>0.62810755966989884</v>
      </c>
      <c r="AN334" s="7">
        <f t="shared" si="119"/>
        <v>0.73503325942350328</v>
      </c>
      <c r="AO334" s="7">
        <f t="shared" si="120"/>
        <v>0.3275226432959521</v>
      </c>
      <c r="CD334">
        <f t="shared" si="133"/>
        <v>313</v>
      </c>
      <c r="CE334" s="2">
        <f t="shared" si="134"/>
        <v>6.7000000000000004E-2</v>
      </c>
      <c r="DB334">
        <f t="shared" si="121"/>
        <v>7.4999999999999997E-2</v>
      </c>
      <c r="DC334">
        <f t="shared" si="122"/>
        <v>332</v>
      </c>
      <c r="DD334">
        <f t="shared" si="123"/>
        <v>7.4999999999999997E-2</v>
      </c>
      <c r="DE334">
        <f t="shared" si="130"/>
        <v>0.68822615500242901</v>
      </c>
      <c r="DF334">
        <f t="shared" si="124"/>
        <v>0.31177384499757099</v>
      </c>
      <c r="DG334">
        <f t="shared" si="131"/>
        <v>0.74391856658613631</v>
      </c>
      <c r="DH334">
        <f t="shared" si="125"/>
        <v>-443.85296458798331</v>
      </c>
      <c r="DI334">
        <f t="shared" si="132"/>
        <v>0.73503325942350328</v>
      </c>
      <c r="DJ334">
        <f t="shared" si="126"/>
        <v>0.62810755966989884</v>
      </c>
    </row>
    <row r="335" spans="1:114" x14ac:dyDescent="0.25">
      <c r="A335" t="s">
        <v>28</v>
      </c>
      <c r="B335" s="2">
        <v>3.4000000000000002E-2</v>
      </c>
      <c r="T335">
        <v>334</v>
      </c>
      <c r="U335" s="2">
        <v>7.4999999999999997E-2</v>
      </c>
      <c r="V335">
        <v>314</v>
      </c>
      <c r="W335">
        <v>6.7000000000000004E-2</v>
      </c>
      <c r="X335" t="str">
        <f t="shared" si="117"/>
        <v/>
      </c>
      <c r="AJ335" s="2">
        <f t="shared" si="128"/>
        <v>7.4999999999999997E-2</v>
      </c>
      <c r="AK335">
        <f t="shared" si="127"/>
        <v>333</v>
      </c>
      <c r="AL335" s="6">
        <f t="shared" si="129"/>
        <v>0.7372505543237251</v>
      </c>
      <c r="AM335" s="6">
        <f t="shared" si="118"/>
        <v>0.63489194430367013</v>
      </c>
      <c r="AN335" s="7">
        <f t="shared" si="119"/>
        <v>0.7372505543237251</v>
      </c>
      <c r="AO335" s="7">
        <f t="shared" si="120"/>
        <v>0.3261224274871376</v>
      </c>
      <c r="CD335">
        <f t="shared" si="133"/>
        <v>314</v>
      </c>
      <c r="CE335" s="2">
        <f t="shared" si="134"/>
        <v>6.7000000000000004E-2</v>
      </c>
      <c r="DB335">
        <f t="shared" si="121"/>
        <v>7.4999999999999997E-2</v>
      </c>
      <c r="DC335">
        <f t="shared" si="122"/>
        <v>333</v>
      </c>
      <c r="DD335">
        <f t="shared" si="123"/>
        <v>7.4999999999999997E-2</v>
      </c>
      <c r="DE335">
        <f t="shared" si="130"/>
        <v>0.68822615500242901</v>
      </c>
      <c r="DF335">
        <f t="shared" si="124"/>
        <v>0.31177384499757099</v>
      </c>
      <c r="DG335">
        <f t="shared" si="131"/>
        <v>0.75204748655196796</v>
      </c>
      <c r="DH335">
        <f t="shared" si="125"/>
        <v>-437.96473828922132</v>
      </c>
      <c r="DI335">
        <f t="shared" si="132"/>
        <v>0.7372505543237251</v>
      </c>
      <c r="DJ335">
        <f t="shared" si="126"/>
        <v>0.63489194430367013</v>
      </c>
    </row>
    <row r="336" spans="1:114" x14ac:dyDescent="0.25">
      <c r="A336" t="s">
        <v>28</v>
      </c>
      <c r="B336" s="2">
        <v>3.4000000000000002E-2</v>
      </c>
      <c r="T336">
        <v>335</v>
      </c>
      <c r="U336" s="2">
        <v>7.4999999999999997E-2</v>
      </c>
      <c r="V336">
        <v>315</v>
      </c>
      <c r="W336">
        <v>6.8000000000000005E-2</v>
      </c>
      <c r="X336" t="str">
        <f t="shared" si="117"/>
        <v/>
      </c>
      <c r="AJ336" s="2">
        <f t="shared" si="128"/>
        <v>7.4999999999999997E-2</v>
      </c>
      <c r="AK336">
        <f t="shared" si="127"/>
        <v>334</v>
      </c>
      <c r="AL336" s="6">
        <f t="shared" si="129"/>
        <v>0.73946784922394682</v>
      </c>
      <c r="AM336" s="6">
        <f t="shared" si="118"/>
        <v>0.64170567846789373</v>
      </c>
      <c r="AN336" s="7">
        <f t="shared" si="119"/>
        <v>0.73946784922394682</v>
      </c>
      <c r="AO336" s="7">
        <f t="shared" si="120"/>
        <v>0.32470713626348602</v>
      </c>
      <c r="CD336">
        <f t="shared" si="133"/>
        <v>315</v>
      </c>
      <c r="CE336" s="2">
        <f t="shared" si="134"/>
        <v>6.8000000000000005E-2</v>
      </c>
      <c r="DB336">
        <f t="shared" si="121"/>
        <v>7.4999999999999997E-2</v>
      </c>
      <c r="DC336">
        <f t="shared" si="122"/>
        <v>334</v>
      </c>
      <c r="DD336">
        <f t="shared" si="123"/>
        <v>7.4999999999999997E-2</v>
      </c>
      <c r="DE336">
        <f t="shared" si="130"/>
        <v>0.68822615500242901</v>
      </c>
      <c r="DF336">
        <f t="shared" si="124"/>
        <v>0.31177384499757099</v>
      </c>
      <c r="DG336">
        <f t="shared" si="131"/>
        <v>0.75204748655196796</v>
      </c>
      <c r="DH336">
        <f t="shared" si="125"/>
        <v>-439.281925472046</v>
      </c>
      <c r="DI336">
        <f t="shared" si="132"/>
        <v>0.73946784922394682</v>
      </c>
      <c r="DJ336">
        <f t="shared" si="126"/>
        <v>0.64170567846789373</v>
      </c>
    </row>
    <row r="337" spans="1:114" x14ac:dyDescent="0.25">
      <c r="A337" t="s">
        <v>28</v>
      </c>
      <c r="B337" s="2">
        <v>3.6999999999999998E-2</v>
      </c>
      <c r="T337">
        <v>336</v>
      </c>
      <c r="U337" s="2">
        <v>7.4999999999999997E-2</v>
      </c>
      <c r="V337">
        <v>316</v>
      </c>
      <c r="W337">
        <v>6.8000000000000005E-2</v>
      </c>
      <c r="X337" t="str">
        <f t="shared" si="117"/>
        <v/>
      </c>
      <c r="AJ337" s="2">
        <f t="shared" si="128"/>
        <v>7.4999999999999997E-2</v>
      </c>
      <c r="AK337">
        <f t="shared" si="127"/>
        <v>335</v>
      </c>
      <c r="AL337" s="6">
        <f t="shared" si="129"/>
        <v>0.74168514412416853</v>
      </c>
      <c r="AM337" s="6">
        <f t="shared" si="118"/>
        <v>0.64854933631990552</v>
      </c>
      <c r="AN337" s="7">
        <f t="shared" si="119"/>
        <v>0.74168514412416853</v>
      </c>
      <c r="AO337" s="7">
        <f t="shared" si="120"/>
        <v>0.32327670391429608</v>
      </c>
      <c r="CD337">
        <f t="shared" si="133"/>
        <v>316</v>
      </c>
      <c r="CE337" s="2">
        <f t="shared" si="134"/>
        <v>6.8000000000000005E-2</v>
      </c>
      <c r="DB337">
        <f t="shared" si="121"/>
        <v>7.4999999999999997E-2</v>
      </c>
      <c r="DC337">
        <f t="shared" si="122"/>
        <v>335</v>
      </c>
      <c r="DD337">
        <f t="shared" si="123"/>
        <v>7.4999999999999997E-2</v>
      </c>
      <c r="DE337">
        <f t="shared" si="130"/>
        <v>0.68822615500242901</v>
      </c>
      <c r="DF337">
        <f t="shared" si="124"/>
        <v>0.31177384499757099</v>
      </c>
      <c r="DG337">
        <f t="shared" si="131"/>
        <v>0.75204748655196796</v>
      </c>
      <c r="DH337">
        <f t="shared" si="125"/>
        <v>-440.59911265487074</v>
      </c>
      <c r="DI337">
        <f t="shared" si="132"/>
        <v>0.74168514412416853</v>
      </c>
      <c r="DJ337">
        <f t="shared" si="126"/>
        <v>0.64854933631990552</v>
      </c>
    </row>
    <row r="338" spans="1:114" x14ac:dyDescent="0.25">
      <c r="A338" t="s">
        <v>28</v>
      </c>
      <c r="B338" s="2">
        <v>3.7999999999999999E-2</v>
      </c>
      <c r="T338">
        <v>337</v>
      </c>
      <c r="U338" s="2">
        <v>7.4999999999999997E-2</v>
      </c>
      <c r="V338">
        <v>317</v>
      </c>
      <c r="W338">
        <v>6.9000000000000006E-2</v>
      </c>
      <c r="X338" t="str">
        <f t="shared" si="117"/>
        <v/>
      </c>
      <c r="AJ338" s="2">
        <f t="shared" si="128"/>
        <v>7.4999999999999997E-2</v>
      </c>
      <c r="AK338">
        <f t="shared" si="127"/>
        <v>336</v>
      </c>
      <c r="AL338" s="6">
        <f t="shared" si="129"/>
        <v>0.74390243902439024</v>
      </c>
      <c r="AM338" s="6">
        <f t="shared" si="118"/>
        <v>0.65542350523442661</v>
      </c>
      <c r="AN338" s="7">
        <f t="shared" si="119"/>
        <v>0.74390243902439024</v>
      </c>
      <c r="AO338" s="7">
        <f t="shared" si="120"/>
        <v>0.32183106344121976</v>
      </c>
      <c r="CD338">
        <f t="shared" si="133"/>
        <v>317</v>
      </c>
      <c r="CE338" s="2">
        <f t="shared" si="134"/>
        <v>6.9000000000000006E-2</v>
      </c>
      <c r="DB338">
        <f t="shared" si="121"/>
        <v>7.4999999999999997E-2</v>
      </c>
      <c r="DC338">
        <f t="shared" si="122"/>
        <v>336</v>
      </c>
      <c r="DD338">
        <f t="shared" si="123"/>
        <v>7.4999999999999997E-2</v>
      </c>
      <c r="DE338">
        <f t="shared" si="130"/>
        <v>0.68822615500242901</v>
      </c>
      <c r="DF338">
        <f t="shared" si="124"/>
        <v>0.31177384499757099</v>
      </c>
      <c r="DG338">
        <f t="shared" si="131"/>
        <v>0.75204748655196796</v>
      </c>
      <c r="DH338">
        <f t="shared" si="125"/>
        <v>-441.91629983769548</v>
      </c>
      <c r="DI338">
        <f t="shared" si="132"/>
        <v>0.74390243902439024</v>
      </c>
      <c r="DJ338">
        <f t="shared" si="126"/>
        <v>0.65542350523442661</v>
      </c>
    </row>
    <row r="339" spans="1:114" x14ac:dyDescent="0.25">
      <c r="A339" t="s">
        <v>28</v>
      </c>
      <c r="B339" s="2">
        <v>3.7999999999999999E-2</v>
      </c>
      <c r="T339">
        <v>338</v>
      </c>
      <c r="U339" s="2">
        <v>7.5999999999999998E-2</v>
      </c>
      <c r="V339">
        <v>318</v>
      </c>
      <c r="W339">
        <v>6.9000000000000006E-2</v>
      </c>
      <c r="X339" t="str">
        <f t="shared" si="117"/>
        <v/>
      </c>
      <c r="AJ339" s="2">
        <f t="shared" si="128"/>
        <v>7.4999999999999997E-2</v>
      </c>
      <c r="AK339">
        <f t="shared" si="127"/>
        <v>337</v>
      </c>
      <c r="AL339" s="6">
        <f t="shared" si="129"/>
        <v>0.74611973392461195</v>
      </c>
      <c r="AM339" s="6">
        <f t="shared" si="118"/>
        <v>0.66232878625864433</v>
      </c>
      <c r="AN339" s="7">
        <f t="shared" si="119"/>
        <v>0.74611973392461195</v>
      </c>
      <c r="AO339" s="7">
        <f t="shared" si="120"/>
        <v>0.32037014652845375</v>
      </c>
      <c r="CD339">
        <f t="shared" si="133"/>
        <v>318</v>
      </c>
      <c r="CE339" s="2">
        <f t="shared" si="134"/>
        <v>6.9000000000000006E-2</v>
      </c>
      <c r="DB339">
        <f t="shared" si="121"/>
        <v>7.4999999999999997E-2</v>
      </c>
      <c r="DC339">
        <f t="shared" si="122"/>
        <v>337</v>
      </c>
      <c r="DD339">
        <f t="shared" si="123"/>
        <v>7.4999999999999997E-2</v>
      </c>
      <c r="DE339">
        <f t="shared" si="130"/>
        <v>0.68822615500242901</v>
      </c>
      <c r="DF339">
        <f t="shared" si="124"/>
        <v>0.31177384499757099</v>
      </c>
      <c r="DG339">
        <f t="shared" si="131"/>
        <v>0.76003662546899053</v>
      </c>
      <c r="DH339">
        <f t="shared" si="125"/>
        <v>-436.12179200229457</v>
      </c>
      <c r="DI339">
        <f t="shared" si="132"/>
        <v>0.74611973392461195</v>
      </c>
      <c r="DJ339">
        <f t="shared" si="126"/>
        <v>0.66232878625864433</v>
      </c>
    </row>
    <row r="340" spans="1:114" x14ac:dyDescent="0.25">
      <c r="A340" t="s">
        <v>28</v>
      </c>
      <c r="B340" s="2">
        <v>3.7999999999999999E-2</v>
      </c>
      <c r="T340">
        <v>339</v>
      </c>
      <c r="U340" s="2">
        <v>7.5999999999999998E-2</v>
      </c>
      <c r="V340">
        <v>319</v>
      </c>
      <c r="W340">
        <v>7.0000000000000007E-2</v>
      </c>
      <c r="X340" t="str">
        <f t="shared" si="117"/>
        <v/>
      </c>
      <c r="AJ340" s="2">
        <f t="shared" si="128"/>
        <v>7.5999999999999998E-2</v>
      </c>
      <c r="AK340">
        <f t="shared" si="127"/>
        <v>338</v>
      </c>
      <c r="AL340" s="6">
        <f t="shared" si="129"/>
        <v>0.74833702882483366</v>
      </c>
      <c r="AM340" s="6">
        <f t="shared" si="118"/>
        <v>0.66926579458657232</v>
      </c>
      <c r="AN340" s="7">
        <f t="shared" si="119"/>
        <v>0.74833702882483366</v>
      </c>
      <c r="AO340" s="7">
        <f t="shared" si="120"/>
        <v>0.31889388351190157</v>
      </c>
      <c r="CD340">
        <f t="shared" si="133"/>
        <v>319</v>
      </c>
      <c r="CE340" s="2">
        <f t="shared" si="134"/>
        <v>7.0000000000000007E-2</v>
      </c>
      <c r="DB340">
        <f t="shared" si="121"/>
        <v>7.5999999999999998E-2</v>
      </c>
      <c r="DC340">
        <f t="shared" si="122"/>
        <v>338</v>
      </c>
      <c r="DD340">
        <f t="shared" si="123"/>
        <v>7.5999999999999998E-2</v>
      </c>
      <c r="DE340">
        <f t="shared" si="130"/>
        <v>0.69717823912080779</v>
      </c>
      <c r="DF340">
        <f t="shared" si="124"/>
        <v>0.30282176087919221</v>
      </c>
      <c r="DG340">
        <f t="shared" si="131"/>
        <v>0.76003662546899053</v>
      </c>
      <c r="DH340">
        <f t="shared" si="125"/>
        <v>-428.6944123406621</v>
      </c>
      <c r="DI340">
        <f t="shared" si="132"/>
        <v>0.74833702882483366</v>
      </c>
      <c r="DJ340">
        <f t="shared" si="126"/>
        <v>0.66926579458657232</v>
      </c>
    </row>
    <row r="341" spans="1:114" x14ac:dyDescent="0.25">
      <c r="A341" t="s">
        <v>28</v>
      </c>
      <c r="B341" s="2">
        <v>0.04</v>
      </c>
      <c r="T341">
        <v>340</v>
      </c>
      <c r="U341" s="2">
        <v>7.6999999999999999E-2</v>
      </c>
      <c r="V341">
        <v>320</v>
      </c>
      <c r="W341">
        <v>7.0000000000000007E-2</v>
      </c>
      <c r="X341" t="str">
        <f t="shared" si="117"/>
        <v/>
      </c>
      <c r="AJ341" s="2">
        <f t="shared" si="128"/>
        <v>7.5999999999999998E-2</v>
      </c>
      <c r="AK341">
        <f t="shared" si="127"/>
        <v>339</v>
      </c>
      <c r="AL341" s="6">
        <f t="shared" si="129"/>
        <v>0.75055432372505548</v>
      </c>
      <c r="AM341" s="6">
        <f t="shared" si="118"/>
        <v>0.67623516005369577</v>
      </c>
      <c r="AN341" s="7">
        <f t="shared" si="119"/>
        <v>0.75055432372505559</v>
      </c>
      <c r="AO341" s="7">
        <f t="shared" si="120"/>
        <v>0.31740220334726116</v>
      </c>
      <c r="CD341">
        <f t="shared" si="133"/>
        <v>320</v>
      </c>
      <c r="CE341" s="2">
        <f t="shared" si="134"/>
        <v>7.0000000000000007E-2</v>
      </c>
      <c r="DB341">
        <f t="shared" si="121"/>
        <v>7.5999999999999998E-2</v>
      </c>
      <c r="DC341">
        <f t="shared" si="122"/>
        <v>339</v>
      </c>
      <c r="DD341">
        <f t="shared" si="123"/>
        <v>7.5999999999999998E-2</v>
      </c>
      <c r="DE341">
        <f t="shared" si="130"/>
        <v>0.69717823912080779</v>
      </c>
      <c r="DF341">
        <f t="shared" si="124"/>
        <v>0.30282176087919221</v>
      </c>
      <c r="DG341">
        <f t="shared" si="131"/>
        <v>0.76003662546899053</v>
      </c>
      <c r="DH341">
        <f t="shared" si="125"/>
        <v>-429.96461800685665</v>
      </c>
      <c r="DI341">
        <f t="shared" si="132"/>
        <v>0.75055432372505548</v>
      </c>
      <c r="DJ341">
        <f t="shared" si="126"/>
        <v>0.67623516005369577</v>
      </c>
    </row>
    <row r="342" spans="1:114" x14ac:dyDescent="0.25">
      <c r="A342" t="s">
        <v>28</v>
      </c>
      <c r="B342" s="2">
        <v>4.1000000000000002E-2</v>
      </c>
      <c r="T342">
        <v>341</v>
      </c>
      <c r="U342" s="2">
        <v>7.6999999999999999E-2</v>
      </c>
      <c r="V342">
        <v>321</v>
      </c>
      <c r="W342">
        <v>7.0999999999999994E-2</v>
      </c>
      <c r="X342" t="str">
        <f t="shared" si="117"/>
        <v/>
      </c>
      <c r="AJ342" s="2">
        <f t="shared" si="128"/>
        <v>7.6999999999999999E-2</v>
      </c>
      <c r="AK342">
        <f t="shared" si="127"/>
        <v>340</v>
      </c>
      <c r="AL342" s="6">
        <f t="shared" si="129"/>
        <v>0.75277161862527719</v>
      </c>
      <c r="AM342" s="6">
        <f t="shared" si="118"/>
        <v>0.68323752765297041</v>
      </c>
      <c r="AN342" s="7">
        <f t="shared" si="119"/>
        <v>0.75277161862527731</v>
      </c>
      <c r="AO342" s="7">
        <f t="shared" si="120"/>
        <v>0.31589503357699295</v>
      </c>
      <c r="CD342">
        <f t="shared" si="133"/>
        <v>321</v>
      </c>
      <c r="CE342" s="2">
        <f t="shared" si="134"/>
        <v>7.0999999999999994E-2</v>
      </c>
      <c r="DB342">
        <f t="shared" si="121"/>
        <v>7.6999999999999999E-2</v>
      </c>
      <c r="DC342">
        <f t="shared" si="122"/>
        <v>340</v>
      </c>
      <c r="DD342">
        <f t="shared" si="123"/>
        <v>7.6999999999999999E-2</v>
      </c>
      <c r="DE342">
        <f t="shared" si="130"/>
        <v>0.70601336294895933</v>
      </c>
      <c r="DF342">
        <f t="shared" si="124"/>
        <v>0.29398663705104067</v>
      </c>
      <c r="DG342">
        <f t="shared" si="131"/>
        <v>0.76003662546899053</v>
      </c>
      <c r="DH342">
        <f t="shared" si="125"/>
        <v>-422.68413344612031</v>
      </c>
      <c r="DI342">
        <f t="shared" si="132"/>
        <v>0.75277161862527719</v>
      </c>
      <c r="DJ342">
        <f t="shared" si="126"/>
        <v>0.68323752765297041</v>
      </c>
    </row>
    <row r="343" spans="1:114" x14ac:dyDescent="0.25">
      <c r="A343" t="s">
        <v>28</v>
      </c>
      <c r="B343" s="2">
        <v>4.1000000000000002E-2</v>
      </c>
      <c r="T343">
        <v>342</v>
      </c>
      <c r="U343" s="2">
        <v>7.6999999999999999E-2</v>
      </c>
      <c r="V343">
        <v>322</v>
      </c>
      <c r="W343">
        <v>7.0999999999999994E-2</v>
      </c>
      <c r="X343" t="str">
        <f t="shared" ref="X343:X406" si="135">IF(W343&gt;$W$12,W343,"")</f>
        <v/>
      </c>
      <c r="AJ343" s="2">
        <f t="shared" si="128"/>
        <v>7.6999999999999999E-2</v>
      </c>
      <c r="AK343">
        <f t="shared" si="127"/>
        <v>341</v>
      </c>
      <c r="AL343" s="6">
        <f t="shared" si="129"/>
        <v>0.75498891352549891</v>
      </c>
      <c r="AM343" s="6">
        <f t="shared" si="118"/>
        <v>0.69027355807331003</v>
      </c>
      <c r="AN343" s="7">
        <f t="shared" si="119"/>
        <v>0.75498891352549902</v>
      </c>
      <c r="AO343" s="7">
        <f t="shared" si="120"/>
        <v>0.31437230029611768</v>
      </c>
      <c r="CD343">
        <f t="shared" si="133"/>
        <v>322</v>
      </c>
      <c r="CE343" s="2">
        <f t="shared" si="134"/>
        <v>7.0999999999999994E-2</v>
      </c>
      <c r="DB343">
        <f t="shared" si="121"/>
        <v>7.6999999999999999E-2</v>
      </c>
      <c r="DC343">
        <f t="shared" si="122"/>
        <v>341</v>
      </c>
      <c r="DD343">
        <f t="shared" si="123"/>
        <v>7.6999999999999999E-2</v>
      </c>
      <c r="DE343">
        <f t="shared" si="130"/>
        <v>0.70601336294895933</v>
      </c>
      <c r="DF343">
        <f t="shared" si="124"/>
        <v>0.29398663705104067</v>
      </c>
      <c r="DG343">
        <f t="shared" si="131"/>
        <v>0.76788329391908494</v>
      </c>
      <c r="DH343">
        <f t="shared" si="125"/>
        <v>-416.93450866634049</v>
      </c>
      <c r="DI343">
        <f t="shared" si="132"/>
        <v>0.75498891352549891</v>
      </c>
      <c r="DJ343">
        <f t="shared" si="126"/>
        <v>0.69027355807331003</v>
      </c>
    </row>
    <row r="344" spans="1:114" x14ac:dyDescent="0.25">
      <c r="A344" t="s">
        <v>28</v>
      </c>
      <c r="B344" s="2">
        <v>4.2000000000000003E-2</v>
      </c>
      <c r="T344">
        <v>343</v>
      </c>
      <c r="U344" s="2">
        <v>7.6999999999999999E-2</v>
      </c>
      <c r="V344">
        <v>323</v>
      </c>
      <c r="W344">
        <v>7.0999999999999994E-2</v>
      </c>
      <c r="X344" t="str">
        <f t="shared" si="135"/>
        <v/>
      </c>
      <c r="AJ344" s="2">
        <f t="shared" si="128"/>
        <v>7.6999999999999999E-2</v>
      </c>
      <c r="AK344">
        <f t="shared" si="127"/>
        <v>342</v>
      </c>
      <c r="AL344" s="6">
        <f t="shared" si="129"/>
        <v>0.75720620842572062</v>
      </c>
      <c r="AM344" s="6">
        <f t="shared" si="118"/>
        <v>0.69734392826175651</v>
      </c>
      <c r="AN344" s="7">
        <f t="shared" si="119"/>
        <v>0.75720620842572084</v>
      </c>
      <c r="AO344" s="7">
        <f t="shared" si="120"/>
        <v>0.31283392811679583</v>
      </c>
      <c r="CD344">
        <f t="shared" si="133"/>
        <v>323</v>
      </c>
      <c r="CE344" s="2">
        <f t="shared" si="134"/>
        <v>7.0999999999999994E-2</v>
      </c>
      <c r="DB344">
        <f t="shared" si="121"/>
        <v>7.6999999999999999E-2</v>
      </c>
      <c r="DC344">
        <f t="shared" si="122"/>
        <v>342</v>
      </c>
      <c r="DD344">
        <f t="shared" si="123"/>
        <v>7.6999999999999999E-2</v>
      </c>
      <c r="DE344">
        <f t="shared" si="130"/>
        <v>0.70601336294895933</v>
      </c>
      <c r="DF344">
        <f t="shared" si="124"/>
        <v>0.29398663705104067</v>
      </c>
      <c r="DG344">
        <f t="shared" si="131"/>
        <v>0.76788329391908494</v>
      </c>
      <c r="DH344">
        <f t="shared" si="125"/>
        <v>-418.15898593114622</v>
      </c>
      <c r="DI344">
        <f t="shared" si="132"/>
        <v>0.75720620842572062</v>
      </c>
      <c r="DJ344">
        <f t="shared" si="126"/>
        <v>0.69734392826175651</v>
      </c>
    </row>
    <row r="345" spans="1:114" x14ac:dyDescent="0.25">
      <c r="A345" t="s">
        <v>28</v>
      </c>
      <c r="B345" s="2">
        <v>4.2999999999999997E-2</v>
      </c>
      <c r="T345">
        <v>344</v>
      </c>
      <c r="U345" s="2">
        <v>7.8E-2</v>
      </c>
      <c r="V345">
        <v>324</v>
      </c>
      <c r="W345">
        <v>7.0999999999999994E-2</v>
      </c>
      <c r="X345" t="str">
        <f t="shared" si="135"/>
        <v/>
      </c>
      <c r="AJ345" s="2">
        <f t="shared" si="128"/>
        <v>7.6999999999999999E-2</v>
      </c>
      <c r="AK345">
        <f t="shared" si="127"/>
        <v>343</v>
      </c>
      <c r="AL345" s="6">
        <f t="shared" si="129"/>
        <v>0.75942350332594233</v>
      </c>
      <c r="AM345" s="6">
        <f t="shared" si="118"/>
        <v>0.70444933201062299</v>
      </c>
      <c r="AN345" s="7">
        <f t="shared" si="119"/>
        <v>0.75942350332594233</v>
      </c>
      <c r="AO345" s="7">
        <f t="shared" si="120"/>
        <v>0.31127984013163212</v>
      </c>
      <c r="CD345">
        <f t="shared" si="133"/>
        <v>324</v>
      </c>
      <c r="CE345" s="2">
        <f t="shared" si="134"/>
        <v>7.0999999999999994E-2</v>
      </c>
      <c r="DB345">
        <f t="shared" si="121"/>
        <v>7.6999999999999999E-2</v>
      </c>
      <c r="DC345">
        <f t="shared" si="122"/>
        <v>343</v>
      </c>
      <c r="DD345">
        <f t="shared" si="123"/>
        <v>7.6999999999999999E-2</v>
      </c>
      <c r="DE345">
        <f t="shared" si="130"/>
        <v>0.70601336294895933</v>
      </c>
      <c r="DF345">
        <f t="shared" si="124"/>
        <v>0.29398663705104067</v>
      </c>
      <c r="DG345">
        <f t="shared" si="131"/>
        <v>0.76788329391908494</v>
      </c>
      <c r="DH345">
        <f t="shared" si="125"/>
        <v>-419.38346319595189</v>
      </c>
      <c r="DI345">
        <f t="shared" si="132"/>
        <v>0.75942350332594233</v>
      </c>
      <c r="DJ345">
        <f t="shared" si="126"/>
        <v>0.70444933201062299</v>
      </c>
    </row>
    <row r="346" spans="1:114" x14ac:dyDescent="0.25">
      <c r="A346" t="s">
        <v>28</v>
      </c>
      <c r="B346" s="2">
        <v>4.2999999999999997E-2</v>
      </c>
      <c r="T346">
        <v>345</v>
      </c>
      <c r="U346" s="2">
        <v>7.8E-2</v>
      </c>
      <c r="V346">
        <v>325</v>
      </c>
      <c r="W346">
        <v>7.1999999999999995E-2</v>
      </c>
      <c r="X346" t="str">
        <f t="shared" si="135"/>
        <v/>
      </c>
      <c r="AJ346" s="2">
        <f t="shared" si="128"/>
        <v>7.8E-2</v>
      </c>
      <c r="AK346">
        <f t="shared" si="127"/>
        <v>344</v>
      </c>
      <c r="AL346" s="6">
        <f t="shared" si="129"/>
        <v>0.76164079822616404</v>
      </c>
      <c r="AM346" s="6">
        <f t="shared" si="118"/>
        <v>0.71159048057096486</v>
      </c>
      <c r="AN346" s="7">
        <f t="shared" si="119"/>
        <v>0.76164079822616404</v>
      </c>
      <c r="AO346" s="7">
        <f t="shared" si="120"/>
        <v>0.30970995787564887</v>
      </c>
      <c r="CD346">
        <f t="shared" si="133"/>
        <v>325</v>
      </c>
      <c r="CE346" s="2">
        <f t="shared" si="134"/>
        <v>7.1999999999999995E-2</v>
      </c>
      <c r="DB346">
        <f t="shared" si="121"/>
        <v>7.8E-2</v>
      </c>
      <c r="DC346">
        <f t="shared" si="122"/>
        <v>344</v>
      </c>
      <c r="DD346">
        <f t="shared" si="123"/>
        <v>7.8E-2</v>
      </c>
      <c r="DE346">
        <f t="shared" si="130"/>
        <v>0.71472739858266321</v>
      </c>
      <c r="DF346">
        <f t="shared" si="124"/>
        <v>0.28527260141733679</v>
      </c>
      <c r="DG346">
        <f t="shared" si="131"/>
        <v>0.77558503362283993</v>
      </c>
      <c r="DH346">
        <f t="shared" si="125"/>
        <v>-405.32431303118091</v>
      </c>
      <c r="DI346">
        <f t="shared" si="132"/>
        <v>0.76164079822616404</v>
      </c>
      <c r="DJ346">
        <f t="shared" si="126"/>
        <v>0.71159048057096486</v>
      </c>
    </row>
    <row r="347" spans="1:114" x14ac:dyDescent="0.25">
      <c r="A347" t="s">
        <v>28</v>
      </c>
      <c r="B347" s="2">
        <v>4.2999999999999997E-2</v>
      </c>
      <c r="T347">
        <v>346</v>
      </c>
      <c r="U347" s="2">
        <v>7.8E-2</v>
      </c>
      <c r="V347">
        <v>326</v>
      </c>
      <c r="W347">
        <v>7.1999999999999995E-2</v>
      </c>
      <c r="X347" t="str">
        <f t="shared" si="135"/>
        <v/>
      </c>
      <c r="AJ347" s="2">
        <f t="shared" si="128"/>
        <v>7.8E-2</v>
      </c>
      <c r="AK347">
        <f t="shared" si="127"/>
        <v>345</v>
      </c>
      <c r="AL347" s="6">
        <f t="shared" si="129"/>
        <v>0.76385809312638586</v>
      </c>
      <c r="AM347" s="6">
        <f t="shared" si="118"/>
        <v>0.71876810329382157</v>
      </c>
      <c r="AN347" s="7">
        <f t="shared" si="119"/>
        <v>0.76385809312638586</v>
      </c>
      <c r="AO347" s="7">
        <f t="shared" si="120"/>
        <v>0.30812420128687018</v>
      </c>
      <c r="CD347">
        <f t="shared" si="133"/>
        <v>326</v>
      </c>
      <c r="CE347" s="2">
        <f t="shared" si="134"/>
        <v>7.1999999999999995E-2</v>
      </c>
      <c r="DB347">
        <f t="shared" si="121"/>
        <v>7.8E-2</v>
      </c>
      <c r="DC347">
        <f t="shared" si="122"/>
        <v>345</v>
      </c>
      <c r="DD347">
        <f t="shared" si="123"/>
        <v>7.8E-2</v>
      </c>
      <c r="DE347">
        <f t="shared" si="130"/>
        <v>0.71472739858266321</v>
      </c>
      <c r="DF347">
        <f t="shared" si="124"/>
        <v>0.28527260141733679</v>
      </c>
      <c r="DG347">
        <f t="shared" si="131"/>
        <v>0.77558503362283993</v>
      </c>
      <c r="DH347">
        <f t="shared" si="125"/>
        <v>-406.50429647523094</v>
      </c>
      <c r="DI347">
        <f t="shared" si="132"/>
        <v>0.76385809312638586</v>
      </c>
      <c r="DJ347">
        <f t="shared" si="126"/>
        <v>0.71876810329382157</v>
      </c>
    </row>
    <row r="348" spans="1:114" x14ac:dyDescent="0.25">
      <c r="A348" t="s">
        <v>28</v>
      </c>
      <c r="B348" s="2">
        <v>4.3999999999999997E-2</v>
      </c>
      <c r="T348">
        <v>347</v>
      </c>
      <c r="U348" s="2">
        <v>7.9000000000000001E-2</v>
      </c>
      <c r="V348">
        <v>327</v>
      </c>
      <c r="W348">
        <v>7.2999999999999995E-2</v>
      </c>
      <c r="X348" t="str">
        <f t="shared" si="135"/>
        <v/>
      </c>
      <c r="AJ348" s="2">
        <f t="shared" si="128"/>
        <v>7.8E-2</v>
      </c>
      <c r="AK348">
        <f t="shared" si="127"/>
        <v>346</v>
      </c>
      <c r="AL348" s="6">
        <f t="shared" si="129"/>
        <v>0.76607538802660757</v>
      </c>
      <c r="AM348" s="6">
        <f t="shared" si="118"/>
        <v>0.72598294830078236</v>
      </c>
      <c r="AN348" s="7">
        <f t="shared" si="119"/>
        <v>0.76607538802660768</v>
      </c>
      <c r="AO348" s="7">
        <f t="shared" si="120"/>
        <v>0.30652248866545068</v>
      </c>
      <c r="CD348">
        <f t="shared" si="133"/>
        <v>327</v>
      </c>
      <c r="CE348" s="2">
        <f t="shared" si="134"/>
        <v>7.2999999999999995E-2</v>
      </c>
      <c r="DB348">
        <f t="shared" si="121"/>
        <v>7.8E-2</v>
      </c>
      <c r="DC348">
        <f t="shared" si="122"/>
        <v>346</v>
      </c>
      <c r="DD348">
        <f t="shared" si="123"/>
        <v>7.8E-2</v>
      </c>
      <c r="DE348">
        <f t="shared" si="130"/>
        <v>0.71472739858266321</v>
      </c>
      <c r="DF348">
        <f t="shared" si="124"/>
        <v>0.28527260141733679</v>
      </c>
      <c r="DG348">
        <f t="shared" si="131"/>
        <v>0.77558503362283993</v>
      </c>
      <c r="DH348">
        <f t="shared" si="125"/>
        <v>-407.68427991928093</v>
      </c>
      <c r="DI348">
        <f t="shared" si="132"/>
        <v>0.76607538802660757</v>
      </c>
      <c r="DJ348">
        <f t="shared" si="126"/>
        <v>0.72598294830078236</v>
      </c>
    </row>
    <row r="349" spans="1:114" x14ac:dyDescent="0.25">
      <c r="A349" t="s">
        <v>28</v>
      </c>
      <c r="B349" s="2">
        <v>4.4999999999999998E-2</v>
      </c>
      <c r="T349">
        <v>348</v>
      </c>
      <c r="U349" s="2">
        <v>0.08</v>
      </c>
      <c r="V349">
        <v>328</v>
      </c>
      <c r="W349">
        <v>7.2999999999999995E-2</v>
      </c>
      <c r="X349" t="str">
        <f t="shared" si="135"/>
        <v/>
      </c>
      <c r="AJ349" s="2">
        <f t="shared" si="128"/>
        <v>7.9000000000000001E-2</v>
      </c>
      <c r="AK349">
        <f t="shared" si="127"/>
        <v>347</v>
      </c>
      <c r="AL349" s="6">
        <f t="shared" si="129"/>
        <v>0.76829268292682928</v>
      </c>
      <c r="AM349" s="6">
        <f t="shared" si="118"/>
        <v>0.73323578318551175</v>
      </c>
      <c r="AN349" s="7">
        <f t="shared" si="119"/>
        <v>0.76829268292682928</v>
      </c>
      <c r="AO349" s="7">
        <f t="shared" si="120"/>
        <v>0.30490473663128342</v>
      </c>
      <c r="CD349">
        <f t="shared" si="133"/>
        <v>328</v>
      </c>
      <c r="CE349" s="2">
        <f t="shared" si="134"/>
        <v>7.2999999999999995E-2</v>
      </c>
      <c r="DB349">
        <f t="shared" si="121"/>
        <v>7.9000000000000001E-2</v>
      </c>
      <c r="DC349">
        <f t="shared" si="122"/>
        <v>347</v>
      </c>
      <c r="DD349">
        <f t="shared" si="123"/>
        <v>7.9000000000000001E-2</v>
      </c>
      <c r="DE349">
        <f t="shared" si="130"/>
        <v>0.72331643070262785</v>
      </c>
      <c r="DF349">
        <f t="shared" si="124"/>
        <v>0.27668356929737215</v>
      </c>
      <c r="DG349">
        <f t="shared" si="131"/>
        <v>0.78313961798456111</v>
      </c>
      <c r="DH349">
        <f t="shared" si="125"/>
        <v>-393.86847402142928</v>
      </c>
      <c r="DI349">
        <f t="shared" si="132"/>
        <v>0.76829268292682928</v>
      </c>
      <c r="DJ349">
        <f t="shared" si="126"/>
        <v>0.73323578318551175</v>
      </c>
    </row>
    <row r="350" spans="1:114" x14ac:dyDescent="0.25">
      <c r="A350" t="s">
        <v>28</v>
      </c>
      <c r="B350" s="2">
        <v>4.4999999999999998E-2</v>
      </c>
      <c r="T350">
        <v>349</v>
      </c>
      <c r="U350" s="2">
        <v>8.1000000000000003E-2</v>
      </c>
      <c r="V350">
        <v>329</v>
      </c>
      <c r="W350">
        <v>7.3999999999999996E-2</v>
      </c>
      <c r="X350" t="str">
        <f t="shared" si="135"/>
        <v/>
      </c>
      <c r="AJ350" s="79">
        <f t="shared" si="128"/>
        <v>0.08</v>
      </c>
      <c r="AK350">
        <f t="shared" si="127"/>
        <v>348</v>
      </c>
      <c r="AL350" s="6">
        <f t="shared" si="129"/>
        <v>0.770509977827051</v>
      </c>
      <c r="AM350" s="6">
        <f t="shared" si="118"/>
        <v>0.74052739574798465</v>
      </c>
      <c r="AN350" s="7">
        <f t="shared" si="119"/>
        <v>0.770509977827051</v>
      </c>
      <c r="AO350" s="7">
        <f t="shared" si="120"/>
        <v>0.30327086008001708</v>
      </c>
      <c r="CD350">
        <f t="shared" si="133"/>
        <v>329</v>
      </c>
      <c r="CE350" s="2">
        <f t="shared" si="134"/>
        <v>7.3999999999999996E-2</v>
      </c>
      <c r="DB350">
        <f t="shared" si="121"/>
        <v>0.08</v>
      </c>
      <c r="DC350">
        <f t="shared" si="122"/>
        <v>348</v>
      </c>
      <c r="DD350">
        <f t="shared" si="123"/>
        <v>0.08</v>
      </c>
      <c r="DE350">
        <f t="shared" si="130"/>
        <v>0.73177676115844481</v>
      </c>
      <c r="DF350">
        <f t="shared" si="124"/>
        <v>0.26822323884155519</v>
      </c>
      <c r="DG350">
        <f t="shared" si="131"/>
        <v>0.78313961798456111</v>
      </c>
      <c r="DH350">
        <f t="shared" si="125"/>
        <v>-386.92322859001916</v>
      </c>
      <c r="DI350">
        <f t="shared" si="132"/>
        <v>0.770509977827051</v>
      </c>
      <c r="DJ350">
        <f t="shared" si="126"/>
        <v>0.74052739574798465</v>
      </c>
    </row>
    <row r="351" spans="1:114" x14ac:dyDescent="0.25">
      <c r="A351" t="s">
        <v>28</v>
      </c>
      <c r="B351" s="2">
        <v>4.4999999999999998E-2</v>
      </c>
      <c r="T351">
        <v>350</v>
      </c>
      <c r="U351" s="2">
        <v>8.1000000000000003E-2</v>
      </c>
      <c r="V351">
        <v>330</v>
      </c>
      <c r="W351">
        <v>7.3999999999999996E-2</v>
      </c>
      <c r="X351" t="str">
        <f t="shared" si="135"/>
        <v/>
      </c>
      <c r="AJ351" s="79">
        <f t="shared" si="128"/>
        <v>8.1000000000000003E-2</v>
      </c>
      <c r="AK351">
        <f t="shared" si="127"/>
        <v>349</v>
      </c>
      <c r="AL351" s="6">
        <f t="shared" si="129"/>
        <v>0.77272727272727271</v>
      </c>
      <c r="AM351" s="6">
        <f t="shared" si="118"/>
        <v>0.74785859476330196</v>
      </c>
      <c r="AN351" s="7">
        <f t="shared" si="119"/>
        <v>0.77272727272727271</v>
      </c>
      <c r="AO351" s="7">
        <f t="shared" si="120"/>
        <v>0.30162077213740696</v>
      </c>
      <c r="CD351">
        <f t="shared" si="133"/>
        <v>330</v>
      </c>
      <c r="CE351" s="2">
        <f t="shared" si="134"/>
        <v>7.3999999999999996E-2</v>
      </c>
      <c r="DB351">
        <f t="shared" si="121"/>
        <v>8.1000000000000003E-2</v>
      </c>
      <c r="DC351">
        <f t="shared" si="122"/>
        <v>349</v>
      </c>
      <c r="DD351">
        <f t="shared" si="123"/>
        <v>8.1000000000000003E-2</v>
      </c>
      <c r="DE351">
        <f t="shared" si="130"/>
        <v>0.74010491292748082</v>
      </c>
      <c r="DF351">
        <f t="shared" si="124"/>
        <v>0.25989508707251918</v>
      </c>
      <c r="DG351">
        <f t="shared" si="131"/>
        <v>0.78313961798456111</v>
      </c>
      <c r="DH351">
        <f t="shared" si="125"/>
        <v>-380.14910827625079</v>
      </c>
      <c r="DI351">
        <f t="shared" si="132"/>
        <v>0.77272727272727271</v>
      </c>
      <c r="DJ351">
        <f t="shared" si="126"/>
        <v>0.74785859476330196</v>
      </c>
    </row>
    <row r="352" spans="1:114" x14ac:dyDescent="0.25">
      <c r="A352" t="s">
        <v>28</v>
      </c>
      <c r="B352" s="2">
        <v>4.5999999999999999E-2</v>
      </c>
      <c r="T352">
        <v>351</v>
      </c>
      <c r="U352" s="2">
        <v>8.1000000000000003E-2</v>
      </c>
      <c r="V352">
        <v>331</v>
      </c>
      <c r="W352">
        <v>7.4999999999999997E-2</v>
      </c>
      <c r="X352" t="str">
        <f t="shared" si="135"/>
        <v/>
      </c>
      <c r="AJ352" s="79">
        <f t="shared" si="128"/>
        <v>8.1000000000000003E-2</v>
      </c>
      <c r="AK352">
        <f t="shared" si="127"/>
        <v>350</v>
      </c>
      <c r="AL352" s="6">
        <f t="shared" si="129"/>
        <v>0.77494456762749442</v>
      </c>
      <c r="AM352" s="6">
        <f t="shared" si="118"/>
        <v>0.75523021078708297</v>
      </c>
      <c r="AN352" s="7">
        <f t="shared" si="119"/>
        <v>0.77494456762749442</v>
      </c>
      <c r="AO352" s="7">
        <f t="shared" si="120"/>
        <v>0.29995438411192071</v>
      </c>
      <c r="CD352">
        <f t="shared" si="133"/>
        <v>331</v>
      </c>
      <c r="CE352" s="2">
        <f t="shared" si="134"/>
        <v>7.4999999999999997E-2</v>
      </c>
      <c r="DB352">
        <f t="shared" si="121"/>
        <v>8.1000000000000003E-2</v>
      </c>
      <c r="DC352">
        <f t="shared" si="122"/>
        <v>350</v>
      </c>
      <c r="DD352">
        <f t="shared" si="123"/>
        <v>8.1000000000000003E-2</v>
      </c>
      <c r="DE352">
        <f t="shared" si="130"/>
        <v>0.74010491292748082</v>
      </c>
      <c r="DF352">
        <f t="shared" si="124"/>
        <v>0.25989508707251918</v>
      </c>
      <c r="DG352">
        <f t="shared" si="131"/>
        <v>0.78313961798456111</v>
      </c>
      <c r="DH352">
        <f t="shared" si="125"/>
        <v>-381.23992350803337</v>
      </c>
      <c r="DI352">
        <f t="shared" si="132"/>
        <v>0.77494456762749442</v>
      </c>
      <c r="DJ352">
        <f t="shared" si="126"/>
        <v>0.75523021078708297</v>
      </c>
    </row>
    <row r="353" spans="1:114" x14ac:dyDescent="0.25">
      <c r="A353" t="s">
        <v>28</v>
      </c>
      <c r="B353" s="2">
        <v>4.7E-2</v>
      </c>
      <c r="T353">
        <v>352</v>
      </c>
      <c r="U353" s="2">
        <v>8.3000000000000004E-2</v>
      </c>
      <c r="V353">
        <v>332</v>
      </c>
      <c r="W353">
        <v>7.4999999999999997E-2</v>
      </c>
      <c r="X353" t="str">
        <f t="shared" si="135"/>
        <v/>
      </c>
      <c r="AJ353" s="79">
        <f t="shared" si="128"/>
        <v>8.1000000000000003E-2</v>
      </c>
      <c r="AK353">
        <f t="shared" si="127"/>
        <v>351</v>
      </c>
      <c r="AL353" s="6">
        <f t="shared" si="129"/>
        <v>0.77716186252771624</v>
      </c>
      <c r="AM353" s="6">
        <f t="shared" si="118"/>
        <v>0.76264309699955668</v>
      </c>
      <c r="AN353" s="7">
        <f t="shared" si="119"/>
        <v>0.77716186252771613</v>
      </c>
      <c r="AO353" s="7">
        <f t="shared" si="120"/>
        <v>0.29827160544551656</v>
      </c>
      <c r="CD353">
        <f t="shared" si="133"/>
        <v>332</v>
      </c>
      <c r="CE353" s="2">
        <f t="shared" si="134"/>
        <v>7.4999999999999997E-2</v>
      </c>
      <c r="DB353">
        <f t="shared" si="121"/>
        <v>8.1000000000000003E-2</v>
      </c>
      <c r="DC353">
        <f t="shared" si="122"/>
        <v>351</v>
      </c>
      <c r="DD353">
        <f t="shared" si="123"/>
        <v>8.1000000000000003E-2</v>
      </c>
      <c r="DE353">
        <f t="shared" si="130"/>
        <v>0.74010491292748082</v>
      </c>
      <c r="DF353">
        <f t="shared" si="124"/>
        <v>0.25989508707251918</v>
      </c>
      <c r="DG353">
        <f t="shared" si="131"/>
        <v>0.79054505203175451</v>
      </c>
      <c r="DH353">
        <f t="shared" si="125"/>
        <v>-375.73316848271327</v>
      </c>
      <c r="DI353">
        <f t="shared" si="132"/>
        <v>0.77716186252771624</v>
      </c>
      <c r="DJ353">
        <f t="shared" si="126"/>
        <v>0.76264309699955668</v>
      </c>
    </row>
    <row r="354" spans="1:114" x14ac:dyDescent="0.25">
      <c r="A354" t="s">
        <v>28</v>
      </c>
      <c r="B354" s="2">
        <v>4.7E-2</v>
      </c>
      <c r="T354">
        <v>353</v>
      </c>
      <c r="U354" s="2">
        <v>8.3000000000000004E-2</v>
      </c>
      <c r="V354">
        <v>333</v>
      </c>
      <c r="W354">
        <v>7.4999999999999997E-2</v>
      </c>
      <c r="X354" t="str">
        <f t="shared" si="135"/>
        <v/>
      </c>
      <c r="AJ354" s="79">
        <f t="shared" si="128"/>
        <v>8.3000000000000004E-2</v>
      </c>
      <c r="AK354">
        <f t="shared" si="127"/>
        <v>352</v>
      </c>
      <c r="AL354" s="6">
        <f t="shared" si="129"/>
        <v>0.77937915742793795</v>
      </c>
      <c r="AM354" s="6">
        <f t="shared" si="118"/>
        <v>0.77009813009064054</v>
      </c>
      <c r="AN354" s="7">
        <f t="shared" si="119"/>
        <v>0.77937915742793795</v>
      </c>
      <c r="AO354" s="7">
        <f t="shared" si="120"/>
        <v>0.29657234366250346</v>
      </c>
      <c r="CD354">
        <f t="shared" si="133"/>
        <v>333</v>
      </c>
      <c r="CE354" s="2">
        <f t="shared" si="134"/>
        <v>7.4999999999999997E-2</v>
      </c>
      <c r="DB354">
        <f t="shared" si="121"/>
        <v>8.3000000000000004E-2</v>
      </c>
      <c r="DC354">
        <f t="shared" si="122"/>
        <v>352</v>
      </c>
      <c r="DD354">
        <f t="shared" si="123"/>
        <v>8.3000000000000004E-2</v>
      </c>
      <c r="DE354">
        <f t="shared" si="130"/>
        <v>0.75635189730527774</v>
      </c>
      <c r="DF354">
        <f t="shared" si="124"/>
        <v>0.24364810269472226</v>
      </c>
      <c r="DG354">
        <f t="shared" si="131"/>
        <v>0.79054505203175451</v>
      </c>
      <c r="DH354">
        <f t="shared" si="125"/>
        <v>-361.53966294192924</v>
      </c>
      <c r="DI354">
        <f t="shared" si="132"/>
        <v>0.77937915742793795</v>
      </c>
      <c r="DJ354">
        <f t="shared" si="126"/>
        <v>0.77009813009064054</v>
      </c>
    </row>
    <row r="355" spans="1:114" x14ac:dyDescent="0.25">
      <c r="A355" t="s">
        <v>28</v>
      </c>
      <c r="B355" s="2">
        <v>4.8000000000000001E-2</v>
      </c>
      <c r="T355">
        <v>354</v>
      </c>
      <c r="U355" s="2">
        <v>8.3000000000000004E-2</v>
      </c>
      <c r="V355">
        <v>334</v>
      </c>
      <c r="W355">
        <v>7.4999999999999997E-2</v>
      </c>
      <c r="X355" t="str">
        <f t="shared" si="135"/>
        <v/>
      </c>
      <c r="AJ355" s="79">
        <f t="shared" si="128"/>
        <v>8.3000000000000004E-2</v>
      </c>
      <c r="AK355">
        <f t="shared" si="127"/>
        <v>353</v>
      </c>
      <c r="AL355" s="6">
        <f t="shared" si="129"/>
        <v>0.78159645232815966</v>
      </c>
      <c r="AM355" s="6">
        <f t="shared" si="118"/>
        <v>0.77759621118842415</v>
      </c>
      <c r="AN355" s="7">
        <f t="shared" si="119"/>
        <v>0.78159645232815955</v>
      </c>
      <c r="AO355" s="7">
        <f t="shared" si="120"/>
        <v>0.29485650431639343</v>
      </c>
      <c r="CD355">
        <f t="shared" si="133"/>
        <v>334</v>
      </c>
      <c r="CE355" s="2">
        <f t="shared" si="134"/>
        <v>7.4999999999999997E-2</v>
      </c>
      <c r="DB355">
        <f t="shared" si="121"/>
        <v>8.3000000000000004E-2</v>
      </c>
      <c r="DC355">
        <f t="shared" si="122"/>
        <v>353</v>
      </c>
      <c r="DD355">
        <f t="shared" si="123"/>
        <v>8.3000000000000004E-2</v>
      </c>
      <c r="DE355">
        <f t="shared" si="130"/>
        <v>0.75635189730527774</v>
      </c>
      <c r="DF355">
        <f t="shared" si="124"/>
        <v>0.24364810269472226</v>
      </c>
      <c r="DG355">
        <f t="shared" si="131"/>
        <v>0.79054505203175451</v>
      </c>
      <c r="DH355">
        <f t="shared" si="125"/>
        <v>-362.56822528315803</v>
      </c>
      <c r="DI355">
        <f t="shared" si="132"/>
        <v>0.78159645232815966</v>
      </c>
      <c r="DJ355">
        <f t="shared" si="126"/>
        <v>0.77759621118842415</v>
      </c>
    </row>
    <row r="356" spans="1:114" x14ac:dyDescent="0.25">
      <c r="A356" t="s">
        <v>28</v>
      </c>
      <c r="B356" s="2">
        <v>0.05</v>
      </c>
      <c r="T356">
        <v>355</v>
      </c>
      <c r="U356" s="2">
        <v>8.4000000000000005E-2</v>
      </c>
      <c r="V356">
        <v>335</v>
      </c>
      <c r="W356">
        <v>7.4999999999999997E-2</v>
      </c>
      <c r="X356" t="str">
        <f t="shared" si="135"/>
        <v/>
      </c>
      <c r="AJ356" s="79">
        <f t="shared" si="128"/>
        <v>8.3000000000000004E-2</v>
      </c>
      <c r="AK356">
        <f t="shared" si="127"/>
        <v>354</v>
      </c>
      <c r="AL356" s="6">
        <f t="shared" si="129"/>
        <v>0.78381374722838137</v>
      </c>
      <c r="AM356" s="6">
        <f t="shared" si="118"/>
        <v>0.78513826683368382</v>
      </c>
      <c r="AN356" s="7">
        <f t="shared" si="119"/>
        <v>0.78381374722838137</v>
      </c>
      <c r="AO356" s="7">
        <f t="shared" si="120"/>
        <v>0.29312399093464175</v>
      </c>
      <c r="CD356">
        <f t="shared" si="133"/>
        <v>335</v>
      </c>
      <c r="CE356" s="2">
        <f t="shared" si="134"/>
        <v>7.4999999999999997E-2</v>
      </c>
      <c r="DB356">
        <f t="shared" si="121"/>
        <v>8.3000000000000004E-2</v>
      </c>
      <c r="DC356">
        <f t="shared" si="122"/>
        <v>354</v>
      </c>
      <c r="DD356">
        <f t="shared" si="123"/>
        <v>8.3000000000000004E-2</v>
      </c>
      <c r="DE356">
        <f t="shared" si="130"/>
        <v>0.75635189730527774</v>
      </c>
      <c r="DF356">
        <f t="shared" si="124"/>
        <v>0.24364810269472226</v>
      </c>
      <c r="DG356">
        <f t="shared" si="131"/>
        <v>0.79779957176065497</v>
      </c>
      <c r="DH356">
        <f t="shared" si="125"/>
        <v>-357.13851523648015</v>
      </c>
      <c r="DI356">
        <f t="shared" si="132"/>
        <v>0.78381374722838137</v>
      </c>
      <c r="DJ356">
        <f t="shared" si="126"/>
        <v>0.78513826683368382</v>
      </c>
    </row>
    <row r="357" spans="1:114" x14ac:dyDescent="0.25">
      <c r="A357" t="s">
        <v>28</v>
      </c>
      <c r="B357" s="2">
        <v>5.0999999999999997E-2</v>
      </c>
      <c r="T357">
        <v>356</v>
      </c>
      <c r="U357" s="2">
        <v>8.4000000000000005E-2</v>
      </c>
      <c r="V357">
        <v>336</v>
      </c>
      <c r="W357">
        <v>7.4999999999999997E-2</v>
      </c>
      <c r="X357" t="str">
        <f t="shared" si="135"/>
        <v/>
      </c>
      <c r="AJ357" s="79">
        <f t="shared" si="128"/>
        <v>8.4000000000000005E-2</v>
      </c>
      <c r="AK357">
        <f t="shared" si="127"/>
        <v>355</v>
      </c>
      <c r="AL357" s="6">
        <f t="shared" si="129"/>
        <v>0.78603104212860309</v>
      </c>
      <c r="AM357" s="6">
        <f t="shared" si="118"/>
        <v>0.79272525000319449</v>
      </c>
      <c r="AN357" s="7">
        <f t="shared" si="119"/>
        <v>0.78603104212860309</v>
      </c>
      <c r="AO357" s="7">
        <f t="shared" si="120"/>
        <v>0.29137470496117562</v>
      </c>
      <c r="CD357">
        <f t="shared" si="133"/>
        <v>336</v>
      </c>
      <c r="CE357" s="2">
        <f t="shared" si="134"/>
        <v>7.4999999999999997E-2</v>
      </c>
      <c r="DB357">
        <f t="shared" si="121"/>
        <v>8.4000000000000005E-2</v>
      </c>
      <c r="DC357">
        <f t="shared" si="122"/>
        <v>355</v>
      </c>
      <c r="DD357">
        <f t="shared" si="123"/>
        <v>8.4000000000000005E-2</v>
      </c>
      <c r="DE357">
        <f t="shared" si="130"/>
        <v>0.7642649083324986</v>
      </c>
      <c r="DF357">
        <f t="shared" si="124"/>
        <v>0.2357350916675014</v>
      </c>
      <c r="DG357">
        <f t="shared" si="131"/>
        <v>0.79779957176065497</v>
      </c>
      <c r="DH357">
        <f t="shared" si="125"/>
        <v>-350.76972947065082</v>
      </c>
      <c r="DI357">
        <f t="shared" si="132"/>
        <v>0.78603104212860309</v>
      </c>
      <c r="DJ357">
        <f t="shared" si="126"/>
        <v>0.79272525000319449</v>
      </c>
    </row>
    <row r="358" spans="1:114" x14ac:dyDescent="0.25">
      <c r="A358" t="s">
        <v>28</v>
      </c>
      <c r="B358" s="2">
        <v>5.3999999999999999E-2</v>
      </c>
      <c r="T358">
        <v>357</v>
      </c>
      <c r="U358" s="2">
        <v>8.5000000000000006E-2</v>
      </c>
      <c r="V358">
        <v>337</v>
      </c>
      <c r="W358">
        <v>7.4999999999999997E-2</v>
      </c>
      <c r="X358" t="str">
        <f t="shared" si="135"/>
        <v/>
      </c>
      <c r="AJ358" s="79">
        <f t="shared" si="128"/>
        <v>8.4000000000000005E-2</v>
      </c>
      <c r="AK358">
        <f t="shared" si="127"/>
        <v>356</v>
      </c>
      <c r="AL358" s="6">
        <f t="shared" si="129"/>
        <v>0.7882483370288248</v>
      </c>
      <c r="AM358" s="6">
        <f t="shared" si="118"/>
        <v>0.80035814118484894</v>
      </c>
      <c r="AN358" s="7">
        <f t="shared" si="119"/>
        <v>0.78824833702882469</v>
      </c>
      <c r="AO358" s="7">
        <f t="shared" si="120"/>
        <v>0.28960854569659544</v>
      </c>
      <c r="CD358">
        <f t="shared" si="133"/>
        <v>337</v>
      </c>
      <c r="CE358" s="2">
        <f t="shared" si="134"/>
        <v>7.4999999999999997E-2</v>
      </c>
      <c r="DB358">
        <f t="shared" si="121"/>
        <v>8.4000000000000005E-2</v>
      </c>
      <c r="DC358">
        <f t="shared" si="122"/>
        <v>356</v>
      </c>
      <c r="DD358">
        <f t="shared" si="123"/>
        <v>8.4000000000000005E-2</v>
      </c>
      <c r="DE358">
        <f t="shared" si="130"/>
        <v>0.7642649083324986</v>
      </c>
      <c r="DF358">
        <f t="shared" si="124"/>
        <v>0.2357350916675014</v>
      </c>
      <c r="DG358">
        <f t="shared" si="131"/>
        <v>0.79779957176065497</v>
      </c>
      <c r="DH358">
        <f t="shared" si="125"/>
        <v>-351.75920684574436</v>
      </c>
      <c r="DI358">
        <f t="shared" si="132"/>
        <v>0.7882483370288248</v>
      </c>
      <c r="DJ358">
        <f t="shared" si="126"/>
        <v>0.80035814118484894</v>
      </c>
    </row>
    <row r="359" spans="1:114" x14ac:dyDescent="0.25">
      <c r="A359" t="s">
        <v>28</v>
      </c>
      <c r="B359" s="2">
        <v>5.5E-2</v>
      </c>
      <c r="T359">
        <v>358</v>
      </c>
      <c r="U359" s="2">
        <v>8.5000000000000006E-2</v>
      </c>
      <c r="V359">
        <v>338</v>
      </c>
      <c r="W359">
        <v>7.5999999999999998E-2</v>
      </c>
      <c r="X359" t="str">
        <f t="shared" si="135"/>
        <v/>
      </c>
      <c r="AJ359" s="79">
        <f t="shared" si="128"/>
        <v>8.5000000000000006E-2</v>
      </c>
      <c r="AK359">
        <f t="shared" si="127"/>
        <v>357</v>
      </c>
      <c r="AL359" s="6">
        <f t="shared" si="129"/>
        <v>0.79046563192904651</v>
      </c>
      <c r="AM359" s="6">
        <f t="shared" si="118"/>
        <v>0.80803794950778363</v>
      </c>
      <c r="AN359" s="7">
        <f t="shared" si="119"/>
        <v>0.79046563192904673</v>
      </c>
      <c r="AO359" s="7">
        <f t="shared" si="120"/>
        <v>0.28782541023593067</v>
      </c>
      <c r="CD359">
        <f t="shared" si="133"/>
        <v>338</v>
      </c>
      <c r="CE359" s="2">
        <f t="shared" si="134"/>
        <v>7.5999999999999998E-2</v>
      </c>
      <c r="DB359">
        <f t="shared" si="121"/>
        <v>8.5000000000000006E-2</v>
      </c>
      <c r="DC359">
        <f t="shared" si="122"/>
        <v>357</v>
      </c>
      <c r="DD359">
        <f t="shared" si="123"/>
        <v>8.5000000000000006E-2</v>
      </c>
      <c r="DE359">
        <f t="shared" si="130"/>
        <v>0.77203410102945047</v>
      </c>
      <c r="DF359">
        <f t="shared" si="124"/>
        <v>0.22796589897054953</v>
      </c>
      <c r="DG359">
        <f t="shared" si="131"/>
        <v>0.79779957176065497</v>
      </c>
      <c r="DH359">
        <f t="shared" si="125"/>
        <v>-345.53722137160997</v>
      </c>
      <c r="DI359">
        <f t="shared" si="132"/>
        <v>0.79046563192904651</v>
      </c>
      <c r="DJ359">
        <f t="shared" si="126"/>
        <v>0.80803794950778363</v>
      </c>
    </row>
    <row r="360" spans="1:114" x14ac:dyDescent="0.25">
      <c r="A360" t="s">
        <v>28</v>
      </c>
      <c r="B360" s="2">
        <v>5.6000000000000001E-2</v>
      </c>
      <c r="T360">
        <v>359</v>
      </c>
      <c r="U360" s="2">
        <v>8.5999999999999993E-2</v>
      </c>
      <c r="V360">
        <v>339</v>
      </c>
      <c r="W360">
        <v>7.5999999999999998E-2</v>
      </c>
      <c r="X360" t="str">
        <f t="shared" si="135"/>
        <v/>
      </c>
      <c r="AJ360" s="79">
        <f t="shared" si="128"/>
        <v>8.5000000000000006E-2</v>
      </c>
      <c r="AK360">
        <f t="shared" si="127"/>
        <v>358</v>
      </c>
      <c r="AL360" s="6">
        <f t="shared" si="129"/>
        <v>0.79268292682926833</v>
      </c>
      <c r="AM360" s="6">
        <f t="shared" si="118"/>
        <v>0.81576571393093433</v>
      </c>
      <c r="AN360" s="7">
        <f t="shared" si="119"/>
        <v>0.79268292682926833</v>
      </c>
      <c r="AO360" s="7">
        <f t="shared" si="120"/>
        <v>0.2860251934038302</v>
      </c>
      <c r="CD360">
        <f t="shared" si="133"/>
        <v>339</v>
      </c>
      <c r="CE360" s="2">
        <f t="shared" si="134"/>
        <v>7.5999999999999998E-2</v>
      </c>
      <c r="DB360">
        <f t="shared" si="121"/>
        <v>8.5000000000000006E-2</v>
      </c>
      <c r="DC360">
        <f t="shared" si="122"/>
        <v>358</v>
      </c>
      <c r="DD360">
        <f t="shared" si="123"/>
        <v>8.5000000000000006E-2</v>
      </c>
      <c r="DE360">
        <f t="shared" si="130"/>
        <v>0.77203410102945047</v>
      </c>
      <c r="DF360">
        <f t="shared" si="124"/>
        <v>0.22796589897054953</v>
      </c>
      <c r="DG360">
        <f t="shared" si="131"/>
        <v>0.79779957176065497</v>
      </c>
      <c r="DH360">
        <f t="shared" si="125"/>
        <v>-346.50647023941252</v>
      </c>
      <c r="DI360">
        <f t="shared" si="132"/>
        <v>0.79268292682926833</v>
      </c>
      <c r="DJ360">
        <f t="shared" si="126"/>
        <v>0.81576571393093433</v>
      </c>
    </row>
    <row r="361" spans="1:114" x14ac:dyDescent="0.25">
      <c r="A361" t="s">
        <v>28</v>
      </c>
      <c r="B361" s="2">
        <v>5.6000000000000001E-2</v>
      </c>
      <c r="T361">
        <v>360</v>
      </c>
      <c r="U361" s="2">
        <v>8.6999999999999994E-2</v>
      </c>
      <c r="V361">
        <v>340</v>
      </c>
      <c r="W361">
        <v>7.6999999999999999E-2</v>
      </c>
      <c r="X361" t="str">
        <f t="shared" si="135"/>
        <v/>
      </c>
      <c r="AJ361" s="79">
        <f t="shared" si="128"/>
        <v>8.5999999999999993E-2</v>
      </c>
      <c r="AK361">
        <f t="shared" si="127"/>
        <v>359</v>
      </c>
      <c r="AL361" s="6">
        <f t="shared" si="129"/>
        <v>0.79490022172949004</v>
      </c>
      <c r="AM361" s="6">
        <f t="shared" si="118"/>
        <v>0.82354250449375843</v>
      </c>
      <c r="AN361" s="7">
        <f t="shared" si="119"/>
        <v>0.79490022172949015</v>
      </c>
      <c r="AO361" s="7">
        <f t="shared" si="120"/>
        <v>0.28420778768704258</v>
      </c>
      <c r="CD361">
        <f t="shared" si="133"/>
        <v>340</v>
      </c>
      <c r="CE361" s="2">
        <f t="shared" si="134"/>
        <v>7.6999999999999999E-2</v>
      </c>
      <c r="DB361">
        <f t="shared" si="121"/>
        <v>8.5999999999999993E-2</v>
      </c>
      <c r="DC361">
        <f t="shared" si="122"/>
        <v>359</v>
      </c>
      <c r="DD361">
        <f t="shared" si="123"/>
        <v>8.5999999999999993E-2</v>
      </c>
      <c r="DE361">
        <f t="shared" si="130"/>
        <v>0.77965714140585873</v>
      </c>
      <c r="DF361">
        <f t="shared" si="124"/>
        <v>0.22034285859414127</v>
      </c>
      <c r="DG361">
        <f t="shared" si="131"/>
        <v>0.80490164290143162</v>
      </c>
      <c r="DH361">
        <f t="shared" si="125"/>
        <v>-334.07626256579869</v>
      </c>
      <c r="DI361">
        <f t="shared" si="132"/>
        <v>0.79490022172949004</v>
      </c>
      <c r="DJ361">
        <f t="shared" si="126"/>
        <v>0.82354250449375843</v>
      </c>
    </row>
    <row r="362" spans="1:114" x14ac:dyDescent="0.25">
      <c r="A362" t="s">
        <v>28</v>
      </c>
      <c r="B362" s="2">
        <v>5.6000000000000001E-2</v>
      </c>
      <c r="T362">
        <v>361</v>
      </c>
      <c r="U362" s="2">
        <v>8.6999999999999994E-2</v>
      </c>
      <c r="V362">
        <v>341</v>
      </c>
      <c r="W362">
        <v>7.6999999999999999E-2</v>
      </c>
      <c r="X362" t="str">
        <f t="shared" si="135"/>
        <v/>
      </c>
      <c r="AJ362" s="79">
        <f t="shared" si="128"/>
        <v>8.6999999999999994E-2</v>
      </c>
      <c r="AK362">
        <f t="shared" si="127"/>
        <v>360</v>
      </c>
      <c r="AL362" s="6">
        <f t="shared" si="129"/>
        <v>0.79711751662971175</v>
      </c>
      <c r="AM362" s="6">
        <f t="shared" si="118"/>
        <v>0.83136942363304356</v>
      </c>
      <c r="AN362" s="7">
        <f t="shared" si="119"/>
        <v>0.79711751662971186</v>
      </c>
      <c r="AO362" s="7">
        <f t="shared" si="120"/>
        <v>0.2823730831640569</v>
      </c>
      <c r="CD362">
        <f t="shared" si="133"/>
        <v>341</v>
      </c>
      <c r="CE362" s="2">
        <f t="shared" si="134"/>
        <v>7.6999999999999999E-2</v>
      </c>
      <c r="DB362">
        <f t="shared" si="121"/>
        <v>8.6999999999999994E-2</v>
      </c>
      <c r="DC362">
        <f t="shared" si="122"/>
        <v>360</v>
      </c>
      <c r="DD362">
        <f t="shared" si="123"/>
        <v>8.6999999999999994E-2</v>
      </c>
      <c r="DE362">
        <f t="shared" si="130"/>
        <v>0.7871319271972913</v>
      </c>
      <c r="DF362">
        <f t="shared" si="124"/>
        <v>0.2128680728027087</v>
      </c>
      <c r="DG362">
        <f t="shared" si="131"/>
        <v>0.80490164290143162</v>
      </c>
      <c r="DH362">
        <f t="shared" si="125"/>
        <v>-328.1477198013207</v>
      </c>
      <c r="DI362">
        <f t="shared" si="132"/>
        <v>0.79711751662971175</v>
      </c>
      <c r="DJ362">
        <f t="shared" si="126"/>
        <v>0.83136942363304356</v>
      </c>
    </row>
    <row r="363" spans="1:114" x14ac:dyDescent="0.25">
      <c r="A363" t="s">
        <v>28</v>
      </c>
      <c r="B363" s="2">
        <v>5.7000000000000002E-2</v>
      </c>
      <c r="T363">
        <v>362</v>
      </c>
      <c r="U363" s="2">
        <v>8.6999999999999994E-2</v>
      </c>
      <c r="V363">
        <v>342</v>
      </c>
      <c r="W363">
        <v>7.6999999999999999E-2</v>
      </c>
      <c r="X363" t="str">
        <f t="shared" si="135"/>
        <v/>
      </c>
      <c r="AJ363" s="79">
        <f t="shared" si="128"/>
        <v>8.6999999999999994E-2</v>
      </c>
      <c r="AK363">
        <f t="shared" si="127"/>
        <v>361</v>
      </c>
      <c r="AL363" s="6">
        <f t="shared" si="129"/>
        <v>0.79933481152993346</v>
      </c>
      <c r="AM363" s="6">
        <f t="shared" si="118"/>
        <v>0.83924760757011474</v>
      </c>
      <c r="AN363" s="7">
        <f t="shared" si="119"/>
        <v>0.79933481152993346</v>
      </c>
      <c r="AO363" s="7">
        <f t="shared" si="120"/>
        <v>0.28052096743174232</v>
      </c>
      <c r="CD363">
        <f t="shared" si="133"/>
        <v>342</v>
      </c>
      <c r="CE363" s="2">
        <f t="shared" si="134"/>
        <v>7.6999999999999999E-2</v>
      </c>
      <c r="DB363">
        <f t="shared" si="121"/>
        <v>8.6999999999999994E-2</v>
      </c>
      <c r="DC363">
        <f t="shared" si="122"/>
        <v>361</v>
      </c>
      <c r="DD363">
        <f t="shared" si="123"/>
        <v>8.6999999999999994E-2</v>
      </c>
      <c r="DE363">
        <f t="shared" si="130"/>
        <v>0.7871319271972913</v>
      </c>
      <c r="DF363">
        <f t="shared" si="124"/>
        <v>0.2128680728027087</v>
      </c>
      <c r="DG363">
        <f t="shared" si="131"/>
        <v>0.80490164290143162</v>
      </c>
      <c r="DH363">
        <f t="shared" si="125"/>
        <v>-329.06050900800028</v>
      </c>
      <c r="DI363">
        <f t="shared" si="132"/>
        <v>0.79933481152993346</v>
      </c>
      <c r="DJ363">
        <f t="shared" si="126"/>
        <v>0.83924760757011474</v>
      </c>
    </row>
    <row r="364" spans="1:114" x14ac:dyDescent="0.25">
      <c r="A364" t="s">
        <v>28</v>
      </c>
      <c r="B364" s="2">
        <v>5.8000000000000003E-2</v>
      </c>
      <c r="T364">
        <v>363</v>
      </c>
      <c r="U364" s="2">
        <v>8.7999999999999995E-2</v>
      </c>
      <c r="V364">
        <v>343</v>
      </c>
      <c r="W364">
        <v>7.6999999999999999E-2</v>
      </c>
      <c r="X364" t="str">
        <f t="shared" si="135"/>
        <v/>
      </c>
      <c r="AJ364" s="79">
        <f t="shared" si="128"/>
        <v>8.6999999999999994E-2</v>
      </c>
      <c r="AK364">
        <f t="shared" si="127"/>
        <v>362</v>
      </c>
      <c r="AL364" s="6">
        <f t="shared" si="129"/>
        <v>0.80155210643015518</v>
      </c>
      <c r="AM364" s="6">
        <f t="shared" si="118"/>
        <v>0.8471782277730201</v>
      </c>
      <c r="AN364" s="7">
        <f t="shared" si="119"/>
        <v>0.80155210643015529</v>
      </c>
      <c r="AO364" s="7">
        <f t="shared" si="120"/>
        <v>0.27865132552883104</v>
      </c>
      <c r="CD364">
        <f t="shared" si="133"/>
        <v>343</v>
      </c>
      <c r="CE364" s="2">
        <f t="shared" si="134"/>
        <v>7.6999999999999999E-2</v>
      </c>
      <c r="DB364">
        <f t="shared" si="121"/>
        <v>8.6999999999999994E-2</v>
      </c>
      <c r="DC364">
        <f t="shared" si="122"/>
        <v>362</v>
      </c>
      <c r="DD364">
        <f t="shared" si="123"/>
        <v>8.6999999999999994E-2</v>
      </c>
      <c r="DE364">
        <f t="shared" si="130"/>
        <v>0.7871319271972913</v>
      </c>
      <c r="DF364">
        <f t="shared" si="124"/>
        <v>0.2128680728027087</v>
      </c>
      <c r="DG364">
        <f t="shared" si="131"/>
        <v>0.80490164290143162</v>
      </c>
      <c r="DH364">
        <f t="shared" si="125"/>
        <v>-329.97329821467991</v>
      </c>
      <c r="DI364">
        <f t="shared" si="132"/>
        <v>0.80155210643015518</v>
      </c>
      <c r="DJ364">
        <f t="shared" si="126"/>
        <v>0.8471782277730201</v>
      </c>
    </row>
    <row r="365" spans="1:114" x14ac:dyDescent="0.25">
      <c r="A365" t="s">
        <v>28</v>
      </c>
      <c r="B365" s="2">
        <v>5.8000000000000003E-2</v>
      </c>
      <c r="T365">
        <v>364</v>
      </c>
      <c r="U365" s="2">
        <v>8.7999999999999995E-2</v>
      </c>
      <c r="V365">
        <v>344</v>
      </c>
      <c r="W365">
        <v>7.8E-2</v>
      </c>
      <c r="X365" t="str">
        <f t="shared" si="135"/>
        <v/>
      </c>
      <c r="AJ365" s="79">
        <f t="shared" si="128"/>
        <v>8.7999999999999995E-2</v>
      </c>
      <c r="AK365">
        <f t="shared" si="127"/>
        <v>363</v>
      </c>
      <c r="AL365" s="6">
        <f t="shared" si="129"/>
        <v>0.80376940133037689</v>
      </c>
      <c r="AM365" s="6">
        <f t="shared" si="118"/>
        <v>0.85516249249864362</v>
      </c>
      <c r="AN365" s="7">
        <f t="shared" si="119"/>
        <v>0.80376940133037711</v>
      </c>
      <c r="AO365" s="7">
        <f t="shared" si="120"/>
        <v>0.27676403985607279</v>
      </c>
      <c r="CD365">
        <f t="shared" si="133"/>
        <v>344</v>
      </c>
      <c r="CE365" s="2">
        <f t="shared" si="134"/>
        <v>7.8E-2</v>
      </c>
      <c r="DB365">
        <f t="shared" si="121"/>
        <v>8.7999999999999995E-2</v>
      </c>
      <c r="DC365">
        <f t="shared" si="122"/>
        <v>363</v>
      </c>
      <c r="DD365">
        <f t="shared" si="123"/>
        <v>8.7999999999999995E-2</v>
      </c>
      <c r="DE365">
        <f t="shared" si="130"/>
        <v>0.79445658748436221</v>
      </c>
      <c r="DF365">
        <f t="shared" si="124"/>
        <v>0.20554341251563779</v>
      </c>
      <c r="DG365">
        <f t="shared" si="131"/>
        <v>0.80490164290143162</v>
      </c>
      <c r="DH365">
        <f t="shared" si="125"/>
        <v>-324.17079248201367</v>
      </c>
      <c r="DI365">
        <f t="shared" si="132"/>
        <v>0.80376940133037689</v>
      </c>
      <c r="DJ365">
        <f t="shared" si="126"/>
        <v>0.85516249249864362</v>
      </c>
    </row>
    <row r="366" spans="1:114" x14ac:dyDescent="0.25">
      <c r="A366" t="s">
        <v>28</v>
      </c>
      <c r="B366" s="2">
        <v>5.8000000000000003E-2</v>
      </c>
      <c r="T366">
        <v>365</v>
      </c>
      <c r="U366" s="2">
        <v>8.8999999999999996E-2</v>
      </c>
      <c r="V366">
        <v>345</v>
      </c>
      <c r="W366">
        <v>7.8E-2</v>
      </c>
      <c r="X366" t="str">
        <f t="shared" si="135"/>
        <v/>
      </c>
      <c r="AJ366" s="79">
        <f t="shared" si="128"/>
        <v>8.7999999999999995E-2</v>
      </c>
      <c r="AK366">
        <f t="shared" si="127"/>
        <v>364</v>
      </c>
      <c r="AL366" s="6">
        <f t="shared" si="129"/>
        <v>0.80598669623059871</v>
      </c>
      <c r="AM366" s="6">
        <f t="shared" si="118"/>
        <v>0.86320164842010261</v>
      </c>
      <c r="AN366" s="7">
        <f t="shared" si="119"/>
        <v>0.80598669623059882</v>
      </c>
      <c r="AO366" s="7">
        <f t="shared" si="120"/>
        <v>0.27485899009287373</v>
      </c>
      <c r="CD366">
        <f t="shared" si="133"/>
        <v>345</v>
      </c>
      <c r="CE366" s="2">
        <f t="shared" si="134"/>
        <v>7.8E-2</v>
      </c>
      <c r="DB366">
        <f t="shared" si="121"/>
        <v>8.7999999999999995E-2</v>
      </c>
      <c r="DC366">
        <f t="shared" si="122"/>
        <v>364</v>
      </c>
      <c r="DD366">
        <f t="shared" si="123"/>
        <v>8.7999999999999995E-2</v>
      </c>
      <c r="DE366">
        <f t="shared" si="130"/>
        <v>0.79445658748436221</v>
      </c>
      <c r="DF366">
        <f t="shared" si="124"/>
        <v>0.20554341251563779</v>
      </c>
      <c r="DG366">
        <f t="shared" si="131"/>
        <v>0.80490164290143162</v>
      </c>
      <c r="DH366">
        <f t="shared" si="125"/>
        <v>-325.06505673713644</v>
      </c>
      <c r="DI366">
        <f t="shared" si="132"/>
        <v>0.80598669623059871</v>
      </c>
      <c r="DJ366">
        <f t="shared" si="126"/>
        <v>0.86320164842010261</v>
      </c>
    </row>
    <row r="367" spans="1:114" x14ac:dyDescent="0.25">
      <c r="A367" t="s">
        <v>28</v>
      </c>
      <c r="B367" s="2">
        <v>5.8000000000000003E-2</v>
      </c>
      <c r="T367">
        <v>366</v>
      </c>
      <c r="U367" s="2">
        <v>8.8999999999999996E-2</v>
      </c>
      <c r="V367">
        <v>346</v>
      </c>
      <c r="W367">
        <v>7.8E-2</v>
      </c>
      <c r="X367" t="str">
        <f t="shared" si="135"/>
        <v/>
      </c>
      <c r="AJ367" s="79">
        <f t="shared" si="128"/>
        <v>8.8999999999999996E-2</v>
      </c>
      <c r="AK367">
        <f t="shared" si="127"/>
        <v>365</v>
      </c>
      <c r="AL367" s="6">
        <f t="shared" si="129"/>
        <v>0.80820399113082042</v>
      </c>
      <c r="AM367" s="6">
        <f t="shared" si="118"/>
        <v>0.87129698234517627</v>
      </c>
      <c r="AN367" s="7">
        <f t="shared" si="119"/>
        <v>0.80820399113082042</v>
      </c>
      <c r="AO367" s="7">
        <f t="shared" si="120"/>
        <v>0.27293605311022928</v>
      </c>
      <c r="CD367">
        <f t="shared" si="133"/>
        <v>346</v>
      </c>
      <c r="CE367" s="2">
        <f t="shared" si="134"/>
        <v>7.8E-2</v>
      </c>
      <c r="DB367">
        <f t="shared" si="121"/>
        <v>8.8999999999999996E-2</v>
      </c>
      <c r="DC367">
        <f t="shared" si="122"/>
        <v>365</v>
      </c>
      <c r="DD367">
        <f t="shared" si="123"/>
        <v>8.8999999999999996E-2</v>
      </c>
      <c r="DE367">
        <f t="shared" si="130"/>
        <v>0.80162948172504445</v>
      </c>
      <c r="DF367">
        <f t="shared" si="124"/>
        <v>0.19837051827495555</v>
      </c>
      <c r="DG367">
        <f t="shared" si="131"/>
        <v>0.80490164290143162</v>
      </c>
      <c r="DH367">
        <f t="shared" si="125"/>
        <v>-319.40694865402753</v>
      </c>
      <c r="DI367">
        <f t="shared" si="132"/>
        <v>0.80820399113082042</v>
      </c>
      <c r="DJ367">
        <f t="shared" si="126"/>
        <v>0.87129698234517627</v>
      </c>
    </row>
    <row r="368" spans="1:114" x14ac:dyDescent="0.25">
      <c r="A368" t="s">
        <v>28</v>
      </c>
      <c r="B368" s="2">
        <v>5.8999999999999997E-2</v>
      </c>
      <c r="T368">
        <v>367</v>
      </c>
      <c r="U368" s="2">
        <v>0.09</v>
      </c>
      <c r="V368">
        <v>347</v>
      </c>
      <c r="W368">
        <v>7.9000000000000001E-2</v>
      </c>
      <c r="X368" t="str">
        <f t="shared" si="135"/>
        <v/>
      </c>
      <c r="AJ368" s="79">
        <f t="shared" si="128"/>
        <v>8.8999999999999996E-2</v>
      </c>
      <c r="AK368">
        <f t="shared" si="127"/>
        <v>366</v>
      </c>
      <c r="AL368" s="6">
        <f t="shared" si="129"/>
        <v>0.81042128603104213</v>
      </c>
      <c r="AM368" s="6">
        <f t="shared" si="118"/>
        <v>0.87944982303199692</v>
      </c>
      <c r="AN368" s="7">
        <f t="shared" si="119"/>
        <v>0.81042128603104213</v>
      </c>
      <c r="AO368" s="7">
        <f t="shared" si="120"/>
        <v>0.27099510287973932</v>
      </c>
      <c r="CD368">
        <f t="shared" si="133"/>
        <v>347</v>
      </c>
      <c r="CE368" s="2">
        <f t="shared" si="134"/>
        <v>7.9000000000000001E-2</v>
      </c>
      <c r="DB368">
        <f t="shared" si="121"/>
        <v>8.8999999999999996E-2</v>
      </c>
      <c r="DC368">
        <f t="shared" si="122"/>
        <v>366</v>
      </c>
      <c r="DD368">
        <f t="shared" si="123"/>
        <v>8.8999999999999996E-2</v>
      </c>
      <c r="DE368">
        <f t="shared" si="130"/>
        <v>0.80162948172504445</v>
      </c>
      <c r="DF368">
        <f t="shared" si="124"/>
        <v>0.19837051827495555</v>
      </c>
      <c r="DG368">
        <f t="shared" si="131"/>
        <v>0.81184995911867874</v>
      </c>
      <c r="DH368">
        <f t="shared" si="125"/>
        <v>-313.99995791050117</v>
      </c>
      <c r="DI368">
        <f t="shared" si="132"/>
        <v>0.81042128603104213</v>
      </c>
      <c r="DJ368">
        <f t="shared" si="126"/>
        <v>0.87944982303199692</v>
      </c>
    </row>
    <row r="369" spans="1:114" x14ac:dyDescent="0.25">
      <c r="A369" t="s">
        <v>28</v>
      </c>
      <c r="B369" s="2">
        <v>5.8999999999999997E-2</v>
      </c>
      <c r="T369">
        <v>368</v>
      </c>
      <c r="U369" s="2">
        <v>0.09</v>
      </c>
      <c r="V369">
        <v>348</v>
      </c>
      <c r="W369">
        <v>0.08</v>
      </c>
      <c r="X369" t="str">
        <f t="shared" si="135"/>
        <v/>
      </c>
      <c r="AJ369" s="2">
        <f t="shared" si="128"/>
        <v>0.09</v>
      </c>
      <c r="AK369">
        <f t="shared" si="127"/>
        <v>367</v>
      </c>
      <c r="AL369" s="6">
        <f t="shared" si="129"/>
        <v>0.81263858093126384</v>
      </c>
      <c r="AM369" s="6">
        <f t="shared" ref="AM369:AM432" si="136">(_xlfn.NORM.S.INV(AL369))</f>
        <v>0.88766154310872758</v>
      </c>
      <c r="AN369" s="7">
        <f t="shared" ref="AN369:AN432" si="137">_xlfn.NORM.DIST(AM369,0,1,TRUE)</f>
        <v>0.81263858093126351</v>
      </c>
      <c r="AO369" s="7">
        <f t="shared" ref="AO369:AO432" si="138">_xlfn.NORM.DIST(AM369,0,1,FALSE)</f>
        <v>0.26903601037848368</v>
      </c>
      <c r="CD369">
        <f t="shared" si="133"/>
        <v>348</v>
      </c>
      <c r="CE369" s="2">
        <f t="shared" si="134"/>
        <v>0.08</v>
      </c>
      <c r="DB369">
        <f t="shared" ref="DB369:DB432" si="139">IF(AJ369&gt;0,AJ369,"")</f>
        <v>0.09</v>
      </c>
      <c r="DC369">
        <f t="shared" ref="DC369:DC432" si="140">IF(AK369&gt;0,AK369,"")</f>
        <v>367</v>
      </c>
      <c r="DD369">
        <f t="shared" ref="DD369:DD432" si="141">DB369</f>
        <v>0.09</v>
      </c>
      <c r="DE369">
        <f t="shared" si="130"/>
        <v>0.80864919821479697</v>
      </c>
      <c r="DF369">
        <f t="shared" ref="DF369:DF432" si="142">1-DE369</f>
        <v>0.19135080178520303</v>
      </c>
      <c r="DG369">
        <f t="shared" si="131"/>
        <v>0.81184995911867874</v>
      </c>
      <c r="DH369">
        <f t="shared" ref="DH369:DH432" si="143">(2*DC369-1)*(LN(DE369)+LN(DG369))</f>
        <v>-308.46825456535385</v>
      </c>
      <c r="DI369">
        <f t="shared" si="132"/>
        <v>0.81263858093126384</v>
      </c>
      <c r="DJ369">
        <f t="shared" ref="DJ369:DJ432" si="144">_xlfn.NORM.S.INV(DI369)</f>
        <v>0.88766154310872758</v>
      </c>
    </row>
    <row r="370" spans="1:114" x14ac:dyDescent="0.25">
      <c r="A370" t="s">
        <v>28</v>
      </c>
      <c r="B370" s="2">
        <v>5.8999999999999997E-2</v>
      </c>
      <c r="T370">
        <v>369</v>
      </c>
      <c r="U370" s="2">
        <v>0.09</v>
      </c>
      <c r="V370">
        <v>349</v>
      </c>
      <c r="W370">
        <v>8.1000000000000003E-2</v>
      </c>
      <c r="X370" t="str">
        <f t="shared" si="135"/>
        <v/>
      </c>
      <c r="AJ370" s="2">
        <f t="shared" si="128"/>
        <v>0.09</v>
      </c>
      <c r="AK370">
        <f t="shared" ref="AK370:AK433" si="145">AK369+1</f>
        <v>368</v>
      </c>
      <c r="AL370" s="6">
        <f t="shared" si="129"/>
        <v>0.81485587583148555</v>
      </c>
      <c r="AM370" s="6">
        <f t="shared" si="136"/>
        <v>0.89593356110451416</v>
      </c>
      <c r="AN370" s="7">
        <f t="shared" si="137"/>
        <v>0.81485587583148544</v>
      </c>
      <c r="AO370" s="7">
        <f t="shared" si="138"/>
        <v>0.26705864348951758</v>
      </c>
      <c r="CD370">
        <f t="shared" si="133"/>
        <v>349</v>
      </c>
      <c r="CE370" s="2">
        <f t="shared" si="134"/>
        <v>8.1000000000000003E-2</v>
      </c>
      <c r="DB370">
        <f t="shared" si="139"/>
        <v>0.09</v>
      </c>
      <c r="DC370">
        <f t="shared" si="140"/>
        <v>368</v>
      </c>
      <c r="DD370">
        <f t="shared" si="141"/>
        <v>0.09</v>
      </c>
      <c r="DE370">
        <f t="shared" si="130"/>
        <v>0.80864919821479697</v>
      </c>
      <c r="DF370">
        <f t="shared" si="142"/>
        <v>0.19135080178520303</v>
      </c>
      <c r="DG370">
        <f t="shared" si="131"/>
        <v>0.81184995911867874</v>
      </c>
      <c r="DH370">
        <f t="shared" si="143"/>
        <v>-309.30991419581869</v>
      </c>
      <c r="DI370">
        <f t="shared" si="132"/>
        <v>0.81485587583148555</v>
      </c>
      <c r="DJ370">
        <f t="shared" si="144"/>
        <v>0.89593356110451416</v>
      </c>
    </row>
    <row r="371" spans="1:114" x14ac:dyDescent="0.25">
      <c r="A371" t="s">
        <v>28</v>
      </c>
      <c r="B371" s="2">
        <v>6.5000000000000002E-2</v>
      </c>
      <c r="T371">
        <v>370</v>
      </c>
      <c r="U371" s="2">
        <v>0.09</v>
      </c>
      <c r="V371">
        <v>350</v>
      </c>
      <c r="W371">
        <v>8.1000000000000003E-2</v>
      </c>
      <c r="X371" t="str">
        <f t="shared" si="135"/>
        <v/>
      </c>
      <c r="AJ371" s="2">
        <f t="shared" si="128"/>
        <v>0.09</v>
      </c>
      <c r="AK371">
        <f t="shared" si="145"/>
        <v>369</v>
      </c>
      <c r="AL371" s="6">
        <f t="shared" si="129"/>
        <v>0.81707317073170727</v>
      </c>
      <c r="AM371" s="6">
        <f t="shared" si="136"/>
        <v>0.90426734359956806</v>
      </c>
      <c r="AN371" s="7">
        <f t="shared" si="137"/>
        <v>0.81707317073170727</v>
      </c>
      <c r="AO371" s="7">
        <f t="shared" si="138"/>
        <v>0.26506286689773745</v>
      </c>
      <c r="CD371">
        <f t="shared" si="133"/>
        <v>350</v>
      </c>
      <c r="CE371" s="2">
        <f t="shared" si="134"/>
        <v>8.1000000000000003E-2</v>
      </c>
      <c r="DB371">
        <f t="shared" si="139"/>
        <v>0.09</v>
      </c>
      <c r="DC371">
        <f t="shared" si="140"/>
        <v>369</v>
      </c>
      <c r="DD371">
        <f t="shared" si="141"/>
        <v>0.09</v>
      </c>
      <c r="DE371">
        <f t="shared" si="130"/>
        <v>0.80864919821479697</v>
      </c>
      <c r="DF371">
        <f t="shared" si="142"/>
        <v>0.19135080178520303</v>
      </c>
      <c r="DG371">
        <f t="shared" si="131"/>
        <v>0.81184995911867874</v>
      </c>
      <c r="DH371">
        <f t="shared" si="143"/>
        <v>-310.15157382628348</v>
      </c>
      <c r="DI371">
        <f t="shared" si="132"/>
        <v>0.81707317073170727</v>
      </c>
      <c r="DJ371">
        <f t="shared" si="144"/>
        <v>0.90426734359956806</v>
      </c>
    </row>
    <row r="372" spans="1:114" x14ac:dyDescent="0.25">
      <c r="A372" t="s">
        <v>28</v>
      </c>
      <c r="B372" s="2">
        <v>6.6000000000000003E-2</v>
      </c>
      <c r="T372">
        <v>371</v>
      </c>
      <c r="U372" s="2">
        <v>0.09</v>
      </c>
      <c r="V372">
        <v>351</v>
      </c>
      <c r="W372">
        <v>8.1000000000000003E-2</v>
      </c>
      <c r="X372" t="str">
        <f t="shared" si="135"/>
        <v/>
      </c>
      <c r="AJ372" s="2">
        <f t="shared" si="128"/>
        <v>0.09</v>
      </c>
      <c r="AK372">
        <f t="shared" si="145"/>
        <v>370</v>
      </c>
      <c r="AL372" s="6">
        <f t="shared" si="129"/>
        <v>0.81929046563192909</v>
      </c>
      <c r="AM372" s="6">
        <f t="shared" si="136"/>
        <v>0.91266440750296063</v>
      </c>
      <c r="AN372" s="7">
        <f t="shared" si="137"/>
        <v>0.81929046563192931</v>
      </c>
      <c r="AO372" s="7">
        <f t="shared" si="138"/>
        <v>0.26304854198083411</v>
      </c>
      <c r="CD372">
        <f t="shared" si="133"/>
        <v>351</v>
      </c>
      <c r="CE372" s="2">
        <f t="shared" si="134"/>
        <v>8.1000000000000003E-2</v>
      </c>
      <c r="DB372">
        <f t="shared" si="139"/>
        <v>0.09</v>
      </c>
      <c r="DC372">
        <f t="shared" si="140"/>
        <v>370</v>
      </c>
      <c r="DD372">
        <f t="shared" si="141"/>
        <v>0.09</v>
      </c>
      <c r="DE372">
        <f t="shared" si="130"/>
        <v>0.80864919821479697</v>
      </c>
      <c r="DF372">
        <f t="shared" si="142"/>
        <v>0.19135080178520303</v>
      </c>
      <c r="DG372">
        <f t="shared" si="131"/>
        <v>0.81184995911867874</v>
      </c>
      <c r="DH372">
        <f t="shared" si="143"/>
        <v>-310.99323345674833</v>
      </c>
      <c r="DI372">
        <f t="shared" si="132"/>
        <v>0.81929046563192909</v>
      </c>
      <c r="DJ372">
        <f t="shared" si="144"/>
        <v>0.91266440750296063</v>
      </c>
    </row>
    <row r="373" spans="1:114" x14ac:dyDescent="0.25">
      <c r="A373" t="s">
        <v>28</v>
      </c>
      <c r="B373" s="2">
        <v>6.7000000000000004E-2</v>
      </c>
      <c r="T373">
        <v>372</v>
      </c>
      <c r="U373" s="2">
        <v>9.0999999999999998E-2</v>
      </c>
      <c r="V373">
        <v>352</v>
      </c>
      <c r="W373">
        <v>8.3000000000000004E-2</v>
      </c>
      <c r="X373" t="str">
        <f t="shared" si="135"/>
        <v/>
      </c>
      <c r="AJ373" s="2">
        <f t="shared" si="128"/>
        <v>0.09</v>
      </c>
      <c r="AK373">
        <f t="shared" si="145"/>
        <v>371</v>
      </c>
      <c r="AL373" s="6">
        <f t="shared" si="129"/>
        <v>0.8215077605321508</v>
      </c>
      <c r="AM373" s="6">
        <f t="shared" si="136"/>
        <v>0.92112632246735904</v>
      </c>
      <c r="AN373" s="7">
        <f t="shared" si="137"/>
        <v>0.82150776053215069</v>
      </c>
      <c r="AO373" s="7">
        <f t="shared" si="138"/>
        <v>0.26101552669505018</v>
      </c>
      <c r="CD373">
        <f t="shared" si="133"/>
        <v>352</v>
      </c>
      <c r="CE373" s="2">
        <f t="shared" si="134"/>
        <v>8.3000000000000004E-2</v>
      </c>
      <c r="DB373">
        <f t="shared" si="139"/>
        <v>0.09</v>
      </c>
      <c r="DC373">
        <f t="shared" si="140"/>
        <v>371</v>
      </c>
      <c r="DD373">
        <f t="shared" si="141"/>
        <v>0.09</v>
      </c>
      <c r="DE373">
        <f t="shared" si="130"/>
        <v>0.80864919821479697</v>
      </c>
      <c r="DF373">
        <f t="shared" si="142"/>
        <v>0.19135080178520303</v>
      </c>
      <c r="DG373">
        <f t="shared" si="131"/>
        <v>0.81184995911867874</v>
      </c>
      <c r="DH373">
        <f t="shared" si="143"/>
        <v>-311.83489308721312</v>
      </c>
      <c r="DI373">
        <f t="shared" si="132"/>
        <v>0.8215077605321508</v>
      </c>
      <c r="DJ373">
        <f t="shared" si="144"/>
        <v>0.92112632246735904</v>
      </c>
    </row>
    <row r="374" spans="1:114" x14ac:dyDescent="0.25">
      <c r="A374" t="s">
        <v>28</v>
      </c>
      <c r="B374" s="2">
        <v>6.9000000000000006E-2</v>
      </c>
      <c r="T374">
        <v>373</v>
      </c>
      <c r="U374" s="2">
        <v>9.0999999999999998E-2</v>
      </c>
      <c r="V374">
        <v>353</v>
      </c>
      <c r="W374">
        <v>8.3000000000000004E-2</v>
      </c>
      <c r="X374" t="str">
        <f t="shared" si="135"/>
        <v/>
      </c>
      <c r="AJ374" s="2">
        <f t="shared" si="128"/>
        <v>9.0999999999999998E-2</v>
      </c>
      <c r="AK374">
        <f t="shared" si="145"/>
        <v>372</v>
      </c>
      <c r="AL374" s="6">
        <f t="shared" si="129"/>
        <v>0.82372505543237251</v>
      </c>
      <c r="AM374" s="6">
        <f t="shared" si="136"/>
        <v>0.92965471345080708</v>
      </c>
      <c r="AN374" s="7">
        <f t="shared" si="137"/>
        <v>0.82372505543237273</v>
      </c>
      <c r="AO374" s="7">
        <f t="shared" si="138"/>
        <v>0.25896367545541682</v>
      </c>
      <c r="CD374">
        <f t="shared" si="133"/>
        <v>353</v>
      </c>
      <c r="CE374" s="2">
        <f t="shared" si="134"/>
        <v>8.3000000000000004E-2</v>
      </c>
      <c r="DB374">
        <f t="shared" si="139"/>
        <v>9.0999999999999998E-2</v>
      </c>
      <c r="DC374">
        <f t="shared" si="140"/>
        <v>372</v>
      </c>
      <c r="DD374">
        <f t="shared" si="141"/>
        <v>9.0999999999999998E-2</v>
      </c>
      <c r="DE374">
        <f t="shared" si="130"/>
        <v>0.81551455199111755</v>
      </c>
      <c r="DF374">
        <f t="shared" si="142"/>
        <v>0.18448544800888245</v>
      </c>
      <c r="DG374">
        <f t="shared" si="131"/>
        <v>0.81864343966464304</v>
      </c>
      <c r="DH374">
        <f t="shared" si="143"/>
        <v>-300.20369887253383</v>
      </c>
      <c r="DI374">
        <f t="shared" si="132"/>
        <v>0.82372505543237251</v>
      </c>
      <c r="DJ374">
        <f t="shared" si="144"/>
        <v>0.92965471345080708</v>
      </c>
    </row>
    <row r="375" spans="1:114" x14ac:dyDescent="0.25">
      <c r="A375" t="s">
        <v>28</v>
      </c>
      <c r="B375" s="2">
        <v>7.0000000000000007E-2</v>
      </c>
      <c r="T375">
        <v>374</v>
      </c>
      <c r="U375" s="2">
        <v>9.0999999999999998E-2</v>
      </c>
      <c r="V375">
        <v>354</v>
      </c>
      <c r="W375">
        <v>8.3000000000000004E-2</v>
      </c>
      <c r="X375" t="str">
        <f t="shared" si="135"/>
        <v/>
      </c>
      <c r="AJ375" s="2">
        <f t="shared" si="128"/>
        <v>9.0999999999999998E-2</v>
      </c>
      <c r="AK375">
        <f t="shared" si="145"/>
        <v>373</v>
      </c>
      <c r="AL375" s="6">
        <f t="shared" si="129"/>
        <v>0.82594235033259422</v>
      </c>
      <c r="AM375" s="6">
        <f t="shared" si="136"/>
        <v>0.93825126343644627</v>
      </c>
      <c r="AN375" s="7">
        <f t="shared" si="137"/>
        <v>0.82594235033259444</v>
      </c>
      <c r="AO375" s="7">
        <f t="shared" si="138"/>
        <v>0.25689283901014437</v>
      </c>
      <c r="CD375">
        <f t="shared" si="133"/>
        <v>354</v>
      </c>
      <c r="CE375" s="2">
        <f t="shared" si="134"/>
        <v>8.3000000000000004E-2</v>
      </c>
      <c r="DB375">
        <f t="shared" si="139"/>
        <v>9.0999999999999998E-2</v>
      </c>
      <c r="DC375">
        <f t="shared" si="140"/>
        <v>373</v>
      </c>
      <c r="DD375">
        <f t="shared" si="141"/>
        <v>9.0999999999999998E-2</v>
      </c>
      <c r="DE375">
        <f t="shared" si="130"/>
        <v>0.81551455199111755</v>
      </c>
      <c r="DF375">
        <f t="shared" si="142"/>
        <v>0.18448544800888245</v>
      </c>
      <c r="DG375">
        <f t="shared" si="131"/>
        <v>0.81864343966464304</v>
      </c>
      <c r="DH375">
        <f t="shared" si="143"/>
        <v>-301.01178419924321</v>
      </c>
      <c r="DI375">
        <f t="shared" si="132"/>
        <v>0.82594235033259422</v>
      </c>
      <c r="DJ375">
        <f t="shared" si="144"/>
        <v>0.93825126343644627</v>
      </c>
    </row>
    <row r="376" spans="1:114" x14ac:dyDescent="0.25">
      <c r="A376" t="s">
        <v>28</v>
      </c>
      <c r="B376" s="2">
        <v>7.0999999999999994E-2</v>
      </c>
      <c r="T376">
        <v>375</v>
      </c>
      <c r="U376" s="2">
        <v>9.0999999999999998E-2</v>
      </c>
      <c r="V376">
        <v>355</v>
      </c>
      <c r="W376">
        <v>8.4000000000000005E-2</v>
      </c>
      <c r="X376" t="str">
        <f t="shared" si="135"/>
        <v/>
      </c>
      <c r="AJ376" s="2">
        <f t="shared" si="128"/>
        <v>9.0999999999999998E-2</v>
      </c>
      <c r="AK376">
        <f t="shared" si="145"/>
        <v>374</v>
      </c>
      <c r="AL376" s="6">
        <f t="shared" si="129"/>
        <v>0.82815964523281593</v>
      </c>
      <c r="AM376" s="6">
        <f t="shared" si="136"/>
        <v>0.94691771632213695</v>
      </c>
      <c r="AN376" s="7">
        <f t="shared" si="137"/>
        <v>0.82815964523281571</v>
      </c>
      <c r="AO376" s="7">
        <f t="shared" si="138"/>
        <v>0.25480286430878996</v>
      </c>
      <c r="CD376">
        <f t="shared" si="133"/>
        <v>355</v>
      </c>
      <c r="CE376" s="2">
        <f t="shared" si="134"/>
        <v>8.4000000000000005E-2</v>
      </c>
      <c r="DB376">
        <f t="shared" si="139"/>
        <v>9.0999999999999998E-2</v>
      </c>
      <c r="DC376">
        <f t="shared" si="140"/>
        <v>374</v>
      </c>
      <c r="DD376">
        <f t="shared" si="141"/>
        <v>9.0999999999999998E-2</v>
      </c>
      <c r="DE376">
        <f t="shared" si="130"/>
        <v>0.81551455199111755</v>
      </c>
      <c r="DF376">
        <f t="shared" si="142"/>
        <v>0.18448544800888245</v>
      </c>
      <c r="DG376">
        <f t="shared" si="131"/>
        <v>0.81864343966464304</v>
      </c>
      <c r="DH376">
        <f t="shared" si="143"/>
        <v>-301.81986952595258</v>
      </c>
      <c r="DI376">
        <f t="shared" si="132"/>
        <v>0.82815964523281593</v>
      </c>
      <c r="DJ376">
        <f t="shared" si="144"/>
        <v>0.94691771632213695</v>
      </c>
    </row>
    <row r="377" spans="1:114" x14ac:dyDescent="0.25">
      <c r="A377" t="s">
        <v>28</v>
      </c>
      <c r="B377" s="2">
        <v>7.0999999999999994E-2</v>
      </c>
      <c r="T377">
        <v>376</v>
      </c>
      <c r="U377" s="2">
        <v>9.0999999999999998E-2</v>
      </c>
      <c r="V377">
        <v>356</v>
      </c>
      <c r="W377">
        <v>8.4000000000000005E-2</v>
      </c>
      <c r="X377" t="str">
        <f t="shared" si="135"/>
        <v/>
      </c>
      <c r="AJ377" s="2">
        <f t="shared" si="128"/>
        <v>9.0999999999999998E-2</v>
      </c>
      <c r="AK377">
        <f t="shared" si="145"/>
        <v>375</v>
      </c>
      <c r="AL377" s="6">
        <f t="shared" si="129"/>
        <v>0.83037694013303764</v>
      </c>
      <c r="AM377" s="6">
        <f t="shared" si="136"/>
        <v>0.95565587999291912</v>
      </c>
      <c r="AN377" s="7">
        <f t="shared" si="137"/>
        <v>0.83037694013303787</v>
      </c>
      <c r="AO377" s="7">
        <f t="shared" si="138"/>
        <v>0.25269359436381994</v>
      </c>
      <c r="CD377">
        <f t="shared" si="133"/>
        <v>356</v>
      </c>
      <c r="CE377" s="2">
        <f t="shared" si="134"/>
        <v>8.4000000000000005E-2</v>
      </c>
      <c r="DB377">
        <f t="shared" si="139"/>
        <v>9.0999999999999998E-2</v>
      </c>
      <c r="DC377">
        <f t="shared" si="140"/>
        <v>375</v>
      </c>
      <c r="DD377">
        <f t="shared" si="141"/>
        <v>9.0999999999999998E-2</v>
      </c>
      <c r="DE377">
        <f t="shared" si="130"/>
        <v>0.81551455199111755</v>
      </c>
      <c r="DF377">
        <f t="shared" si="142"/>
        <v>0.18448544800888245</v>
      </c>
      <c r="DG377">
        <f t="shared" si="131"/>
        <v>0.81864343966464304</v>
      </c>
      <c r="DH377">
        <f t="shared" si="143"/>
        <v>-302.62795485266196</v>
      </c>
      <c r="DI377">
        <f t="shared" si="132"/>
        <v>0.83037694013303764</v>
      </c>
      <c r="DJ377">
        <f t="shared" si="144"/>
        <v>0.95565587999291912</v>
      </c>
    </row>
    <row r="378" spans="1:114" x14ac:dyDescent="0.25">
      <c r="A378" t="s">
        <v>28</v>
      </c>
      <c r="B378" s="2">
        <v>7.0999999999999994E-2</v>
      </c>
      <c r="T378">
        <v>377</v>
      </c>
      <c r="U378" s="2">
        <v>9.1999999999999998E-2</v>
      </c>
      <c r="V378">
        <v>357</v>
      </c>
      <c r="W378">
        <v>8.5000000000000006E-2</v>
      </c>
      <c r="X378" t="str">
        <f t="shared" si="135"/>
        <v/>
      </c>
      <c r="AJ378" s="2">
        <f t="shared" si="128"/>
        <v>9.0999999999999998E-2</v>
      </c>
      <c r="AK378">
        <f t="shared" si="145"/>
        <v>376</v>
      </c>
      <c r="AL378" s="6">
        <f t="shared" si="129"/>
        <v>0.83259423503325947</v>
      </c>
      <c r="AM378" s="6">
        <f t="shared" si="136"/>
        <v>0.96446762959044663</v>
      </c>
      <c r="AN378" s="7">
        <f t="shared" si="137"/>
        <v>0.83259423503325924</v>
      </c>
      <c r="AO378" s="7">
        <f t="shared" si="138"/>
        <v>0.25056486810514822</v>
      </c>
      <c r="CD378">
        <f t="shared" si="133"/>
        <v>357</v>
      </c>
      <c r="CE378" s="2">
        <f t="shared" si="134"/>
        <v>8.5000000000000006E-2</v>
      </c>
      <c r="DB378">
        <f t="shared" si="139"/>
        <v>9.0999999999999998E-2</v>
      </c>
      <c r="DC378">
        <f t="shared" si="140"/>
        <v>376</v>
      </c>
      <c r="DD378">
        <f t="shared" si="141"/>
        <v>9.0999999999999998E-2</v>
      </c>
      <c r="DE378">
        <f t="shared" si="130"/>
        <v>0.81551455199111755</v>
      </c>
      <c r="DF378">
        <f t="shared" si="142"/>
        <v>0.18448544800888245</v>
      </c>
      <c r="DG378">
        <f t="shared" si="131"/>
        <v>0.82528122650439228</v>
      </c>
      <c r="DH378">
        <f t="shared" si="143"/>
        <v>-297.37127929283184</v>
      </c>
      <c r="DI378">
        <f t="shared" si="132"/>
        <v>0.83259423503325947</v>
      </c>
      <c r="DJ378">
        <f t="shared" si="144"/>
        <v>0.96446762959044663</v>
      </c>
    </row>
    <row r="379" spans="1:114" x14ac:dyDescent="0.25">
      <c r="A379" t="s">
        <v>28</v>
      </c>
      <c r="B379" s="2">
        <v>7.4999999999999997E-2</v>
      </c>
      <c r="T379">
        <v>378</v>
      </c>
      <c r="U379" s="2">
        <v>9.1999999999999998E-2</v>
      </c>
      <c r="V379">
        <v>358</v>
      </c>
      <c r="W379">
        <v>8.5000000000000006E-2</v>
      </c>
      <c r="X379" t="str">
        <f t="shared" si="135"/>
        <v/>
      </c>
      <c r="AJ379" s="2">
        <f t="shared" si="128"/>
        <v>9.1999999999999998E-2</v>
      </c>
      <c r="AK379">
        <f t="shared" si="145"/>
        <v>377</v>
      </c>
      <c r="AL379" s="6">
        <f t="shared" si="129"/>
        <v>0.83481152993348118</v>
      </c>
      <c r="AM379" s="6">
        <f t="shared" si="136"/>
        <v>0.97335491099489779</v>
      </c>
      <c r="AN379" s="7">
        <f t="shared" si="137"/>
        <v>0.83481152993348096</v>
      </c>
      <c r="AO379" s="7">
        <f t="shared" si="138"/>
        <v>0.24841652022718411</v>
      </c>
      <c r="CD379">
        <f t="shared" si="133"/>
        <v>358</v>
      </c>
      <c r="CE379" s="2">
        <f t="shared" si="134"/>
        <v>8.5000000000000006E-2</v>
      </c>
      <c r="DB379">
        <f t="shared" si="139"/>
        <v>9.1999999999999998E-2</v>
      </c>
      <c r="DC379">
        <f t="shared" si="140"/>
        <v>377</v>
      </c>
      <c r="DD379">
        <f t="shared" si="141"/>
        <v>9.1999999999999998E-2</v>
      </c>
      <c r="DE379">
        <f t="shared" si="130"/>
        <v>0.82222458220092898</v>
      </c>
      <c r="DF379">
        <f t="shared" si="142"/>
        <v>0.17777541779907102</v>
      </c>
      <c r="DG379">
        <f t="shared" si="131"/>
        <v>0.82528122650439228</v>
      </c>
      <c r="DH379">
        <f t="shared" si="143"/>
        <v>-291.99290108740684</v>
      </c>
      <c r="DI379">
        <f t="shared" si="132"/>
        <v>0.83481152993348118</v>
      </c>
      <c r="DJ379">
        <f t="shared" si="144"/>
        <v>0.97335491099489779</v>
      </c>
    </row>
    <row r="380" spans="1:114" x14ac:dyDescent="0.25">
      <c r="A380" t="s">
        <v>28</v>
      </c>
      <c r="B380" s="2">
        <v>7.4999999999999997E-2</v>
      </c>
      <c r="T380">
        <v>379</v>
      </c>
      <c r="U380" s="2">
        <v>9.1999999999999998E-2</v>
      </c>
      <c r="V380">
        <v>359</v>
      </c>
      <c r="W380">
        <v>8.5999999999999993E-2</v>
      </c>
      <c r="X380" t="str">
        <f t="shared" si="135"/>
        <v/>
      </c>
      <c r="AJ380" s="2">
        <f t="shared" si="128"/>
        <v>9.1999999999999998E-2</v>
      </c>
      <c r="AK380">
        <f t="shared" si="145"/>
        <v>378</v>
      </c>
      <c r="AL380" s="6">
        <f t="shared" si="129"/>
        <v>0.83702882483370289</v>
      </c>
      <c r="AM380" s="6">
        <f t="shared" si="136"/>
        <v>0.98231974453616677</v>
      </c>
      <c r="AN380" s="7">
        <f t="shared" si="137"/>
        <v>0.83702882483370311</v>
      </c>
      <c r="AO380" s="7">
        <f t="shared" si="138"/>
        <v>0.24624838102791677</v>
      </c>
      <c r="CD380">
        <f t="shared" si="133"/>
        <v>359</v>
      </c>
      <c r="CE380" s="2">
        <f t="shared" si="134"/>
        <v>8.5999999999999993E-2</v>
      </c>
      <c r="DB380">
        <f t="shared" si="139"/>
        <v>9.1999999999999998E-2</v>
      </c>
      <c r="DC380">
        <f t="shared" si="140"/>
        <v>378</v>
      </c>
      <c r="DD380">
        <f t="shared" si="141"/>
        <v>9.1999999999999998E-2</v>
      </c>
      <c r="DE380">
        <f t="shared" si="130"/>
        <v>0.82222458220092898</v>
      </c>
      <c r="DF380">
        <f t="shared" si="142"/>
        <v>0.17777541779907102</v>
      </c>
      <c r="DG380">
        <f t="shared" si="131"/>
        <v>0.82528122650439228</v>
      </c>
      <c r="DH380">
        <f t="shared" si="143"/>
        <v>-292.76844664142385</v>
      </c>
      <c r="DI380">
        <f t="shared" si="132"/>
        <v>0.83702882483370289</v>
      </c>
      <c r="DJ380">
        <f t="shared" si="144"/>
        <v>0.98231974453616677</v>
      </c>
    </row>
    <row r="381" spans="1:114" x14ac:dyDescent="0.25">
      <c r="A381" t="s">
        <v>28</v>
      </c>
      <c r="B381" s="2">
        <v>7.4999999999999997E-2</v>
      </c>
      <c r="T381">
        <v>380</v>
      </c>
      <c r="U381" s="2">
        <v>9.2999999999999999E-2</v>
      </c>
      <c r="V381">
        <v>360</v>
      </c>
      <c r="W381">
        <v>8.6999999999999994E-2</v>
      </c>
      <c r="X381" t="str">
        <f t="shared" si="135"/>
        <v/>
      </c>
      <c r="AJ381" s="2">
        <f t="shared" si="128"/>
        <v>9.1999999999999998E-2</v>
      </c>
      <c r="AK381">
        <f t="shared" si="145"/>
        <v>379</v>
      </c>
      <c r="AL381" s="6">
        <f t="shared" si="129"/>
        <v>0.8392461197339246</v>
      </c>
      <c r="AM381" s="6">
        <f t="shared" si="136"/>
        <v>0.99136422895285492</v>
      </c>
      <c r="AN381" s="7">
        <f t="shared" si="137"/>
        <v>0.83924611973392427</v>
      </c>
      <c r="AO381" s="7">
        <f t="shared" si="138"/>
        <v>0.24406027623949825</v>
      </c>
      <c r="CD381">
        <f t="shared" si="133"/>
        <v>360</v>
      </c>
      <c r="CE381" s="2">
        <f t="shared" si="134"/>
        <v>8.6999999999999994E-2</v>
      </c>
      <c r="DB381">
        <f t="shared" si="139"/>
        <v>9.1999999999999998E-2</v>
      </c>
      <c r="DC381">
        <f t="shared" si="140"/>
        <v>379</v>
      </c>
      <c r="DD381">
        <f t="shared" si="141"/>
        <v>9.1999999999999998E-2</v>
      </c>
      <c r="DE381">
        <f t="shared" si="130"/>
        <v>0.82222458220092898</v>
      </c>
      <c r="DF381">
        <f t="shared" si="142"/>
        <v>0.17777541779907102</v>
      </c>
      <c r="DG381">
        <f t="shared" si="131"/>
        <v>0.82528122650439228</v>
      </c>
      <c r="DH381">
        <f t="shared" si="143"/>
        <v>-293.54399219544086</v>
      </c>
      <c r="DI381">
        <f t="shared" si="132"/>
        <v>0.8392461197339246</v>
      </c>
      <c r="DJ381">
        <f t="shared" si="144"/>
        <v>0.99136422895285492</v>
      </c>
    </row>
    <row r="382" spans="1:114" x14ac:dyDescent="0.25">
      <c r="A382" t="s">
        <v>28</v>
      </c>
      <c r="B382" s="2">
        <v>7.5999999999999998E-2</v>
      </c>
      <c r="T382">
        <v>381</v>
      </c>
      <c r="U382" s="2">
        <v>9.4E-2</v>
      </c>
      <c r="V382">
        <v>361</v>
      </c>
      <c r="W382">
        <v>8.6999999999999994E-2</v>
      </c>
      <c r="X382" t="str">
        <f t="shared" si="135"/>
        <v/>
      </c>
      <c r="AJ382" s="2">
        <f t="shared" si="128"/>
        <v>9.2999999999999999E-2</v>
      </c>
      <c r="AK382">
        <f t="shared" si="145"/>
        <v>380</v>
      </c>
      <c r="AL382" s="6">
        <f t="shared" si="129"/>
        <v>0.84146341463414631</v>
      </c>
      <c r="AM382" s="6">
        <f t="shared" si="136"/>
        <v>1.0004905456193149</v>
      </c>
      <c r="AN382" s="7">
        <f t="shared" si="137"/>
        <v>0.8414634146341462</v>
      </c>
      <c r="AO382" s="7">
        <f t="shared" si="138"/>
        <v>0.24185202684974783</v>
      </c>
      <c r="CD382">
        <f t="shared" si="133"/>
        <v>361</v>
      </c>
      <c r="CE382" s="2">
        <f t="shared" si="134"/>
        <v>8.6999999999999994E-2</v>
      </c>
      <c r="DB382">
        <f t="shared" si="139"/>
        <v>9.2999999999999999E-2</v>
      </c>
      <c r="DC382">
        <f t="shared" si="140"/>
        <v>380</v>
      </c>
      <c r="DD382">
        <f t="shared" si="141"/>
        <v>9.2999999999999999E-2</v>
      </c>
      <c r="DE382">
        <f t="shared" si="130"/>
        <v>0.82877854895088043</v>
      </c>
      <c r="DF382">
        <f t="shared" si="142"/>
        <v>0.17122145104911957</v>
      </c>
      <c r="DG382">
        <f t="shared" si="131"/>
        <v>0.83176268093373684</v>
      </c>
      <c r="DH382">
        <f t="shared" si="143"/>
        <v>-282.35589965751819</v>
      </c>
      <c r="DI382">
        <f t="shared" si="132"/>
        <v>0.84146341463414631</v>
      </c>
      <c r="DJ382">
        <f t="shared" si="144"/>
        <v>1.0004905456193149</v>
      </c>
    </row>
    <row r="383" spans="1:114" x14ac:dyDescent="0.25">
      <c r="A383" t="s">
        <v>28</v>
      </c>
      <c r="B383" s="2">
        <v>7.6999999999999999E-2</v>
      </c>
      <c r="T383">
        <v>382</v>
      </c>
      <c r="U383" s="2">
        <v>9.4E-2</v>
      </c>
      <c r="V383">
        <v>362</v>
      </c>
      <c r="W383">
        <v>8.6999999999999994E-2</v>
      </c>
      <c r="X383" t="str">
        <f t="shared" si="135"/>
        <v/>
      </c>
      <c r="AJ383" s="2">
        <f t="shared" si="128"/>
        <v>9.4E-2</v>
      </c>
      <c r="AK383">
        <f t="shared" si="145"/>
        <v>381</v>
      </c>
      <c r="AL383" s="6">
        <f t="shared" si="129"/>
        <v>0.84368070953436802</v>
      </c>
      <c r="AM383" s="6">
        <f t="shared" si="136"/>
        <v>1.0097009630628742</v>
      </c>
      <c r="AN383" s="7">
        <f t="shared" si="137"/>
        <v>0.84368070953436769</v>
      </c>
      <c r="AO383" s="7">
        <f t="shared" si="138"/>
        <v>0.23962344891397852</v>
      </c>
      <c r="CD383">
        <f t="shared" si="133"/>
        <v>362</v>
      </c>
      <c r="CE383" s="2">
        <f t="shared" si="134"/>
        <v>8.6999999999999994E-2</v>
      </c>
      <c r="DB383">
        <f t="shared" si="139"/>
        <v>9.4E-2</v>
      </c>
      <c r="DC383">
        <f t="shared" si="140"/>
        <v>381</v>
      </c>
      <c r="DD383">
        <f t="shared" si="141"/>
        <v>9.4E-2</v>
      </c>
      <c r="DE383">
        <f t="shared" si="130"/>
        <v>0.83517592966219323</v>
      </c>
      <c r="DF383">
        <f t="shared" si="142"/>
        <v>0.16482407033780677</v>
      </c>
      <c r="DG383">
        <f t="shared" si="131"/>
        <v>0.83176268093373684</v>
      </c>
      <c r="DH383">
        <f t="shared" si="143"/>
        <v>-277.24828117479336</v>
      </c>
      <c r="DI383">
        <f t="shared" si="132"/>
        <v>0.84368070953436802</v>
      </c>
      <c r="DJ383">
        <f t="shared" si="144"/>
        <v>1.0097009630628742</v>
      </c>
    </row>
    <row r="384" spans="1:114" x14ac:dyDescent="0.25">
      <c r="A384" t="s">
        <v>28</v>
      </c>
      <c r="B384" s="2">
        <v>7.8E-2</v>
      </c>
      <c r="T384">
        <v>383</v>
      </c>
      <c r="U384" s="2">
        <v>9.4E-2</v>
      </c>
      <c r="V384">
        <v>363</v>
      </c>
      <c r="W384">
        <v>8.7999999999999995E-2</v>
      </c>
      <c r="X384" t="str">
        <f t="shared" si="135"/>
        <v/>
      </c>
      <c r="AJ384" s="2">
        <f t="shared" si="128"/>
        <v>9.4E-2</v>
      </c>
      <c r="AK384">
        <f t="shared" si="145"/>
        <v>382</v>
      </c>
      <c r="AL384" s="6">
        <f t="shared" si="129"/>
        <v>0.84589800443458985</v>
      </c>
      <c r="AM384" s="6">
        <f t="shared" si="136"/>
        <v>1.0189978417957151</v>
      </c>
      <c r="AN384" s="7">
        <f t="shared" si="137"/>
        <v>0.84589800443459007</v>
      </c>
      <c r="AO384" s="7">
        <f t="shared" si="138"/>
        <v>0.23737435335645149</v>
      </c>
      <c r="CD384">
        <f t="shared" si="133"/>
        <v>363</v>
      </c>
      <c r="CE384" s="2">
        <f t="shared" si="134"/>
        <v>8.7999999999999995E-2</v>
      </c>
      <c r="DB384">
        <f t="shared" si="139"/>
        <v>9.4E-2</v>
      </c>
      <c r="DC384">
        <f t="shared" si="140"/>
        <v>382</v>
      </c>
      <c r="DD384">
        <f t="shared" si="141"/>
        <v>9.4E-2</v>
      </c>
      <c r="DE384">
        <f t="shared" si="130"/>
        <v>0.83517592966219323</v>
      </c>
      <c r="DF384">
        <f t="shared" si="142"/>
        <v>0.16482407033780677</v>
      </c>
      <c r="DG384">
        <f t="shared" si="131"/>
        <v>0.83176268093373684</v>
      </c>
      <c r="DH384">
        <f t="shared" si="143"/>
        <v>-277.97692317525275</v>
      </c>
      <c r="DI384">
        <f t="shared" si="132"/>
        <v>0.84589800443458985</v>
      </c>
      <c r="DJ384">
        <f t="shared" si="144"/>
        <v>1.0189978417957151</v>
      </c>
    </row>
    <row r="385" spans="1:114" x14ac:dyDescent="0.25">
      <c r="A385" t="s">
        <v>28</v>
      </c>
      <c r="B385" s="2">
        <v>0.08</v>
      </c>
      <c r="T385">
        <v>384</v>
      </c>
      <c r="U385" s="2">
        <v>9.6000000000000002E-2</v>
      </c>
      <c r="V385">
        <v>364</v>
      </c>
      <c r="W385">
        <v>8.7999999999999995E-2</v>
      </c>
      <c r="X385" t="str">
        <f t="shared" si="135"/>
        <v/>
      </c>
      <c r="AJ385" s="2">
        <f t="shared" si="128"/>
        <v>9.4E-2</v>
      </c>
      <c r="AK385">
        <f t="shared" si="145"/>
        <v>383</v>
      </c>
      <c r="AL385" s="6">
        <f t="shared" si="129"/>
        <v>0.84811529933481156</v>
      </c>
      <c r="AM385" s="6">
        <f t="shared" si="136"/>
        <v>1.0283836394881325</v>
      </c>
      <c r="AN385" s="7">
        <f t="shared" si="137"/>
        <v>0.84811529933481156</v>
      </c>
      <c r="AO385" s="7">
        <f t="shared" si="138"/>
        <v>0.23510454576075415</v>
      </c>
      <c r="CD385">
        <f t="shared" si="133"/>
        <v>364</v>
      </c>
      <c r="CE385" s="2">
        <f t="shared" si="134"/>
        <v>8.7999999999999995E-2</v>
      </c>
      <c r="DB385">
        <f t="shared" si="139"/>
        <v>9.4E-2</v>
      </c>
      <c r="DC385">
        <f t="shared" si="140"/>
        <v>383</v>
      </c>
      <c r="DD385">
        <f t="shared" si="141"/>
        <v>9.4E-2</v>
      </c>
      <c r="DE385">
        <f t="shared" si="130"/>
        <v>0.83517592966219323</v>
      </c>
      <c r="DF385">
        <f t="shared" si="142"/>
        <v>0.16482407033780677</v>
      </c>
      <c r="DG385">
        <f t="shared" si="131"/>
        <v>0.83176268093373684</v>
      </c>
      <c r="DH385">
        <f t="shared" si="143"/>
        <v>-278.70556517571214</v>
      </c>
      <c r="DI385">
        <f t="shared" si="132"/>
        <v>0.84811529933481156</v>
      </c>
      <c r="DJ385">
        <f t="shared" si="144"/>
        <v>1.0283836394881325</v>
      </c>
    </row>
    <row r="386" spans="1:114" x14ac:dyDescent="0.25">
      <c r="A386" t="s">
        <v>28</v>
      </c>
      <c r="B386" s="2">
        <v>8.1000000000000003E-2</v>
      </c>
      <c r="T386">
        <v>385</v>
      </c>
      <c r="U386" s="2">
        <v>9.7000000000000003E-2</v>
      </c>
      <c r="V386">
        <v>365</v>
      </c>
      <c r="W386">
        <v>8.8999999999999996E-2</v>
      </c>
      <c r="X386" t="str">
        <f t="shared" si="135"/>
        <v/>
      </c>
      <c r="AJ386" s="2">
        <f t="shared" si="128"/>
        <v>9.6000000000000002E-2</v>
      </c>
      <c r="AK386">
        <f t="shared" si="145"/>
        <v>384</v>
      </c>
      <c r="AL386" s="6">
        <f t="shared" si="129"/>
        <v>0.85033259423503327</v>
      </c>
      <c r="AM386" s="6">
        <f t="shared" si="136"/>
        <v>1.0378609165127886</v>
      </c>
      <c r="AN386" s="7">
        <f t="shared" si="137"/>
        <v>0.85033259423503316</v>
      </c>
      <c r="AO386" s="7">
        <f t="shared" si="138"/>
        <v>0.23281382614829144</v>
      </c>
      <c r="CD386">
        <f t="shared" si="133"/>
        <v>365</v>
      </c>
      <c r="CE386" s="2">
        <f t="shared" si="134"/>
        <v>8.8999999999999996E-2</v>
      </c>
      <c r="DB386">
        <f t="shared" si="139"/>
        <v>9.6000000000000002E-2</v>
      </c>
      <c r="DC386">
        <f t="shared" si="140"/>
        <v>384</v>
      </c>
      <c r="DD386">
        <f t="shared" si="141"/>
        <v>9.6000000000000002E-2</v>
      </c>
      <c r="DE386">
        <f t="shared" si="130"/>
        <v>0.84749990407319187</v>
      </c>
      <c r="DF386">
        <f t="shared" si="142"/>
        <v>0.15250009592680813</v>
      </c>
      <c r="DG386">
        <f t="shared" si="131"/>
        <v>0.83176268093373684</v>
      </c>
      <c r="DH386">
        <f t="shared" si="143"/>
        <v>-268.1989386778871</v>
      </c>
      <c r="DI386">
        <f t="shared" si="132"/>
        <v>0.85033259423503327</v>
      </c>
      <c r="DJ386">
        <f t="shared" si="144"/>
        <v>1.0378609165127886</v>
      </c>
    </row>
    <row r="387" spans="1:114" x14ac:dyDescent="0.25">
      <c r="A387" t="s">
        <v>28</v>
      </c>
      <c r="B387" s="2">
        <v>8.3000000000000004E-2</v>
      </c>
      <c r="T387">
        <v>386</v>
      </c>
      <c r="U387" s="2">
        <v>9.7000000000000003E-2</v>
      </c>
      <c r="V387">
        <v>366</v>
      </c>
      <c r="W387">
        <v>8.8999999999999996E-2</v>
      </c>
      <c r="X387" t="str">
        <f t="shared" si="135"/>
        <v/>
      </c>
      <c r="AJ387" s="2">
        <f t="shared" si="128"/>
        <v>9.7000000000000003E-2</v>
      </c>
      <c r="AK387">
        <f t="shared" si="145"/>
        <v>385</v>
      </c>
      <c r="AL387" s="6">
        <f t="shared" si="129"/>
        <v>0.85254988913525498</v>
      </c>
      <c r="AM387" s="6">
        <f t="shared" si="136"/>
        <v>1.0474323418924416</v>
      </c>
      <c r="AN387" s="7">
        <f t="shared" si="137"/>
        <v>0.85254988913525476</v>
      </c>
      <c r="AO387" s="7">
        <f t="shared" si="138"/>
        <v>0.23050198874405151</v>
      </c>
      <c r="CD387">
        <f t="shared" si="133"/>
        <v>366</v>
      </c>
      <c r="CE387" s="2">
        <f t="shared" si="134"/>
        <v>8.8999999999999996E-2</v>
      </c>
      <c r="DB387">
        <f t="shared" si="139"/>
        <v>9.7000000000000003E-2</v>
      </c>
      <c r="DC387">
        <f t="shared" si="140"/>
        <v>385</v>
      </c>
      <c r="DD387">
        <f t="shared" si="141"/>
        <v>9.7000000000000003E-2</v>
      </c>
      <c r="DE387">
        <f t="shared" si="130"/>
        <v>0.85342649991517416</v>
      </c>
      <c r="DF387">
        <f t="shared" si="142"/>
        <v>0.14657350008482584</v>
      </c>
      <c r="DG387">
        <f t="shared" si="131"/>
        <v>0.83808737971220837</v>
      </c>
      <c r="DH387">
        <f t="shared" si="143"/>
        <v>-257.71402316969511</v>
      </c>
      <c r="DI387">
        <f t="shared" si="132"/>
        <v>0.85254988913525498</v>
      </c>
      <c r="DJ387">
        <f t="shared" si="144"/>
        <v>1.0474323418924416</v>
      </c>
    </row>
    <row r="388" spans="1:114" x14ac:dyDescent="0.25">
      <c r="A388" t="s">
        <v>28</v>
      </c>
      <c r="B388" s="2">
        <v>8.5000000000000006E-2</v>
      </c>
      <c r="T388">
        <v>387</v>
      </c>
      <c r="U388" s="2">
        <v>9.7000000000000003E-2</v>
      </c>
      <c r="V388">
        <v>367</v>
      </c>
      <c r="W388">
        <v>0.09</v>
      </c>
      <c r="X388" t="str">
        <f t="shared" si="135"/>
        <v/>
      </c>
      <c r="AJ388" s="2">
        <f t="shared" ref="AJ388:AJ451" si="146">U387</f>
        <v>9.7000000000000003E-2</v>
      </c>
      <c r="AK388">
        <f t="shared" si="145"/>
        <v>386</v>
      </c>
      <c r="AL388" s="6">
        <f t="shared" ref="AL388:AL451" si="147">(AK388-0.5)/$BB$2</f>
        <v>0.85476718403547669</v>
      </c>
      <c r="AM388" s="6">
        <f t="shared" si="136"/>
        <v>1.0571006996871644</v>
      </c>
      <c r="AN388" s="7">
        <f t="shared" si="137"/>
        <v>0.85476718403547669</v>
      </c>
      <c r="AO388" s="7">
        <f t="shared" si="138"/>
        <v>0.22816882172869915</v>
      </c>
      <c r="CD388">
        <f t="shared" si="133"/>
        <v>367</v>
      </c>
      <c r="CE388" s="2">
        <f t="shared" si="134"/>
        <v>0.09</v>
      </c>
      <c r="DB388">
        <f t="shared" si="139"/>
        <v>9.7000000000000003E-2</v>
      </c>
      <c r="DC388">
        <f t="shared" si="140"/>
        <v>386</v>
      </c>
      <c r="DD388">
        <f t="shared" si="141"/>
        <v>9.7000000000000003E-2</v>
      </c>
      <c r="DE388">
        <f t="shared" ref="DE388:DE451" si="148">_xlfn.NORM.DIST(DD388,$CY$3,$CY$4,TRUE)</f>
        <v>0.85342649991517416</v>
      </c>
      <c r="DF388">
        <f t="shared" si="142"/>
        <v>0.14657350008482584</v>
      </c>
      <c r="DG388">
        <f t="shared" ref="DG388:DG451" si="149">SMALL($DF$3:$DF$453,DC388)</f>
        <v>0.83808737971220837</v>
      </c>
      <c r="DH388">
        <f t="shared" si="143"/>
        <v>-258.3842807071976</v>
      </c>
      <c r="DI388">
        <f t="shared" ref="DI388:DI451" si="150">(DC388-0.5)/$CY$5</f>
        <v>0.85476718403547669</v>
      </c>
      <c r="DJ388">
        <f t="shared" si="144"/>
        <v>1.0571006996871644</v>
      </c>
    </row>
    <row r="389" spans="1:114" x14ac:dyDescent="0.25">
      <c r="A389" t="s">
        <v>28</v>
      </c>
      <c r="B389" s="2">
        <v>8.6999999999999994E-2</v>
      </c>
      <c r="T389">
        <v>388</v>
      </c>
      <c r="U389" s="2">
        <v>9.8000000000000004E-2</v>
      </c>
      <c r="V389">
        <v>368</v>
      </c>
      <c r="W389">
        <v>0.09</v>
      </c>
      <c r="X389" t="str">
        <f t="shared" si="135"/>
        <v/>
      </c>
      <c r="AJ389" s="2">
        <f t="shared" si="146"/>
        <v>9.7000000000000003E-2</v>
      </c>
      <c r="AK389">
        <f t="shared" si="145"/>
        <v>387</v>
      </c>
      <c r="AL389" s="6">
        <f t="shared" si="147"/>
        <v>0.8569844789356984</v>
      </c>
      <c r="AM389" s="6">
        <f t="shared" si="136"/>
        <v>1.0668688958607935</v>
      </c>
      <c r="AN389" s="7">
        <f t="shared" si="137"/>
        <v>0.85698447893569851</v>
      </c>
      <c r="AO389" s="7">
        <f t="shared" si="138"/>
        <v>0.22581410697598442</v>
      </c>
      <c r="CD389">
        <f t="shared" si="133"/>
        <v>368</v>
      </c>
      <c r="CE389" s="2">
        <f t="shared" si="134"/>
        <v>0.09</v>
      </c>
      <c r="DB389">
        <f t="shared" si="139"/>
        <v>9.7000000000000003E-2</v>
      </c>
      <c r="DC389">
        <f t="shared" si="140"/>
        <v>387</v>
      </c>
      <c r="DD389">
        <f t="shared" si="141"/>
        <v>9.7000000000000003E-2</v>
      </c>
      <c r="DE389">
        <f t="shared" si="148"/>
        <v>0.85342649991517416</v>
      </c>
      <c r="DF389">
        <f t="shared" si="142"/>
        <v>0.14657350008482584</v>
      </c>
      <c r="DG389">
        <f t="shared" si="149"/>
        <v>0.83808737971220837</v>
      </c>
      <c r="DH389">
        <f t="shared" si="143"/>
        <v>-259.05453824470004</v>
      </c>
      <c r="DI389">
        <f t="shared" si="150"/>
        <v>0.8569844789356984</v>
      </c>
      <c r="DJ389">
        <f t="shared" si="144"/>
        <v>1.0668688958607935</v>
      </c>
    </row>
    <row r="390" spans="1:114" x14ac:dyDescent="0.25">
      <c r="A390" t="s">
        <v>28</v>
      </c>
      <c r="B390" s="2">
        <v>8.7999999999999995E-2</v>
      </c>
      <c r="T390">
        <v>389</v>
      </c>
      <c r="U390" s="2">
        <v>9.8000000000000004E-2</v>
      </c>
      <c r="V390">
        <v>369</v>
      </c>
      <c r="W390">
        <v>0.09</v>
      </c>
      <c r="X390" t="str">
        <f t="shared" si="135"/>
        <v/>
      </c>
      <c r="AJ390" s="2">
        <f t="shared" si="146"/>
        <v>9.8000000000000004E-2</v>
      </c>
      <c r="AK390">
        <f t="shared" si="145"/>
        <v>388</v>
      </c>
      <c r="AL390" s="6">
        <f t="shared" si="147"/>
        <v>0.85920177383592022</v>
      </c>
      <c r="AM390" s="6">
        <f t="shared" si="136"/>
        <v>1.07673996567066</v>
      </c>
      <c r="AN390" s="7">
        <f t="shared" si="137"/>
        <v>0.85920177383592033</v>
      </c>
      <c r="AO390" s="7">
        <f t="shared" si="138"/>
        <v>0.22343761977435431</v>
      </c>
      <c r="CD390">
        <f t="shared" si="133"/>
        <v>369</v>
      </c>
      <c r="CE390" s="2">
        <f t="shared" si="134"/>
        <v>0.09</v>
      </c>
      <c r="DB390">
        <f t="shared" si="139"/>
        <v>9.8000000000000004E-2</v>
      </c>
      <c r="DC390">
        <f t="shared" si="140"/>
        <v>388</v>
      </c>
      <c r="DD390">
        <f t="shared" si="141"/>
        <v>9.8000000000000004E-2</v>
      </c>
      <c r="DE390">
        <f t="shared" si="148"/>
        <v>0.85919650363044608</v>
      </c>
      <c r="DF390">
        <f t="shared" si="142"/>
        <v>0.14080349636955392</v>
      </c>
      <c r="DG390">
        <f t="shared" si="149"/>
        <v>0.84425511073475223</v>
      </c>
      <c r="DH390">
        <f t="shared" si="143"/>
        <v>-248.82009780971248</v>
      </c>
      <c r="DI390">
        <f t="shared" si="150"/>
        <v>0.85920177383592022</v>
      </c>
      <c r="DJ390">
        <f t="shared" si="144"/>
        <v>1.07673996567066</v>
      </c>
    </row>
    <row r="391" spans="1:114" x14ac:dyDescent="0.25">
      <c r="A391" t="s">
        <v>28</v>
      </c>
      <c r="B391" s="2">
        <v>8.8999999999999996E-2</v>
      </c>
      <c r="T391">
        <v>390</v>
      </c>
      <c r="U391" s="2">
        <v>9.9000000000000005E-2</v>
      </c>
      <c r="V391">
        <v>370</v>
      </c>
      <c r="W391">
        <v>0.09</v>
      </c>
      <c r="X391" t="str">
        <f t="shared" si="135"/>
        <v/>
      </c>
      <c r="AJ391" s="2">
        <f t="shared" si="146"/>
        <v>9.8000000000000004E-2</v>
      </c>
      <c r="AK391">
        <f t="shared" si="145"/>
        <v>389</v>
      </c>
      <c r="AL391" s="6">
        <f t="shared" si="147"/>
        <v>0.86141906873614194</v>
      </c>
      <c r="AM391" s="6">
        <f t="shared" si="136"/>
        <v>1.0867170816294558</v>
      </c>
      <c r="AN391" s="7">
        <f t="shared" si="137"/>
        <v>0.86141906873614194</v>
      </c>
      <c r="AO391" s="7">
        <f t="shared" si="138"/>
        <v>0.22103912853155416</v>
      </c>
      <c r="CD391">
        <f t="shared" si="133"/>
        <v>370</v>
      </c>
      <c r="CE391" s="2">
        <f t="shared" si="134"/>
        <v>0.09</v>
      </c>
      <c r="DB391">
        <f t="shared" si="139"/>
        <v>9.8000000000000004E-2</v>
      </c>
      <c r="DC391">
        <f t="shared" si="140"/>
        <v>389</v>
      </c>
      <c r="DD391">
        <f t="shared" si="141"/>
        <v>9.8000000000000004E-2</v>
      </c>
      <c r="DE391">
        <f t="shared" si="148"/>
        <v>0.85919650363044608</v>
      </c>
      <c r="DF391">
        <f t="shared" si="142"/>
        <v>0.14080349636955392</v>
      </c>
      <c r="DG391">
        <f t="shared" si="149"/>
        <v>0.84425511073475223</v>
      </c>
      <c r="DH391">
        <f t="shared" si="143"/>
        <v>-249.4622141911569</v>
      </c>
      <c r="DI391">
        <f t="shared" si="150"/>
        <v>0.86141906873614194</v>
      </c>
      <c r="DJ391">
        <f t="shared" si="144"/>
        <v>1.0867170816294558</v>
      </c>
    </row>
    <row r="392" spans="1:114" x14ac:dyDescent="0.25">
      <c r="A392" t="s">
        <v>28</v>
      </c>
      <c r="B392" s="2">
        <v>0.09</v>
      </c>
      <c r="T392">
        <v>391</v>
      </c>
      <c r="U392" s="2">
        <v>9.9000000000000005E-2</v>
      </c>
      <c r="V392">
        <v>371</v>
      </c>
      <c r="W392">
        <v>0.09</v>
      </c>
      <c r="X392" t="str">
        <f t="shared" si="135"/>
        <v/>
      </c>
      <c r="AJ392" s="2">
        <f t="shared" si="146"/>
        <v>9.9000000000000005E-2</v>
      </c>
      <c r="AK392">
        <f t="shared" si="145"/>
        <v>390</v>
      </c>
      <c r="AL392" s="6">
        <f t="shared" si="147"/>
        <v>0.86363636363636365</v>
      </c>
      <c r="AM392" s="6">
        <f t="shared" si="136"/>
        <v>1.096803562093513</v>
      </c>
      <c r="AN392" s="7">
        <f t="shared" si="137"/>
        <v>0.86363636363636365</v>
      </c>
      <c r="AO392" s="7">
        <f t="shared" si="138"/>
        <v>0.21861839446089223</v>
      </c>
      <c r="CD392">
        <f t="shared" si="133"/>
        <v>371</v>
      </c>
      <c r="CE392" s="2">
        <f t="shared" si="134"/>
        <v>0.09</v>
      </c>
      <c r="DB392">
        <f t="shared" si="139"/>
        <v>9.9000000000000005E-2</v>
      </c>
      <c r="DC392">
        <f t="shared" si="140"/>
        <v>390</v>
      </c>
      <c r="DD392">
        <f t="shared" si="141"/>
        <v>9.9000000000000005E-2</v>
      </c>
      <c r="DE392">
        <f t="shared" si="148"/>
        <v>0.86481040887587901</v>
      </c>
      <c r="DF392">
        <f t="shared" si="142"/>
        <v>0.13518959112412099</v>
      </c>
      <c r="DG392">
        <f t="shared" si="149"/>
        <v>0.84425511073475223</v>
      </c>
      <c r="DH392">
        <f t="shared" si="143"/>
        <v>-245.03097777817942</v>
      </c>
      <c r="DI392">
        <f t="shared" si="150"/>
        <v>0.86363636363636365</v>
      </c>
      <c r="DJ392">
        <f t="shared" si="144"/>
        <v>1.096803562093513</v>
      </c>
    </row>
    <row r="393" spans="1:114" x14ac:dyDescent="0.25">
      <c r="A393" t="s">
        <v>28</v>
      </c>
      <c r="B393" s="2">
        <v>0.09</v>
      </c>
      <c r="T393">
        <v>392</v>
      </c>
      <c r="U393" s="2">
        <v>0.1</v>
      </c>
      <c r="V393">
        <v>372</v>
      </c>
      <c r="W393">
        <v>9.0999999999999998E-2</v>
      </c>
      <c r="X393" t="str">
        <f t="shared" si="135"/>
        <v/>
      </c>
      <c r="AJ393" s="2">
        <f t="shared" si="146"/>
        <v>9.9000000000000005E-2</v>
      </c>
      <c r="AK393">
        <f t="shared" si="145"/>
        <v>391</v>
      </c>
      <c r="AL393" s="6">
        <f t="shared" si="147"/>
        <v>0.86585365853658536</v>
      </c>
      <c r="AM393" s="6">
        <f t="shared" si="136"/>
        <v>1.107002880537908</v>
      </c>
      <c r="AN393" s="7">
        <f t="shared" si="137"/>
        <v>0.86585365853658536</v>
      </c>
      <c r="AO393" s="7">
        <f t="shared" si="138"/>
        <v>0.21617517124771105</v>
      </c>
      <c r="CD393">
        <f t="shared" si="133"/>
        <v>372</v>
      </c>
      <c r="CE393" s="2">
        <f t="shared" si="134"/>
        <v>9.0999999999999998E-2</v>
      </c>
      <c r="DB393">
        <f t="shared" si="139"/>
        <v>9.9000000000000005E-2</v>
      </c>
      <c r="DC393">
        <f t="shared" si="140"/>
        <v>391</v>
      </c>
      <c r="DD393">
        <f t="shared" si="141"/>
        <v>9.9000000000000005E-2</v>
      </c>
      <c r="DE393">
        <f t="shared" si="148"/>
        <v>0.86481040887587901</v>
      </c>
      <c r="DF393">
        <f t="shared" si="142"/>
        <v>0.13518959112412099</v>
      </c>
      <c r="DG393">
        <f t="shared" si="149"/>
        <v>0.85026586826700634</v>
      </c>
      <c r="DH393">
        <f t="shared" si="143"/>
        <v>-240.11936281157725</v>
      </c>
      <c r="DI393">
        <f t="shared" si="150"/>
        <v>0.86585365853658536</v>
      </c>
      <c r="DJ393">
        <f t="shared" si="144"/>
        <v>1.107002880537908</v>
      </c>
    </row>
    <row r="394" spans="1:114" x14ac:dyDescent="0.25">
      <c r="A394" t="s">
        <v>28</v>
      </c>
      <c r="B394" s="2">
        <v>0.09</v>
      </c>
      <c r="T394">
        <v>393</v>
      </c>
      <c r="U394" s="2">
        <v>0.1</v>
      </c>
      <c r="V394">
        <v>373</v>
      </c>
      <c r="W394">
        <v>9.0999999999999998E-2</v>
      </c>
      <c r="X394" t="str">
        <f t="shared" si="135"/>
        <v/>
      </c>
      <c r="AJ394" s="79">
        <f t="shared" si="146"/>
        <v>0.1</v>
      </c>
      <c r="AK394">
        <f t="shared" si="145"/>
        <v>392</v>
      </c>
      <c r="AL394" s="6">
        <f t="shared" si="147"/>
        <v>0.86807095343680707</v>
      </c>
      <c r="AM394" s="6">
        <f t="shared" si="136"/>
        <v>1.1173186755857223</v>
      </c>
      <c r="AN394" s="7">
        <f t="shared" si="137"/>
        <v>0.86807095343680718</v>
      </c>
      <c r="AO394" s="7">
        <f t="shared" si="138"/>
        <v>0.21370920469447116</v>
      </c>
      <c r="CD394">
        <f t="shared" ref="CD394:CD457" si="151">IF(AK375&gt;0,AK375,"")</f>
        <v>373</v>
      </c>
      <c r="CE394" s="2">
        <f t="shared" ref="CE394:CE457" si="152">IF(AJ375&gt;0,AJ375,"")</f>
        <v>9.0999999999999998E-2</v>
      </c>
      <c r="DB394">
        <f t="shared" si="139"/>
        <v>0.1</v>
      </c>
      <c r="DC394">
        <f t="shared" si="140"/>
        <v>392</v>
      </c>
      <c r="DD394">
        <f t="shared" si="141"/>
        <v>0.1</v>
      </c>
      <c r="DE394">
        <f t="shared" si="148"/>
        <v>0.87026889571979971</v>
      </c>
      <c r="DF394">
        <f t="shared" si="142"/>
        <v>0.12973110428020029</v>
      </c>
      <c r="DG394">
        <f t="shared" si="149"/>
        <v>0.85026586826700634</v>
      </c>
      <c r="DH394">
        <f t="shared" si="143"/>
        <v>-235.80767846511583</v>
      </c>
      <c r="DI394">
        <f t="shared" si="150"/>
        <v>0.86807095343680707</v>
      </c>
      <c r="DJ394">
        <f t="shared" si="144"/>
        <v>1.1173186755857223</v>
      </c>
    </row>
    <row r="395" spans="1:114" x14ac:dyDescent="0.25">
      <c r="A395" t="s">
        <v>28</v>
      </c>
      <c r="B395" s="2">
        <v>9.1999999999999998E-2</v>
      </c>
      <c r="T395">
        <v>394</v>
      </c>
      <c r="U395" s="2">
        <v>0.10100000000000001</v>
      </c>
      <c r="V395">
        <v>374</v>
      </c>
      <c r="W395">
        <v>9.0999999999999998E-2</v>
      </c>
      <c r="X395" t="str">
        <f t="shared" si="135"/>
        <v/>
      </c>
      <c r="AJ395" s="79">
        <f t="shared" si="146"/>
        <v>0.1</v>
      </c>
      <c r="AK395">
        <f t="shared" si="145"/>
        <v>393</v>
      </c>
      <c r="AL395" s="6">
        <f t="shared" si="147"/>
        <v>0.87028824833702878</v>
      </c>
      <c r="AM395" s="6">
        <f t="shared" si="136"/>
        <v>1.1277547618666652</v>
      </c>
      <c r="AN395" s="7">
        <f t="shared" si="137"/>
        <v>0.87028824833702889</v>
      </c>
      <c r="AO395" s="7">
        <f t="shared" si="138"/>
        <v>0.21122023234269102</v>
      </c>
      <c r="CD395">
        <f t="shared" si="151"/>
        <v>374</v>
      </c>
      <c r="CE395" s="2">
        <f t="shared" si="152"/>
        <v>9.0999999999999998E-2</v>
      </c>
      <c r="DB395">
        <f t="shared" si="139"/>
        <v>0.1</v>
      </c>
      <c r="DC395">
        <f t="shared" si="140"/>
        <v>393</v>
      </c>
      <c r="DD395">
        <f t="shared" si="141"/>
        <v>0.1</v>
      </c>
      <c r="DE395">
        <f t="shared" si="148"/>
        <v>0.87026889571979971</v>
      </c>
      <c r="DF395">
        <f t="shared" si="142"/>
        <v>0.12973110428020029</v>
      </c>
      <c r="DG395">
        <f t="shared" si="149"/>
        <v>0.85026586826700634</v>
      </c>
      <c r="DH395">
        <f t="shared" si="143"/>
        <v>-236.40999692862826</v>
      </c>
      <c r="DI395">
        <f t="shared" si="150"/>
        <v>0.87028824833702878</v>
      </c>
      <c r="DJ395">
        <f t="shared" si="144"/>
        <v>1.1277547618666652</v>
      </c>
    </row>
    <row r="396" spans="1:114" x14ac:dyDescent="0.25">
      <c r="A396" t="s">
        <v>28</v>
      </c>
      <c r="B396" s="2">
        <v>9.2999999999999999E-2</v>
      </c>
      <c r="T396">
        <v>395</v>
      </c>
      <c r="U396" s="2">
        <v>0.10100000000000001</v>
      </c>
      <c r="V396">
        <v>375</v>
      </c>
      <c r="W396">
        <v>9.0999999999999998E-2</v>
      </c>
      <c r="X396" t="str">
        <f t="shared" si="135"/>
        <v/>
      </c>
      <c r="AJ396" s="79">
        <f t="shared" si="146"/>
        <v>0.10100000000000001</v>
      </c>
      <c r="AK396">
        <f t="shared" si="145"/>
        <v>394</v>
      </c>
      <c r="AL396" s="6">
        <f t="shared" si="147"/>
        <v>0.8725055432372506</v>
      </c>
      <c r="AM396" s="6">
        <f t="shared" si="136"/>
        <v>1.1383151417891739</v>
      </c>
      <c r="AN396" s="7">
        <f t="shared" si="137"/>
        <v>0.8725055432372506</v>
      </c>
      <c r="AO396" s="7">
        <f t="shared" si="138"/>
        <v>0.20870798306981425</v>
      </c>
      <c r="CD396">
        <f t="shared" si="151"/>
        <v>375</v>
      </c>
      <c r="CE396" s="2">
        <f t="shared" si="152"/>
        <v>9.0999999999999998E-2</v>
      </c>
      <c r="DB396">
        <f t="shared" si="139"/>
        <v>0.10100000000000001</v>
      </c>
      <c r="DC396">
        <f t="shared" si="140"/>
        <v>394</v>
      </c>
      <c r="DD396">
        <f t="shared" si="141"/>
        <v>0.10100000000000001</v>
      </c>
      <c r="DE396">
        <f t="shared" si="148"/>
        <v>0.87557282423578908</v>
      </c>
      <c r="DF396">
        <f t="shared" si="142"/>
        <v>0.12442717576421092</v>
      </c>
      <c r="DG396">
        <f t="shared" si="149"/>
        <v>0.85026586826700634</v>
      </c>
      <c r="DH396">
        <f t="shared" si="143"/>
        <v>-232.23043335030115</v>
      </c>
      <c r="DI396">
        <f t="shared" si="150"/>
        <v>0.8725055432372506</v>
      </c>
      <c r="DJ396">
        <f t="shared" si="144"/>
        <v>1.1383151417891739</v>
      </c>
    </row>
    <row r="397" spans="1:114" x14ac:dyDescent="0.25">
      <c r="A397" t="s">
        <v>28</v>
      </c>
      <c r="B397" s="2">
        <v>9.4E-2</v>
      </c>
      <c r="T397">
        <v>396</v>
      </c>
      <c r="U397" s="2">
        <v>0.10199999999999999</v>
      </c>
      <c r="V397">
        <v>376</v>
      </c>
      <c r="W397">
        <v>9.0999999999999998E-2</v>
      </c>
      <c r="X397" t="str">
        <f t="shared" si="135"/>
        <v/>
      </c>
      <c r="AJ397" s="79">
        <f t="shared" si="146"/>
        <v>0.10100000000000001</v>
      </c>
      <c r="AK397">
        <f t="shared" si="145"/>
        <v>395</v>
      </c>
      <c r="AL397" s="6">
        <f t="shared" si="147"/>
        <v>0.87472283813747231</v>
      </c>
      <c r="AM397" s="6">
        <f t="shared" si="136"/>
        <v>1.1490040183202719</v>
      </c>
      <c r="AN397" s="7">
        <f t="shared" si="137"/>
        <v>0.87472283813747231</v>
      </c>
      <c r="AO397" s="7">
        <f t="shared" si="138"/>
        <v>0.20617217665887722</v>
      </c>
      <c r="CD397">
        <f t="shared" si="151"/>
        <v>376</v>
      </c>
      <c r="CE397" s="2">
        <f t="shared" si="152"/>
        <v>9.0999999999999998E-2</v>
      </c>
      <c r="DB397">
        <f t="shared" si="139"/>
        <v>0.10100000000000001</v>
      </c>
      <c r="DC397">
        <f t="shared" si="140"/>
        <v>395</v>
      </c>
      <c r="DD397">
        <f t="shared" si="141"/>
        <v>0.10100000000000001</v>
      </c>
      <c r="DE397">
        <f t="shared" si="148"/>
        <v>0.87557282423578908</v>
      </c>
      <c r="DF397">
        <f t="shared" si="142"/>
        <v>0.12442717576421092</v>
      </c>
      <c r="DG397">
        <f t="shared" si="149"/>
        <v>0.85026586826700634</v>
      </c>
      <c r="DH397">
        <f t="shared" si="143"/>
        <v>-232.82059963581654</v>
      </c>
      <c r="DI397">
        <f t="shared" si="150"/>
        <v>0.87472283813747231</v>
      </c>
      <c r="DJ397">
        <f t="shared" si="144"/>
        <v>1.1490040183202719</v>
      </c>
    </row>
    <row r="398" spans="1:114" x14ac:dyDescent="0.25">
      <c r="A398" t="s">
        <v>28</v>
      </c>
      <c r="B398" s="2">
        <v>9.6000000000000002E-2</v>
      </c>
      <c r="T398">
        <v>397</v>
      </c>
      <c r="U398" s="2">
        <v>0.10199999999999999</v>
      </c>
      <c r="V398">
        <v>377</v>
      </c>
      <c r="W398">
        <v>9.1999999999999998E-2</v>
      </c>
      <c r="X398" t="str">
        <f t="shared" si="135"/>
        <v/>
      </c>
      <c r="AJ398" s="79">
        <f t="shared" si="146"/>
        <v>0.10199999999999999</v>
      </c>
      <c r="AK398">
        <f t="shared" si="145"/>
        <v>396</v>
      </c>
      <c r="AL398" s="6">
        <f t="shared" si="147"/>
        <v>0.87694013303769403</v>
      </c>
      <c r="AM398" s="6">
        <f t="shared" si="136"/>
        <v>1.1598258088790807</v>
      </c>
      <c r="AN398" s="7">
        <f t="shared" si="137"/>
        <v>0.87694013303769414</v>
      </c>
      <c r="AO398" s="7">
        <f t="shared" si="138"/>
        <v>0.20361252333862276</v>
      </c>
      <c r="CD398">
        <f t="shared" si="151"/>
        <v>377</v>
      </c>
      <c r="CE398" s="2">
        <f t="shared" si="152"/>
        <v>9.1999999999999998E-2</v>
      </c>
      <c r="DB398">
        <f t="shared" si="139"/>
        <v>0.10199999999999999</v>
      </c>
      <c r="DC398">
        <f t="shared" si="140"/>
        <v>396</v>
      </c>
      <c r="DD398">
        <f t="shared" si="141"/>
        <v>0.10199999999999999</v>
      </c>
      <c r="DE398">
        <f t="shared" si="148"/>
        <v>0.88072322781332624</v>
      </c>
      <c r="DF398">
        <f t="shared" si="142"/>
        <v>0.11927677218667376</v>
      </c>
      <c r="DG398">
        <f t="shared" si="149"/>
        <v>0.85026586826700634</v>
      </c>
      <c r="DH398">
        <f t="shared" si="143"/>
        <v>-228.7714787082852</v>
      </c>
      <c r="DI398">
        <f t="shared" si="150"/>
        <v>0.87694013303769403</v>
      </c>
      <c r="DJ398">
        <f t="shared" si="144"/>
        <v>1.1598258088790807</v>
      </c>
    </row>
    <row r="399" spans="1:114" x14ac:dyDescent="0.25">
      <c r="A399" t="s">
        <v>28</v>
      </c>
      <c r="B399" s="2">
        <v>9.7000000000000003E-2</v>
      </c>
      <c r="T399">
        <v>398</v>
      </c>
      <c r="U399" s="2">
        <v>0.10299999999999999</v>
      </c>
      <c r="V399">
        <v>378</v>
      </c>
      <c r="W399">
        <v>9.1999999999999998E-2</v>
      </c>
      <c r="X399" t="str">
        <f t="shared" si="135"/>
        <v/>
      </c>
      <c r="AJ399" s="79">
        <f t="shared" si="146"/>
        <v>0.10199999999999999</v>
      </c>
      <c r="AK399">
        <f t="shared" si="145"/>
        <v>397</v>
      </c>
      <c r="AL399" s="6">
        <f t="shared" si="147"/>
        <v>0.87915742793791574</v>
      </c>
      <c r="AM399" s="6">
        <f t="shared" si="136"/>
        <v>1.1707851604630908</v>
      </c>
      <c r="AN399" s="7">
        <f t="shared" si="137"/>
        <v>0.87915742793791574</v>
      </c>
      <c r="AO399" s="7">
        <f t="shared" si="138"/>
        <v>0.20102872329146895</v>
      </c>
      <c r="CD399">
        <f t="shared" si="151"/>
        <v>378</v>
      </c>
      <c r="CE399" s="2">
        <f t="shared" si="152"/>
        <v>9.1999999999999998E-2</v>
      </c>
      <c r="DB399">
        <f t="shared" si="139"/>
        <v>0.10199999999999999</v>
      </c>
      <c r="DC399">
        <f t="shared" si="140"/>
        <v>397</v>
      </c>
      <c r="DD399">
        <f t="shared" si="141"/>
        <v>0.10199999999999999</v>
      </c>
      <c r="DE399">
        <f t="shared" si="148"/>
        <v>0.88072322781332624</v>
      </c>
      <c r="DF399">
        <f t="shared" si="142"/>
        <v>0.11927677218667376</v>
      </c>
      <c r="DG399">
        <f t="shared" si="149"/>
        <v>0.85611984777011585</v>
      </c>
      <c r="DH399">
        <f t="shared" si="143"/>
        <v>-223.90891291557961</v>
      </c>
      <c r="DI399">
        <f t="shared" si="150"/>
        <v>0.87915742793791574</v>
      </c>
      <c r="DJ399">
        <f t="shared" si="144"/>
        <v>1.1707851604630908</v>
      </c>
    </row>
    <row r="400" spans="1:114" x14ac:dyDescent="0.25">
      <c r="A400" t="s">
        <v>28</v>
      </c>
      <c r="B400" s="2">
        <v>9.8000000000000004E-2</v>
      </c>
      <c r="T400">
        <v>399</v>
      </c>
      <c r="U400" s="2">
        <v>0.104</v>
      </c>
      <c r="V400">
        <v>379</v>
      </c>
      <c r="W400">
        <v>9.1999999999999998E-2</v>
      </c>
      <c r="X400" t="str">
        <f t="shared" si="135"/>
        <v/>
      </c>
      <c r="AJ400" s="79">
        <f t="shared" si="146"/>
        <v>0.10299999999999999</v>
      </c>
      <c r="AK400">
        <f t="shared" si="145"/>
        <v>398</v>
      </c>
      <c r="AL400" s="6">
        <f t="shared" si="147"/>
        <v>0.88137472283813745</v>
      </c>
      <c r="AM400" s="6">
        <f t="shared" si="136"/>
        <v>1.1818869661415481</v>
      </c>
      <c r="AN400" s="7">
        <f t="shared" si="137"/>
        <v>0.88137472283813767</v>
      </c>
      <c r="AO400" s="7">
        <f t="shared" si="138"/>
        <v>0.19842046612644465</v>
      </c>
      <c r="CD400">
        <f t="shared" si="151"/>
        <v>379</v>
      </c>
      <c r="CE400" s="2">
        <f t="shared" si="152"/>
        <v>9.1999999999999998E-2</v>
      </c>
      <c r="DB400">
        <f t="shared" si="139"/>
        <v>0.10299999999999999</v>
      </c>
      <c r="DC400">
        <f t="shared" si="140"/>
        <v>398</v>
      </c>
      <c r="DD400">
        <f t="shared" si="141"/>
        <v>0.10299999999999999</v>
      </c>
      <c r="DE400">
        <f t="shared" si="148"/>
        <v>0.885721306214585</v>
      </c>
      <c r="DF400">
        <f t="shared" si="142"/>
        <v>0.114278693785415</v>
      </c>
      <c r="DG400">
        <f t="shared" si="149"/>
        <v>0.85611984777011585</v>
      </c>
      <c r="DH400">
        <f t="shared" si="143"/>
        <v>-219.9747782111711</v>
      </c>
      <c r="DI400">
        <f t="shared" si="150"/>
        <v>0.88137472283813745</v>
      </c>
      <c r="DJ400">
        <f t="shared" si="144"/>
        <v>1.1818869661415481</v>
      </c>
    </row>
    <row r="401" spans="1:114" x14ac:dyDescent="0.25">
      <c r="A401" t="s">
        <v>28</v>
      </c>
      <c r="B401" s="2">
        <v>9.8000000000000004E-2</v>
      </c>
      <c r="T401">
        <v>400</v>
      </c>
      <c r="U401" s="2">
        <v>0.104</v>
      </c>
      <c r="V401">
        <v>380</v>
      </c>
      <c r="W401">
        <v>9.2999999999999999E-2</v>
      </c>
      <c r="X401" t="str">
        <f t="shared" si="135"/>
        <v/>
      </c>
      <c r="AJ401" s="79">
        <f t="shared" si="146"/>
        <v>0.104</v>
      </c>
      <c r="AK401">
        <f t="shared" si="145"/>
        <v>399</v>
      </c>
      <c r="AL401" s="6">
        <f t="shared" si="147"/>
        <v>0.88359201773835916</v>
      </c>
      <c r="AM401" s="6">
        <f t="shared" si="136"/>
        <v>1.1931363830677042</v>
      </c>
      <c r="AN401" s="7">
        <f t="shared" si="137"/>
        <v>0.88359201773835916</v>
      </c>
      <c r="AO401" s="7">
        <f t="shared" si="138"/>
        <v>0.19578743031390441</v>
      </c>
      <c r="CD401">
        <f t="shared" si="151"/>
        <v>380</v>
      </c>
      <c r="CE401" s="2">
        <f t="shared" si="152"/>
        <v>9.2999999999999999E-2</v>
      </c>
      <c r="DB401">
        <f t="shared" si="139"/>
        <v>0.104</v>
      </c>
      <c r="DC401">
        <f t="shared" si="140"/>
        <v>399</v>
      </c>
      <c r="DD401">
        <f t="shared" si="141"/>
        <v>0.104</v>
      </c>
      <c r="DE401">
        <f t="shared" si="148"/>
        <v>0.89056841840683887</v>
      </c>
      <c r="DF401">
        <f t="shared" si="142"/>
        <v>0.10943158159316113</v>
      </c>
      <c r="DG401">
        <f t="shared" si="149"/>
        <v>0.85611984777011585</v>
      </c>
      <c r="DH401">
        <f t="shared" si="143"/>
        <v>-216.17848029935331</v>
      </c>
      <c r="DI401">
        <f t="shared" si="150"/>
        <v>0.88359201773835916</v>
      </c>
      <c r="DJ401">
        <f t="shared" si="144"/>
        <v>1.1931363830677042</v>
      </c>
    </row>
    <row r="402" spans="1:114" x14ac:dyDescent="0.25">
      <c r="A402" t="s">
        <v>28</v>
      </c>
      <c r="B402" s="2">
        <v>0.10100000000000001</v>
      </c>
      <c r="T402">
        <v>401</v>
      </c>
      <c r="U402" s="2">
        <v>0.105</v>
      </c>
      <c r="V402">
        <v>381</v>
      </c>
      <c r="W402">
        <v>9.4E-2</v>
      </c>
      <c r="X402" t="str">
        <f t="shared" si="135"/>
        <v/>
      </c>
      <c r="AJ402" s="79">
        <f t="shared" si="146"/>
        <v>0.104</v>
      </c>
      <c r="AK402">
        <f t="shared" si="145"/>
        <v>400</v>
      </c>
      <c r="AL402" s="6">
        <f t="shared" si="147"/>
        <v>0.88580931263858098</v>
      </c>
      <c r="AM402" s="6">
        <f t="shared" si="136"/>
        <v>1.2045388521818403</v>
      </c>
      <c r="AN402" s="7">
        <f t="shared" si="137"/>
        <v>0.88580931263858098</v>
      </c>
      <c r="AO402" s="7">
        <f t="shared" si="138"/>
        <v>0.19312928257846004</v>
      </c>
      <c r="CD402">
        <f t="shared" si="151"/>
        <v>381</v>
      </c>
      <c r="CE402" s="2">
        <f t="shared" si="152"/>
        <v>9.4E-2</v>
      </c>
      <c r="DB402">
        <f t="shared" si="139"/>
        <v>0.104</v>
      </c>
      <c r="DC402">
        <f t="shared" si="140"/>
        <v>400</v>
      </c>
      <c r="DD402">
        <f t="shared" si="141"/>
        <v>0.104</v>
      </c>
      <c r="DE402">
        <f t="shared" si="148"/>
        <v>0.89056841840683887</v>
      </c>
      <c r="DF402">
        <f t="shared" si="142"/>
        <v>0.10943158159316113</v>
      </c>
      <c r="DG402">
        <f t="shared" si="149"/>
        <v>0.85611984777011585</v>
      </c>
      <c r="DH402">
        <f t="shared" si="143"/>
        <v>-216.72096080198656</v>
      </c>
      <c r="DI402">
        <f t="shared" si="150"/>
        <v>0.88580931263858098</v>
      </c>
      <c r="DJ402">
        <f t="shared" si="144"/>
        <v>1.2045388521818403</v>
      </c>
    </row>
    <row r="403" spans="1:114" x14ac:dyDescent="0.25">
      <c r="A403" t="s">
        <v>28</v>
      </c>
      <c r="B403" s="2">
        <v>0.10100000000000001</v>
      </c>
      <c r="T403">
        <v>402</v>
      </c>
      <c r="U403" s="2">
        <v>0.108</v>
      </c>
      <c r="V403">
        <v>382</v>
      </c>
      <c r="W403">
        <v>9.4E-2</v>
      </c>
      <c r="X403" t="str">
        <f t="shared" si="135"/>
        <v/>
      </c>
      <c r="AJ403" s="79">
        <f t="shared" si="146"/>
        <v>0.105</v>
      </c>
      <c r="AK403">
        <f t="shared" si="145"/>
        <v>401</v>
      </c>
      <c r="AL403" s="6">
        <f t="shared" si="147"/>
        <v>0.88802660753880269</v>
      </c>
      <c r="AM403" s="6">
        <f t="shared" si="136"/>
        <v>1.2161001198001213</v>
      </c>
      <c r="AN403" s="7">
        <f t="shared" si="137"/>
        <v>0.8880266075388028</v>
      </c>
      <c r="AO403" s="7">
        <f t="shared" si="138"/>
        <v>0.19044567724617667</v>
      </c>
      <c r="CD403">
        <f t="shared" si="151"/>
        <v>382</v>
      </c>
      <c r="CE403" s="2">
        <f t="shared" si="152"/>
        <v>9.4E-2</v>
      </c>
      <c r="DB403">
        <f t="shared" si="139"/>
        <v>0.105</v>
      </c>
      <c r="DC403">
        <f t="shared" si="140"/>
        <v>401</v>
      </c>
      <c r="DD403">
        <f t="shared" si="141"/>
        <v>0.105</v>
      </c>
      <c r="DE403">
        <f t="shared" si="148"/>
        <v>0.89526607519993817</v>
      </c>
      <c r="DF403">
        <f t="shared" si="142"/>
        <v>0.10473392480006183</v>
      </c>
      <c r="DG403">
        <f t="shared" si="149"/>
        <v>0.85611984777011585</v>
      </c>
      <c r="DH403">
        <f t="shared" si="143"/>
        <v>-213.04935339911731</v>
      </c>
      <c r="DI403">
        <f t="shared" si="150"/>
        <v>0.88802660753880269</v>
      </c>
      <c r="DJ403">
        <f t="shared" si="144"/>
        <v>1.2161001198001213</v>
      </c>
    </row>
    <row r="404" spans="1:114" x14ac:dyDescent="0.25">
      <c r="A404" t="s">
        <v>28</v>
      </c>
      <c r="B404" s="2">
        <v>0.10199999999999999</v>
      </c>
      <c r="T404">
        <v>403</v>
      </c>
      <c r="U404" s="2">
        <v>0.108</v>
      </c>
      <c r="V404">
        <v>383</v>
      </c>
      <c r="W404">
        <v>9.4E-2</v>
      </c>
      <c r="X404" t="str">
        <f t="shared" si="135"/>
        <v/>
      </c>
      <c r="AJ404" s="79">
        <f t="shared" si="146"/>
        <v>0.108</v>
      </c>
      <c r="AK404">
        <f t="shared" si="145"/>
        <v>402</v>
      </c>
      <c r="AL404" s="6">
        <f t="shared" si="147"/>
        <v>0.8902439024390244</v>
      </c>
      <c r="AM404" s="6">
        <f t="shared" si="136"/>
        <v>1.2278262613112725</v>
      </c>
      <c r="AN404" s="7">
        <f t="shared" si="137"/>
        <v>0.8902439024390244</v>
      </c>
      <c r="AO404" s="7">
        <f t="shared" si="138"/>
        <v>0.18773625554160392</v>
      </c>
      <c r="CD404">
        <f t="shared" si="151"/>
        <v>383</v>
      </c>
      <c r="CE404" s="2">
        <f t="shared" si="152"/>
        <v>9.4E-2</v>
      </c>
      <c r="DB404">
        <f t="shared" si="139"/>
        <v>0.108</v>
      </c>
      <c r="DC404">
        <f t="shared" si="140"/>
        <v>402</v>
      </c>
      <c r="DD404">
        <f t="shared" si="141"/>
        <v>0.108</v>
      </c>
      <c r="DE404">
        <f t="shared" si="148"/>
        <v>0.9084795399042348</v>
      </c>
      <c r="DF404">
        <f t="shared" si="142"/>
        <v>9.1520460095765199E-2</v>
      </c>
      <c r="DG404">
        <f t="shared" si="149"/>
        <v>0.86181744034196595</v>
      </c>
      <c r="DH404">
        <f t="shared" si="143"/>
        <v>-196.48986741738563</v>
      </c>
      <c r="DI404">
        <f t="shared" si="150"/>
        <v>0.8902439024390244</v>
      </c>
      <c r="DJ404">
        <f t="shared" si="144"/>
        <v>1.2278262613112725</v>
      </c>
    </row>
    <row r="405" spans="1:114" x14ac:dyDescent="0.25">
      <c r="A405" t="s">
        <v>28</v>
      </c>
      <c r="B405" s="2">
        <v>0.10199999999999999</v>
      </c>
      <c r="T405">
        <v>404</v>
      </c>
      <c r="U405" s="2">
        <v>0.109</v>
      </c>
      <c r="V405">
        <v>384</v>
      </c>
      <c r="W405">
        <v>9.6000000000000002E-2</v>
      </c>
      <c r="X405" t="str">
        <f t="shared" si="135"/>
        <v/>
      </c>
      <c r="AJ405" s="79">
        <f t="shared" si="146"/>
        <v>0.108</v>
      </c>
      <c r="AK405">
        <f t="shared" si="145"/>
        <v>403</v>
      </c>
      <c r="AL405" s="6">
        <f t="shared" si="147"/>
        <v>0.89246119733924612</v>
      </c>
      <c r="AM405" s="6">
        <f t="shared" si="136"/>
        <v>1.2397237072342226</v>
      </c>
      <c r="AN405" s="7">
        <f t="shared" si="137"/>
        <v>0.89246119733924612</v>
      </c>
      <c r="AO405" s="7">
        <f t="shared" si="138"/>
        <v>0.18500064482969739</v>
      </c>
      <c r="CD405">
        <f t="shared" si="151"/>
        <v>384</v>
      </c>
      <c r="CE405" s="2">
        <f t="shared" si="152"/>
        <v>9.6000000000000002E-2</v>
      </c>
      <c r="DB405">
        <f t="shared" si="139"/>
        <v>0.108</v>
      </c>
      <c r="DC405">
        <f t="shared" si="140"/>
        <v>403</v>
      </c>
      <c r="DD405">
        <f t="shared" si="141"/>
        <v>0.108</v>
      </c>
      <c r="DE405">
        <f t="shared" si="148"/>
        <v>0.9084795399042348</v>
      </c>
      <c r="DF405">
        <f t="shared" si="142"/>
        <v>9.1520460095765199E-2</v>
      </c>
      <c r="DG405">
        <f t="shared" si="149"/>
        <v>0.86181744034196595</v>
      </c>
      <c r="DH405">
        <f t="shared" si="143"/>
        <v>-196.97925687546129</v>
      </c>
      <c r="DI405">
        <f t="shared" si="150"/>
        <v>0.89246119733924612</v>
      </c>
      <c r="DJ405">
        <f t="shared" si="144"/>
        <v>1.2397237072342226</v>
      </c>
    </row>
    <row r="406" spans="1:114" x14ac:dyDescent="0.25">
      <c r="A406" t="s">
        <v>28</v>
      </c>
      <c r="B406" s="2">
        <v>0.104</v>
      </c>
      <c r="T406">
        <v>405</v>
      </c>
      <c r="U406" s="2">
        <v>0.109</v>
      </c>
      <c r="V406">
        <v>385</v>
      </c>
      <c r="W406">
        <v>9.7000000000000003E-2</v>
      </c>
      <c r="X406" t="str">
        <f t="shared" si="135"/>
        <v/>
      </c>
      <c r="AJ406" s="79">
        <f t="shared" si="146"/>
        <v>0.109</v>
      </c>
      <c r="AK406">
        <f t="shared" si="145"/>
        <v>404</v>
      </c>
      <c r="AL406" s="6">
        <f t="shared" si="147"/>
        <v>0.89467849223946783</v>
      </c>
      <c r="AM406" s="6">
        <f t="shared" si="136"/>
        <v>1.2517992719262003</v>
      </c>
      <c r="AN406" s="7">
        <f t="shared" si="137"/>
        <v>0.89467849223946794</v>
      </c>
      <c r="AO406" s="7">
        <f t="shared" si="138"/>
        <v>0.18223845779708292</v>
      </c>
      <c r="CD406">
        <f t="shared" si="151"/>
        <v>385</v>
      </c>
      <c r="CE406" s="2">
        <f t="shared" si="152"/>
        <v>9.7000000000000003E-2</v>
      </c>
      <c r="DB406">
        <f t="shared" si="139"/>
        <v>0.109</v>
      </c>
      <c r="DC406">
        <f t="shared" si="140"/>
        <v>404</v>
      </c>
      <c r="DD406">
        <f t="shared" si="141"/>
        <v>0.109</v>
      </c>
      <c r="DE406">
        <f t="shared" si="148"/>
        <v>0.91259725390065405</v>
      </c>
      <c r="DF406">
        <f t="shared" si="142"/>
        <v>8.7402746099345952E-2</v>
      </c>
      <c r="DG406">
        <f t="shared" si="149"/>
        <v>0.86181744034196595</v>
      </c>
      <c r="DH406">
        <f t="shared" si="143"/>
        <v>-193.81915624101208</v>
      </c>
      <c r="DI406">
        <f t="shared" si="150"/>
        <v>0.89467849223946783</v>
      </c>
      <c r="DJ406">
        <f t="shared" si="144"/>
        <v>1.2517992719262003</v>
      </c>
    </row>
    <row r="407" spans="1:114" x14ac:dyDescent="0.25">
      <c r="A407" t="s">
        <v>28</v>
      </c>
      <c r="B407" s="2">
        <v>0.104</v>
      </c>
      <c r="T407">
        <v>406</v>
      </c>
      <c r="U407" s="2">
        <v>0.109</v>
      </c>
      <c r="V407">
        <v>386</v>
      </c>
      <c r="W407">
        <v>9.7000000000000003E-2</v>
      </c>
      <c r="X407" t="str">
        <f t="shared" ref="X407:X470" si="153">IF(W407&gt;$W$12,W407,"")</f>
        <v/>
      </c>
      <c r="AJ407" s="79">
        <f t="shared" si="146"/>
        <v>0.109</v>
      </c>
      <c r="AK407">
        <f t="shared" si="145"/>
        <v>405</v>
      </c>
      <c r="AL407" s="6">
        <f t="shared" si="147"/>
        <v>0.89689578713968954</v>
      </c>
      <c r="AM407" s="6">
        <f t="shared" si="136"/>
        <v>1.2640601852732036</v>
      </c>
      <c r="AN407" s="7">
        <f t="shared" si="137"/>
        <v>0.89689578713968965</v>
      </c>
      <c r="AO407" s="7">
        <f t="shared" si="138"/>
        <v>0.17944929156642464</v>
      </c>
      <c r="CD407">
        <f t="shared" si="151"/>
        <v>386</v>
      </c>
      <c r="CE407" s="2">
        <f t="shared" si="152"/>
        <v>9.7000000000000003E-2</v>
      </c>
      <c r="DB407">
        <f t="shared" si="139"/>
        <v>0.109</v>
      </c>
      <c r="DC407">
        <f t="shared" si="140"/>
        <v>405</v>
      </c>
      <c r="DD407">
        <f t="shared" si="141"/>
        <v>0.109</v>
      </c>
      <c r="DE407">
        <f t="shared" si="148"/>
        <v>0.91259725390065405</v>
      </c>
      <c r="DF407">
        <f t="shared" si="142"/>
        <v>8.7402746099345952E-2</v>
      </c>
      <c r="DG407">
        <f t="shared" si="149"/>
        <v>0.86735922680250355</v>
      </c>
      <c r="DH407">
        <f t="shared" si="143"/>
        <v>-189.11400366714489</v>
      </c>
      <c r="DI407">
        <f t="shared" si="150"/>
        <v>0.89689578713968954</v>
      </c>
      <c r="DJ407">
        <f t="shared" si="144"/>
        <v>1.2640601852732036</v>
      </c>
    </row>
    <row r="408" spans="1:114" x14ac:dyDescent="0.25">
      <c r="A408" t="s">
        <v>28</v>
      </c>
      <c r="B408" s="2">
        <v>0.105</v>
      </c>
      <c r="T408">
        <v>407</v>
      </c>
      <c r="U408" s="2">
        <v>0.109</v>
      </c>
      <c r="V408">
        <v>387</v>
      </c>
      <c r="W408">
        <v>9.7000000000000003E-2</v>
      </c>
      <c r="X408" t="str">
        <f t="shared" si="153"/>
        <v/>
      </c>
      <c r="AJ408" s="79">
        <f t="shared" si="146"/>
        <v>0.109</v>
      </c>
      <c r="AK408">
        <f t="shared" si="145"/>
        <v>406</v>
      </c>
      <c r="AL408" s="6">
        <f t="shared" si="147"/>
        <v>0.89911308203991136</v>
      </c>
      <c r="AM408" s="6">
        <f t="shared" si="136"/>
        <v>1.2765141277444572</v>
      </c>
      <c r="AN408" s="7">
        <f t="shared" si="137"/>
        <v>0.89911308203991136</v>
      </c>
      <c r="AO408" s="7">
        <f t="shared" si="138"/>
        <v>0.17663272673687175</v>
      </c>
      <c r="CD408">
        <f t="shared" si="151"/>
        <v>387</v>
      </c>
      <c r="CE408" s="2">
        <f t="shared" si="152"/>
        <v>9.7000000000000003E-2</v>
      </c>
      <c r="DB408">
        <f t="shared" si="139"/>
        <v>0.109</v>
      </c>
      <c r="DC408">
        <f t="shared" si="140"/>
        <v>406</v>
      </c>
      <c r="DD408">
        <f t="shared" si="141"/>
        <v>0.109</v>
      </c>
      <c r="DE408">
        <f t="shared" si="148"/>
        <v>0.91259725390065405</v>
      </c>
      <c r="DF408">
        <f t="shared" si="142"/>
        <v>8.7402746099345952E-2</v>
      </c>
      <c r="DG408">
        <f t="shared" si="149"/>
        <v>0.87274597145146582</v>
      </c>
      <c r="DH408">
        <f t="shared" si="143"/>
        <v>-184.56037986986055</v>
      </c>
      <c r="DI408">
        <f t="shared" si="150"/>
        <v>0.89911308203991136</v>
      </c>
      <c r="DJ408">
        <f t="shared" si="144"/>
        <v>1.2765141277444572</v>
      </c>
    </row>
    <row r="409" spans="1:114" x14ac:dyDescent="0.25">
      <c r="A409" t="s">
        <v>28</v>
      </c>
      <c r="B409" s="2">
        <v>0.108</v>
      </c>
      <c r="T409">
        <v>408</v>
      </c>
      <c r="U409" s="2">
        <v>0.11</v>
      </c>
      <c r="V409">
        <v>388</v>
      </c>
      <c r="W409">
        <v>9.8000000000000004E-2</v>
      </c>
      <c r="X409" t="str">
        <f t="shared" si="153"/>
        <v/>
      </c>
      <c r="AJ409" s="79">
        <f t="shared" si="146"/>
        <v>0.109</v>
      </c>
      <c r="AK409">
        <f t="shared" si="145"/>
        <v>407</v>
      </c>
      <c r="AL409" s="6">
        <f t="shared" si="147"/>
        <v>0.90133037694013307</v>
      </c>
      <c r="AM409" s="6">
        <f t="shared" si="136"/>
        <v>1.2891692692508814</v>
      </c>
      <c r="AN409" s="7">
        <f t="shared" si="137"/>
        <v>0.90133037694013307</v>
      </c>
      <c r="AO409" s="7">
        <f t="shared" si="138"/>
        <v>0.17378832634264976</v>
      </c>
      <c r="CD409">
        <f t="shared" si="151"/>
        <v>388</v>
      </c>
      <c r="CE409" s="2">
        <f t="shared" si="152"/>
        <v>9.8000000000000004E-2</v>
      </c>
      <c r="DB409">
        <f t="shared" si="139"/>
        <v>0.109</v>
      </c>
      <c r="DC409">
        <f t="shared" si="140"/>
        <v>407</v>
      </c>
      <c r="DD409">
        <f t="shared" si="141"/>
        <v>0.109</v>
      </c>
      <c r="DE409">
        <f t="shared" si="148"/>
        <v>0.91259725390065405</v>
      </c>
      <c r="DF409">
        <f t="shared" si="142"/>
        <v>8.7402746099345952E-2</v>
      </c>
      <c r="DG409">
        <f t="shared" si="149"/>
        <v>0.87274597145146582</v>
      </c>
      <c r="DH409">
        <f t="shared" si="143"/>
        <v>-185.0155226069009</v>
      </c>
      <c r="DI409">
        <f t="shared" si="150"/>
        <v>0.90133037694013307</v>
      </c>
      <c r="DJ409">
        <f t="shared" si="144"/>
        <v>1.2891692692508814</v>
      </c>
    </row>
    <row r="410" spans="1:114" x14ac:dyDescent="0.25">
      <c r="A410" t="s">
        <v>28</v>
      </c>
      <c r="B410" s="2">
        <v>0.109</v>
      </c>
      <c r="T410">
        <v>409</v>
      </c>
      <c r="U410" s="2">
        <v>0.114</v>
      </c>
      <c r="V410">
        <v>389</v>
      </c>
      <c r="W410">
        <v>9.8000000000000004E-2</v>
      </c>
      <c r="X410" t="str">
        <f t="shared" si="153"/>
        <v/>
      </c>
      <c r="AJ410" s="2">
        <f t="shared" si="146"/>
        <v>0.11</v>
      </c>
      <c r="AK410">
        <f t="shared" si="145"/>
        <v>408</v>
      </c>
      <c r="AL410" s="6">
        <f t="shared" si="147"/>
        <v>0.90354767184035478</v>
      </c>
      <c r="AM410" s="6">
        <f t="shared" si="136"/>
        <v>1.3020343123165021</v>
      </c>
      <c r="AN410" s="7">
        <f t="shared" si="137"/>
        <v>0.90354767184035489</v>
      </c>
      <c r="AO410" s="7">
        <f t="shared" si="138"/>
        <v>0.17091563472081084</v>
      </c>
      <c r="CD410">
        <f t="shared" si="151"/>
        <v>389</v>
      </c>
      <c r="CE410" s="2">
        <f t="shared" si="152"/>
        <v>9.8000000000000004E-2</v>
      </c>
      <c r="DB410">
        <f t="shared" si="139"/>
        <v>0.11</v>
      </c>
      <c r="DC410">
        <f t="shared" si="140"/>
        <v>408</v>
      </c>
      <c r="DD410">
        <f t="shared" si="141"/>
        <v>0.11</v>
      </c>
      <c r="DE410">
        <f t="shared" si="148"/>
        <v>0.91657507652360293</v>
      </c>
      <c r="DF410">
        <f t="shared" si="142"/>
        <v>8.3424923476397073E-2</v>
      </c>
      <c r="DG410">
        <f t="shared" si="149"/>
        <v>0.87274597145146582</v>
      </c>
      <c r="DH410">
        <f t="shared" si="143"/>
        <v>-181.92596865867554</v>
      </c>
      <c r="DI410">
        <f t="shared" si="150"/>
        <v>0.90354767184035478</v>
      </c>
      <c r="DJ410">
        <f t="shared" si="144"/>
        <v>1.3020343123165021</v>
      </c>
    </row>
    <row r="411" spans="1:114" x14ac:dyDescent="0.25">
      <c r="A411" t="s">
        <v>28</v>
      </c>
      <c r="B411" s="2">
        <v>0.109</v>
      </c>
      <c r="T411">
        <v>410</v>
      </c>
      <c r="U411" s="2">
        <v>0.115</v>
      </c>
      <c r="V411">
        <v>390</v>
      </c>
      <c r="W411">
        <v>9.9000000000000005E-2</v>
      </c>
      <c r="X411" t="str">
        <f t="shared" si="153"/>
        <v/>
      </c>
      <c r="AJ411" s="2">
        <f t="shared" si="146"/>
        <v>0.114</v>
      </c>
      <c r="AK411">
        <f t="shared" si="145"/>
        <v>409</v>
      </c>
      <c r="AL411" s="6">
        <f t="shared" si="147"/>
        <v>0.90576496674057649</v>
      </c>
      <c r="AM411" s="6">
        <f t="shared" si="136"/>
        <v>1.3151185401532619</v>
      </c>
      <c r="AN411" s="7">
        <f t="shared" si="137"/>
        <v>0.9057649667405766</v>
      </c>
      <c r="AO411" s="7">
        <f t="shared" si="138"/>
        <v>0.16801417627794141</v>
      </c>
      <c r="CD411">
        <f t="shared" si="151"/>
        <v>390</v>
      </c>
      <c r="CE411" s="2">
        <f t="shared" si="152"/>
        <v>9.9000000000000005E-2</v>
      </c>
      <c r="DB411">
        <f t="shared" si="139"/>
        <v>0.114</v>
      </c>
      <c r="DC411">
        <f t="shared" si="140"/>
        <v>409</v>
      </c>
      <c r="DD411">
        <f t="shared" si="141"/>
        <v>0.114</v>
      </c>
      <c r="DE411">
        <f t="shared" si="148"/>
        <v>0.93113406471602045</v>
      </c>
      <c r="DF411">
        <f t="shared" si="142"/>
        <v>6.8865935283979551E-2</v>
      </c>
      <c r="DG411">
        <f t="shared" si="149"/>
        <v>0.87797861552733047</v>
      </c>
      <c r="DH411">
        <f t="shared" si="143"/>
        <v>-164.61328816876946</v>
      </c>
      <c r="DI411">
        <f t="shared" si="150"/>
        <v>0.90576496674057649</v>
      </c>
      <c r="DJ411">
        <f t="shared" si="144"/>
        <v>1.3151185401532619</v>
      </c>
    </row>
    <row r="412" spans="1:114" x14ac:dyDescent="0.25">
      <c r="A412" t="s">
        <v>28</v>
      </c>
      <c r="B412" s="2">
        <v>0.114</v>
      </c>
      <c r="T412">
        <v>411</v>
      </c>
      <c r="U412" s="2">
        <v>0.115</v>
      </c>
      <c r="V412">
        <v>391</v>
      </c>
      <c r="W412">
        <v>9.9000000000000005E-2</v>
      </c>
      <c r="X412" t="str">
        <f t="shared" si="153"/>
        <v/>
      </c>
      <c r="AJ412" s="2">
        <f t="shared" si="146"/>
        <v>0.115</v>
      </c>
      <c r="AK412">
        <f t="shared" si="145"/>
        <v>410</v>
      </c>
      <c r="AL412" s="6">
        <f t="shared" si="147"/>
        <v>0.9079822616407982</v>
      </c>
      <c r="AM412" s="6">
        <f t="shared" si="136"/>
        <v>1.3284318703265448</v>
      </c>
      <c r="AN412" s="7">
        <f t="shared" si="137"/>
        <v>0.9079822616407982</v>
      </c>
      <c r="AO412" s="7">
        <f t="shared" si="138"/>
        <v>0.16508345414421235</v>
      </c>
      <c r="CD412">
        <f t="shared" si="151"/>
        <v>391</v>
      </c>
      <c r="CE412" s="2">
        <f t="shared" si="152"/>
        <v>9.9000000000000005E-2</v>
      </c>
      <c r="DB412">
        <f t="shared" si="139"/>
        <v>0.115</v>
      </c>
      <c r="DC412">
        <f t="shared" si="140"/>
        <v>410</v>
      </c>
      <c r="DD412">
        <f t="shared" si="141"/>
        <v>0.115</v>
      </c>
      <c r="DE412">
        <f t="shared" si="148"/>
        <v>0.93444815743677045</v>
      </c>
      <c r="DF412">
        <f t="shared" si="142"/>
        <v>6.5551842563229545E-2</v>
      </c>
      <c r="DG412">
        <f t="shared" si="149"/>
        <v>0.87797861552733047</v>
      </c>
      <c r="DH412">
        <f t="shared" si="143"/>
        <v>-162.10644839181268</v>
      </c>
      <c r="DI412">
        <f t="shared" si="150"/>
        <v>0.9079822616407982</v>
      </c>
      <c r="DJ412">
        <f t="shared" si="144"/>
        <v>1.3284318703265448</v>
      </c>
    </row>
    <row r="413" spans="1:114" x14ac:dyDescent="0.25">
      <c r="A413" t="s">
        <v>28</v>
      </c>
      <c r="B413" s="2">
        <v>0.115</v>
      </c>
      <c r="T413">
        <v>412</v>
      </c>
      <c r="U413" s="2">
        <v>0.115</v>
      </c>
      <c r="V413">
        <v>392</v>
      </c>
      <c r="W413">
        <v>0.1</v>
      </c>
      <c r="X413" t="str">
        <f t="shared" si="153"/>
        <v/>
      </c>
      <c r="AJ413" s="2">
        <f t="shared" si="146"/>
        <v>0.115</v>
      </c>
      <c r="AK413">
        <f t="shared" si="145"/>
        <v>411</v>
      </c>
      <c r="AL413" s="6">
        <f t="shared" si="147"/>
        <v>0.91019955654101992</v>
      </c>
      <c r="AM413" s="6">
        <f t="shared" si="136"/>
        <v>1.34198491481423</v>
      </c>
      <c r="AN413" s="7">
        <f t="shared" si="137"/>
        <v>0.91019955654101992</v>
      </c>
      <c r="AO413" s="7">
        <f t="shared" si="138"/>
        <v>0.16212294870150881</v>
      </c>
      <c r="CD413">
        <f t="shared" si="151"/>
        <v>392</v>
      </c>
      <c r="CE413" s="2">
        <f t="shared" si="152"/>
        <v>0.1</v>
      </c>
      <c r="DB413">
        <f t="shared" si="139"/>
        <v>0.115</v>
      </c>
      <c r="DC413">
        <f t="shared" si="140"/>
        <v>411</v>
      </c>
      <c r="DD413">
        <f t="shared" si="141"/>
        <v>0.115</v>
      </c>
      <c r="DE413">
        <f t="shared" si="148"/>
        <v>0.93444815743677045</v>
      </c>
      <c r="DF413">
        <f t="shared" si="142"/>
        <v>6.5551842563229545E-2</v>
      </c>
      <c r="DG413">
        <f t="shared" si="149"/>
        <v>0.87797861552733047</v>
      </c>
      <c r="DH413">
        <f t="shared" si="143"/>
        <v>-162.50231273464982</v>
      </c>
      <c r="DI413">
        <f t="shared" si="150"/>
        <v>0.91019955654101992</v>
      </c>
      <c r="DJ413">
        <f t="shared" si="144"/>
        <v>1.34198491481423</v>
      </c>
    </row>
    <row r="414" spans="1:114" x14ac:dyDescent="0.25">
      <c r="A414" t="s">
        <v>28</v>
      </c>
      <c r="B414" s="2">
        <v>0.11799999999999999</v>
      </c>
      <c r="T414">
        <v>413</v>
      </c>
      <c r="U414" s="2">
        <v>0.11600000000000001</v>
      </c>
      <c r="V414">
        <v>393</v>
      </c>
      <c r="W414">
        <v>0.1</v>
      </c>
      <c r="X414" t="str">
        <f t="shared" si="153"/>
        <v/>
      </c>
      <c r="AJ414" s="2">
        <f t="shared" si="146"/>
        <v>0.115</v>
      </c>
      <c r="AK414">
        <f t="shared" si="145"/>
        <v>412</v>
      </c>
      <c r="AL414" s="6">
        <f t="shared" si="147"/>
        <v>0.91241685144124174</v>
      </c>
      <c r="AM414" s="6">
        <f t="shared" si="136"/>
        <v>1.3557890474003595</v>
      </c>
      <c r="AN414" s="7">
        <f t="shared" si="137"/>
        <v>0.91241685144124174</v>
      </c>
      <c r="AO414" s="7">
        <f t="shared" si="138"/>
        <v>0.15913211597044949</v>
      </c>
      <c r="CD414">
        <f t="shared" si="151"/>
        <v>393</v>
      </c>
      <c r="CE414" s="2">
        <f t="shared" si="152"/>
        <v>0.1</v>
      </c>
      <c r="DB414">
        <f t="shared" si="139"/>
        <v>0.115</v>
      </c>
      <c r="DC414">
        <f t="shared" si="140"/>
        <v>412</v>
      </c>
      <c r="DD414">
        <f t="shared" si="141"/>
        <v>0.115</v>
      </c>
      <c r="DE414">
        <f t="shared" si="148"/>
        <v>0.93444815743677045</v>
      </c>
      <c r="DF414">
        <f t="shared" si="142"/>
        <v>6.5551842563229545E-2</v>
      </c>
      <c r="DG414">
        <f t="shared" si="149"/>
        <v>0.88305827039666807</v>
      </c>
      <c r="DH414">
        <f t="shared" si="143"/>
        <v>-158.15032927800971</v>
      </c>
      <c r="DI414">
        <f t="shared" si="150"/>
        <v>0.91241685144124174</v>
      </c>
      <c r="DJ414">
        <f t="shared" si="144"/>
        <v>1.3557890474003595</v>
      </c>
    </row>
    <row r="415" spans="1:114" x14ac:dyDescent="0.25">
      <c r="A415" t="s">
        <v>28</v>
      </c>
      <c r="B415" s="2">
        <v>0.121</v>
      </c>
      <c r="T415">
        <v>414</v>
      </c>
      <c r="U415" s="2">
        <v>0.11700000000000001</v>
      </c>
      <c r="V415">
        <v>394</v>
      </c>
      <c r="W415">
        <v>0.10100000000000001</v>
      </c>
      <c r="X415" t="str">
        <f t="shared" si="153"/>
        <v/>
      </c>
      <c r="AJ415" s="2">
        <f t="shared" si="146"/>
        <v>0.11600000000000001</v>
      </c>
      <c r="AK415">
        <f t="shared" si="145"/>
        <v>413</v>
      </c>
      <c r="AL415" s="6">
        <f t="shared" si="147"/>
        <v>0.91463414634146345</v>
      </c>
      <c r="AM415" s="6">
        <f t="shared" si="136"/>
        <v>1.369856479510797</v>
      </c>
      <c r="AN415" s="7">
        <f t="shared" si="137"/>
        <v>0.91463414634146334</v>
      </c>
      <c r="AO415" s="7">
        <f t="shared" si="138"/>
        <v>0.15611038583883557</v>
      </c>
      <c r="CD415">
        <f t="shared" si="151"/>
        <v>394</v>
      </c>
      <c r="CE415" s="2">
        <f t="shared" si="152"/>
        <v>0.10100000000000001</v>
      </c>
      <c r="DB415">
        <f t="shared" si="139"/>
        <v>0.11600000000000001</v>
      </c>
      <c r="DC415">
        <f t="shared" si="140"/>
        <v>413</v>
      </c>
      <c r="DD415">
        <f t="shared" si="141"/>
        <v>0.11600000000000001</v>
      </c>
      <c r="DE415">
        <f t="shared" si="148"/>
        <v>0.93763722056734566</v>
      </c>
      <c r="DF415">
        <f t="shared" si="142"/>
        <v>6.2362779432654336E-2</v>
      </c>
      <c r="DG415">
        <f t="shared" si="149"/>
        <v>0.88798621050328552</v>
      </c>
      <c r="DH415">
        <f t="shared" si="143"/>
        <v>-151.13276315469471</v>
      </c>
      <c r="DI415">
        <f t="shared" si="150"/>
        <v>0.91463414634146345</v>
      </c>
      <c r="DJ415">
        <f t="shared" si="144"/>
        <v>1.369856479510797</v>
      </c>
    </row>
    <row r="416" spans="1:114" x14ac:dyDescent="0.25">
      <c r="A416" t="s">
        <v>28</v>
      </c>
      <c r="B416" s="2">
        <v>0.121</v>
      </c>
      <c r="T416">
        <v>415</v>
      </c>
      <c r="U416" s="2">
        <v>0.11799999999999999</v>
      </c>
      <c r="V416">
        <v>395</v>
      </c>
      <c r="W416">
        <v>0.10100000000000001</v>
      </c>
      <c r="X416" t="str">
        <f t="shared" si="153"/>
        <v/>
      </c>
      <c r="AJ416" s="2">
        <f t="shared" si="146"/>
        <v>0.11700000000000001</v>
      </c>
      <c r="AK416">
        <f t="shared" si="145"/>
        <v>414</v>
      </c>
      <c r="AL416" s="6">
        <f t="shared" si="147"/>
        <v>0.91685144124168516</v>
      </c>
      <c r="AM416" s="6">
        <f t="shared" si="136"/>
        <v>1.3842003457990379</v>
      </c>
      <c r="AN416" s="7">
        <f t="shared" si="137"/>
        <v>0.91685144124168505</v>
      </c>
      <c r="AO416" s="7">
        <f t="shared" si="138"/>
        <v>0.15305716011140252</v>
      </c>
      <c r="CD416">
        <f t="shared" si="151"/>
        <v>395</v>
      </c>
      <c r="CE416" s="2">
        <f t="shared" si="152"/>
        <v>0.10100000000000001</v>
      </c>
      <c r="DB416">
        <f t="shared" si="139"/>
        <v>0.11700000000000001</v>
      </c>
      <c r="DC416">
        <f t="shared" si="140"/>
        <v>414</v>
      </c>
      <c r="DD416">
        <f t="shared" si="141"/>
        <v>0.11700000000000001</v>
      </c>
      <c r="DE416">
        <f t="shared" si="148"/>
        <v>0.94070398051653736</v>
      </c>
      <c r="DF416">
        <f t="shared" si="142"/>
        <v>5.9296019483462636E-2</v>
      </c>
      <c r="DG416">
        <f t="shared" si="149"/>
        <v>0.88798621050328552</v>
      </c>
      <c r="DH416">
        <f t="shared" si="143"/>
        <v>-148.79866421787247</v>
      </c>
      <c r="DI416">
        <f t="shared" si="150"/>
        <v>0.91685144124168516</v>
      </c>
      <c r="DJ416">
        <f t="shared" si="144"/>
        <v>1.3842003457990379</v>
      </c>
    </row>
    <row r="417" spans="1:114" x14ac:dyDescent="0.25">
      <c r="A417" t="s">
        <v>28</v>
      </c>
      <c r="B417" s="2">
        <v>0.122</v>
      </c>
      <c r="T417">
        <v>416</v>
      </c>
      <c r="U417" s="2">
        <v>0.11799999999999999</v>
      </c>
      <c r="V417">
        <v>396</v>
      </c>
      <c r="W417">
        <v>0.10199999999999999</v>
      </c>
      <c r="X417" t="str">
        <f t="shared" si="153"/>
        <v/>
      </c>
      <c r="AJ417" s="2">
        <f t="shared" si="146"/>
        <v>0.11799999999999999</v>
      </c>
      <c r="AK417">
        <f t="shared" si="145"/>
        <v>415</v>
      </c>
      <c r="AL417" s="6">
        <f t="shared" si="147"/>
        <v>0.91906873614190687</v>
      </c>
      <c r="AM417" s="6">
        <f t="shared" si="136"/>
        <v>1.3988348010339657</v>
      </c>
      <c r="AN417" s="7">
        <f t="shared" si="137"/>
        <v>0.91906873614190709</v>
      </c>
      <c r="AO417" s="7">
        <f t="shared" si="138"/>
        <v>0.14997181035758625</v>
      </c>
      <c r="CD417">
        <f t="shared" si="151"/>
        <v>396</v>
      </c>
      <c r="CE417" s="2">
        <f t="shared" si="152"/>
        <v>0.10199999999999999</v>
      </c>
      <c r="DB417">
        <f t="shared" si="139"/>
        <v>0.11799999999999999</v>
      </c>
      <c r="DC417">
        <f t="shared" si="140"/>
        <v>415</v>
      </c>
      <c r="DD417">
        <f t="shared" si="141"/>
        <v>0.11799999999999999</v>
      </c>
      <c r="DE417">
        <f t="shared" si="148"/>
        <v>0.94365121475403801</v>
      </c>
      <c r="DF417">
        <f t="shared" si="142"/>
        <v>5.6348785245961985E-2</v>
      </c>
      <c r="DG417">
        <f t="shared" si="149"/>
        <v>0.88798621050328552</v>
      </c>
      <c r="DH417">
        <f t="shared" si="143"/>
        <v>-146.56531139613637</v>
      </c>
      <c r="DI417">
        <f t="shared" si="150"/>
        <v>0.91906873614190687</v>
      </c>
      <c r="DJ417">
        <f t="shared" si="144"/>
        <v>1.3988348010339657</v>
      </c>
    </row>
    <row r="418" spans="1:114" x14ac:dyDescent="0.25">
      <c r="A418" t="s">
        <v>28</v>
      </c>
      <c r="B418" s="2">
        <v>0.123</v>
      </c>
      <c r="T418">
        <v>417</v>
      </c>
      <c r="U418" s="2">
        <v>0.12</v>
      </c>
      <c r="V418">
        <v>397</v>
      </c>
      <c r="W418">
        <v>0.10199999999999999</v>
      </c>
      <c r="X418" t="str">
        <f t="shared" si="153"/>
        <v/>
      </c>
      <c r="AJ418" s="2">
        <f t="shared" si="146"/>
        <v>0.11799999999999999</v>
      </c>
      <c r="AK418">
        <f t="shared" si="145"/>
        <v>416</v>
      </c>
      <c r="AL418" s="6">
        <f t="shared" si="147"/>
        <v>0.92128603104212858</v>
      </c>
      <c r="AM418" s="6">
        <f t="shared" si="136"/>
        <v>1.4137751301384087</v>
      </c>
      <c r="AN418" s="7">
        <f t="shared" si="137"/>
        <v>0.92128603104212858</v>
      </c>
      <c r="AO418" s="7">
        <f t="shared" si="138"/>
        <v>0.14685367553025486</v>
      </c>
      <c r="CD418">
        <f t="shared" si="151"/>
        <v>397</v>
      </c>
      <c r="CE418" s="2">
        <f t="shared" si="152"/>
        <v>0.10199999999999999</v>
      </c>
      <c r="DB418">
        <f t="shared" si="139"/>
        <v>0.11799999999999999</v>
      </c>
      <c r="DC418">
        <f t="shared" si="140"/>
        <v>416</v>
      </c>
      <c r="DD418">
        <f t="shared" si="141"/>
        <v>0.11799999999999999</v>
      </c>
      <c r="DE418">
        <f t="shared" si="148"/>
        <v>0.94365121475403801</v>
      </c>
      <c r="DF418">
        <f t="shared" si="142"/>
        <v>5.6348785245961985E-2</v>
      </c>
      <c r="DG418">
        <f t="shared" si="149"/>
        <v>0.88798621050328552</v>
      </c>
      <c r="DH418">
        <f t="shared" si="143"/>
        <v>-146.91890683979412</v>
      </c>
      <c r="DI418">
        <f t="shared" si="150"/>
        <v>0.92128603104212858</v>
      </c>
      <c r="DJ418">
        <f t="shared" si="144"/>
        <v>1.4137751301384087</v>
      </c>
    </row>
    <row r="419" spans="1:114" x14ac:dyDescent="0.25">
      <c r="A419" t="s">
        <v>28</v>
      </c>
      <c r="B419" s="2">
        <v>0.124</v>
      </c>
      <c r="T419">
        <v>418</v>
      </c>
      <c r="U419" s="2">
        <v>0.121</v>
      </c>
      <c r="V419">
        <v>398</v>
      </c>
      <c r="W419">
        <v>0.10299999999999999</v>
      </c>
      <c r="X419" t="str">
        <f t="shared" si="153"/>
        <v/>
      </c>
      <c r="AJ419" s="79">
        <f t="shared" si="146"/>
        <v>0.12</v>
      </c>
      <c r="AK419">
        <f t="shared" si="145"/>
        <v>417</v>
      </c>
      <c r="AL419" s="6">
        <f t="shared" si="147"/>
        <v>0.92350332594235029</v>
      </c>
      <c r="AM419" s="6">
        <f t="shared" si="136"/>
        <v>1.4290378735914331</v>
      </c>
      <c r="AN419" s="7">
        <f t="shared" si="137"/>
        <v>0.92350332594235041</v>
      </c>
      <c r="AO419" s="7">
        <f t="shared" si="138"/>
        <v>0.1437020593238614</v>
      </c>
      <c r="CD419">
        <f t="shared" si="151"/>
        <v>398</v>
      </c>
      <c r="CE419" s="2">
        <f t="shared" si="152"/>
        <v>0.10299999999999999</v>
      </c>
      <c r="DB419">
        <f t="shared" si="139"/>
        <v>0.12</v>
      </c>
      <c r="DC419">
        <f t="shared" si="140"/>
        <v>417</v>
      </c>
      <c r="DD419">
        <f t="shared" si="141"/>
        <v>0.12</v>
      </c>
      <c r="DE419">
        <f t="shared" si="148"/>
        <v>0.94919842781008157</v>
      </c>
      <c r="DF419">
        <f t="shared" si="142"/>
        <v>5.0801572189918431E-2</v>
      </c>
      <c r="DG419">
        <f t="shared" si="149"/>
        <v>0.88798621050328552</v>
      </c>
      <c r="DH419">
        <f t="shared" si="143"/>
        <v>-142.3900841552387</v>
      </c>
      <c r="DI419">
        <f t="shared" si="150"/>
        <v>0.92350332594235029</v>
      </c>
      <c r="DJ419">
        <f t="shared" si="144"/>
        <v>1.4290378735914331</v>
      </c>
    </row>
    <row r="420" spans="1:114" x14ac:dyDescent="0.25">
      <c r="A420" t="s">
        <v>28</v>
      </c>
      <c r="B420" s="2">
        <v>0.13400000000000001</v>
      </c>
      <c r="T420">
        <v>419</v>
      </c>
      <c r="U420" s="2">
        <v>0.121</v>
      </c>
      <c r="V420">
        <v>399</v>
      </c>
      <c r="W420">
        <v>0.104</v>
      </c>
      <c r="X420" t="str">
        <f t="shared" si="153"/>
        <v/>
      </c>
      <c r="AJ420" s="79">
        <f t="shared" si="146"/>
        <v>0.121</v>
      </c>
      <c r="AK420">
        <f t="shared" si="145"/>
        <v>418</v>
      </c>
      <c r="AL420" s="6">
        <f t="shared" si="147"/>
        <v>0.92572062084257212</v>
      </c>
      <c r="AM420" s="6">
        <f t="shared" si="136"/>
        <v>1.4446409708557928</v>
      </c>
      <c r="AN420" s="7">
        <f t="shared" si="137"/>
        <v>0.92572062084257212</v>
      </c>
      <c r="AO420" s="7">
        <f t="shared" si="138"/>
        <v>0.14051622723510521</v>
      </c>
      <c r="CD420">
        <f t="shared" si="151"/>
        <v>399</v>
      </c>
      <c r="CE420" s="2">
        <f t="shared" si="152"/>
        <v>0.104</v>
      </c>
      <c r="DB420">
        <f t="shared" si="139"/>
        <v>0.121</v>
      </c>
      <c r="DC420">
        <f t="shared" si="140"/>
        <v>418</v>
      </c>
      <c r="DD420">
        <f t="shared" si="141"/>
        <v>0.121</v>
      </c>
      <c r="DE420">
        <f t="shared" si="148"/>
        <v>0.95180415228974624</v>
      </c>
      <c r="DF420">
        <f t="shared" si="142"/>
        <v>4.8195847710253759E-2</v>
      </c>
      <c r="DG420">
        <f t="shared" si="149"/>
        <v>0.89276386610664127</v>
      </c>
      <c r="DH420">
        <f t="shared" si="143"/>
        <v>-135.96233896758682</v>
      </c>
      <c r="DI420">
        <f t="shared" si="150"/>
        <v>0.92572062084257212</v>
      </c>
      <c r="DJ420">
        <f t="shared" si="144"/>
        <v>1.4446409708557928</v>
      </c>
    </row>
    <row r="421" spans="1:114" x14ac:dyDescent="0.25">
      <c r="A421" t="s">
        <v>28</v>
      </c>
      <c r="B421" s="2">
        <v>0.13700000000000001</v>
      </c>
      <c r="T421">
        <v>420</v>
      </c>
      <c r="U421" s="2">
        <v>0.121</v>
      </c>
      <c r="V421">
        <v>400</v>
      </c>
      <c r="W421">
        <v>0.104</v>
      </c>
      <c r="X421" t="str">
        <f t="shared" si="153"/>
        <v/>
      </c>
      <c r="AJ421" s="79">
        <f t="shared" si="146"/>
        <v>0.121</v>
      </c>
      <c r="AK421">
        <f t="shared" si="145"/>
        <v>419</v>
      </c>
      <c r="AL421" s="6">
        <f t="shared" si="147"/>
        <v>0.92793791574279383</v>
      </c>
      <c r="AM421" s="6">
        <f t="shared" si="136"/>
        <v>1.4606039250479492</v>
      </c>
      <c r="AN421" s="7">
        <f t="shared" si="137"/>
        <v>0.92793791574279383</v>
      </c>
      <c r="AO421" s="7">
        <f t="shared" si="138"/>
        <v>0.13729540328267034</v>
      </c>
      <c r="CD421">
        <f t="shared" si="151"/>
        <v>400</v>
      </c>
      <c r="CE421" s="2">
        <f t="shared" si="152"/>
        <v>0.104</v>
      </c>
      <c r="DB421">
        <f t="shared" si="139"/>
        <v>0.121</v>
      </c>
      <c r="DC421">
        <f t="shared" si="140"/>
        <v>419</v>
      </c>
      <c r="DD421">
        <f t="shared" si="141"/>
        <v>0.121</v>
      </c>
      <c r="DE421">
        <f t="shared" si="148"/>
        <v>0.95180415228974624</v>
      </c>
      <c r="DF421">
        <f t="shared" si="142"/>
        <v>4.8195847710253759E-2</v>
      </c>
      <c r="DG421">
        <f t="shared" si="149"/>
        <v>0.89276386610664127</v>
      </c>
      <c r="DH421">
        <f t="shared" si="143"/>
        <v>-136.28799726451518</v>
      </c>
      <c r="DI421">
        <f t="shared" si="150"/>
        <v>0.92793791574279383</v>
      </c>
      <c r="DJ421">
        <f t="shared" si="144"/>
        <v>1.4606039250479492</v>
      </c>
    </row>
    <row r="422" spans="1:114" x14ac:dyDescent="0.25">
      <c r="A422" t="s">
        <v>28</v>
      </c>
      <c r="B422" s="2">
        <v>0.14299999999999999</v>
      </c>
      <c r="T422">
        <v>421</v>
      </c>
      <c r="U422" s="2">
        <v>0.122</v>
      </c>
      <c r="V422">
        <v>401</v>
      </c>
      <c r="W422">
        <v>0.105</v>
      </c>
      <c r="X422" t="str">
        <f t="shared" si="153"/>
        <v/>
      </c>
      <c r="AJ422" s="79">
        <f t="shared" si="146"/>
        <v>0.121</v>
      </c>
      <c r="AK422">
        <f t="shared" si="145"/>
        <v>420</v>
      </c>
      <c r="AL422" s="6">
        <f t="shared" si="147"/>
        <v>0.93015521064301554</v>
      </c>
      <c r="AM422" s="6">
        <f t="shared" si="136"/>
        <v>1.4769479927610141</v>
      </c>
      <c r="AN422" s="7">
        <f t="shared" si="137"/>
        <v>0.93015521064301554</v>
      </c>
      <c r="AO422" s="7">
        <f t="shared" si="138"/>
        <v>0.13403876633475381</v>
      </c>
      <c r="CD422">
        <f t="shared" si="151"/>
        <v>401</v>
      </c>
      <c r="CE422" s="2">
        <f t="shared" si="152"/>
        <v>0.105</v>
      </c>
      <c r="DB422">
        <f t="shared" si="139"/>
        <v>0.121</v>
      </c>
      <c r="DC422">
        <f t="shared" si="140"/>
        <v>420</v>
      </c>
      <c r="DD422">
        <f t="shared" si="141"/>
        <v>0.121</v>
      </c>
      <c r="DE422">
        <f t="shared" si="148"/>
        <v>0.95180415228974624</v>
      </c>
      <c r="DF422">
        <f t="shared" si="142"/>
        <v>4.8195847710253759E-2</v>
      </c>
      <c r="DG422">
        <f t="shared" si="149"/>
        <v>0.89276386610664127</v>
      </c>
      <c r="DH422">
        <f t="shared" si="143"/>
        <v>-136.61365556144352</v>
      </c>
      <c r="DI422">
        <f t="shared" si="150"/>
        <v>0.93015521064301554</v>
      </c>
      <c r="DJ422">
        <f t="shared" si="144"/>
        <v>1.4769479927610141</v>
      </c>
    </row>
    <row r="423" spans="1:114" x14ac:dyDescent="0.25">
      <c r="A423" t="s">
        <v>28</v>
      </c>
      <c r="B423" s="2">
        <v>0.156</v>
      </c>
      <c r="T423">
        <v>422</v>
      </c>
      <c r="U423" s="2">
        <v>0.122</v>
      </c>
      <c r="V423">
        <v>402</v>
      </c>
      <c r="W423">
        <v>0.108</v>
      </c>
      <c r="X423" t="str">
        <f t="shared" si="153"/>
        <v/>
      </c>
      <c r="AJ423" s="79">
        <f t="shared" si="146"/>
        <v>0.122</v>
      </c>
      <c r="AK423">
        <f t="shared" si="145"/>
        <v>421</v>
      </c>
      <c r="AL423" s="6">
        <f t="shared" si="147"/>
        <v>0.93237250554323725</v>
      </c>
      <c r="AM423" s="6">
        <f t="shared" si="136"/>
        <v>1.4936964038205256</v>
      </c>
      <c r="AN423" s="7">
        <f t="shared" si="137"/>
        <v>0.93237250554323725</v>
      </c>
      <c r="AO423" s="7">
        <f t="shared" si="138"/>
        <v>0.13074544598349144</v>
      </c>
      <c r="CD423">
        <f t="shared" si="151"/>
        <v>402</v>
      </c>
      <c r="CE423" s="2">
        <f t="shared" si="152"/>
        <v>0.108</v>
      </c>
      <c r="DB423">
        <f t="shared" si="139"/>
        <v>0.122</v>
      </c>
      <c r="DC423">
        <f t="shared" si="140"/>
        <v>421</v>
      </c>
      <c r="DD423">
        <f t="shared" si="141"/>
        <v>0.122</v>
      </c>
      <c r="DE423">
        <f t="shared" si="148"/>
        <v>0.95430182875569403</v>
      </c>
      <c r="DF423">
        <f t="shared" si="142"/>
        <v>4.5698171244305974E-2</v>
      </c>
      <c r="DG423">
        <f t="shared" si="149"/>
        <v>0.89276386610664127</v>
      </c>
      <c r="DH423">
        <f t="shared" si="143"/>
        <v>-134.73529463700018</v>
      </c>
      <c r="DI423">
        <f t="shared" si="150"/>
        <v>0.93237250554323725</v>
      </c>
      <c r="DJ423">
        <f t="shared" si="144"/>
        <v>1.4936964038205256</v>
      </c>
    </row>
    <row r="424" spans="1:114" x14ac:dyDescent="0.25">
      <c r="A424" t="s">
        <v>28</v>
      </c>
      <c r="B424" s="2">
        <v>0.16300000000000001</v>
      </c>
      <c r="T424">
        <v>423</v>
      </c>
      <c r="U424" s="2">
        <v>0.123</v>
      </c>
      <c r="V424">
        <v>403</v>
      </c>
      <c r="W424">
        <v>0.108</v>
      </c>
      <c r="X424" t="str">
        <f t="shared" si="153"/>
        <v/>
      </c>
      <c r="AJ424" s="79">
        <f t="shared" si="146"/>
        <v>0.122</v>
      </c>
      <c r="AK424">
        <f t="shared" si="145"/>
        <v>422</v>
      </c>
      <c r="AL424" s="6">
        <f t="shared" si="147"/>
        <v>0.93458980044345896</v>
      </c>
      <c r="AM424" s="6">
        <f t="shared" si="136"/>
        <v>1.5108746168513389</v>
      </c>
      <c r="AN424" s="7">
        <f t="shared" si="137"/>
        <v>0.93458980044345896</v>
      </c>
      <c r="AO424" s="7">
        <f t="shared" si="138"/>
        <v>0.12741451789362188</v>
      </c>
      <c r="CD424">
        <f t="shared" si="151"/>
        <v>403</v>
      </c>
      <c r="CE424" s="2">
        <f t="shared" si="152"/>
        <v>0.108</v>
      </c>
      <c r="DB424">
        <f t="shared" si="139"/>
        <v>0.122</v>
      </c>
      <c r="DC424">
        <f t="shared" si="140"/>
        <v>422</v>
      </c>
      <c r="DD424">
        <f t="shared" si="141"/>
        <v>0.122</v>
      </c>
      <c r="DE424">
        <f t="shared" si="148"/>
        <v>0.95430182875569403</v>
      </c>
      <c r="DF424">
        <f t="shared" si="142"/>
        <v>4.5698171244305974E-2</v>
      </c>
      <c r="DG424">
        <f t="shared" si="149"/>
        <v>0.89276386610664127</v>
      </c>
      <c r="DH424">
        <f t="shared" si="143"/>
        <v>-135.05571150890745</v>
      </c>
      <c r="DI424">
        <f t="shared" si="150"/>
        <v>0.93458980044345896</v>
      </c>
      <c r="DJ424">
        <f t="shared" si="144"/>
        <v>1.5108746168513389</v>
      </c>
    </row>
    <row r="425" spans="1:114" x14ac:dyDescent="0.25">
      <c r="A425" t="s">
        <v>29</v>
      </c>
      <c r="B425" s="2">
        <v>5.0000000000000001E-3</v>
      </c>
      <c r="T425">
        <v>424</v>
      </c>
      <c r="U425" s="2">
        <v>0.124</v>
      </c>
      <c r="V425">
        <v>404</v>
      </c>
      <c r="W425">
        <v>0.109</v>
      </c>
      <c r="X425" t="str">
        <f t="shared" si="153"/>
        <v/>
      </c>
      <c r="AJ425" s="79">
        <f t="shared" si="146"/>
        <v>0.123</v>
      </c>
      <c r="AK425">
        <f t="shared" si="145"/>
        <v>423</v>
      </c>
      <c r="AL425" s="6">
        <f t="shared" si="147"/>
        <v>0.93680709534368067</v>
      </c>
      <c r="AM425" s="6">
        <f t="shared" si="136"/>
        <v>1.5285106179313381</v>
      </c>
      <c r="AN425" s="7">
        <f t="shared" si="137"/>
        <v>0.93680709534368067</v>
      </c>
      <c r="AO425" s="7">
        <f t="shared" si="138"/>
        <v>0.12404499853821022</v>
      </c>
      <c r="CD425">
        <f t="shared" si="151"/>
        <v>404</v>
      </c>
      <c r="CE425" s="2">
        <f t="shared" si="152"/>
        <v>0.109</v>
      </c>
      <c r="DB425">
        <f t="shared" si="139"/>
        <v>0.123</v>
      </c>
      <c r="DC425">
        <f t="shared" si="140"/>
        <v>423</v>
      </c>
      <c r="DD425">
        <f t="shared" si="141"/>
        <v>0.123</v>
      </c>
      <c r="DE425">
        <f t="shared" si="148"/>
        <v>0.95669438455413247</v>
      </c>
      <c r="DF425">
        <f t="shared" si="142"/>
        <v>4.3305615445867529E-2</v>
      </c>
      <c r="DG425">
        <f t="shared" si="149"/>
        <v>0.89276386610664127</v>
      </c>
      <c r="DH425">
        <f t="shared" si="143"/>
        <v>-133.2602574105465</v>
      </c>
      <c r="DI425">
        <f t="shared" si="150"/>
        <v>0.93680709534368067</v>
      </c>
      <c r="DJ425">
        <f t="shared" si="144"/>
        <v>1.5285106179313381</v>
      </c>
    </row>
    <row r="426" spans="1:114" x14ac:dyDescent="0.25">
      <c r="A426" t="s">
        <v>29</v>
      </c>
      <c r="B426" s="2">
        <v>5.0000000000000001E-3</v>
      </c>
      <c r="T426">
        <v>425</v>
      </c>
      <c r="U426" s="2">
        <v>0.128</v>
      </c>
      <c r="V426">
        <v>405</v>
      </c>
      <c r="W426">
        <v>0.109</v>
      </c>
      <c r="X426" t="str">
        <f t="shared" si="153"/>
        <v/>
      </c>
      <c r="AJ426" s="79">
        <f t="shared" si="146"/>
        <v>0.124</v>
      </c>
      <c r="AK426">
        <f t="shared" si="145"/>
        <v>424</v>
      </c>
      <c r="AL426" s="6">
        <f t="shared" si="147"/>
        <v>0.93902439024390238</v>
      </c>
      <c r="AM426" s="6">
        <f t="shared" si="136"/>
        <v>1.5466352713992295</v>
      </c>
      <c r="AN426" s="7">
        <f t="shared" si="137"/>
        <v>0.93902439024390238</v>
      </c>
      <c r="AO426" s="7">
        <f t="shared" si="138"/>
        <v>0.12063583921621676</v>
      </c>
      <c r="CD426">
        <f t="shared" si="151"/>
        <v>405</v>
      </c>
      <c r="CE426" s="2">
        <f t="shared" si="152"/>
        <v>0.109</v>
      </c>
      <c r="DB426">
        <f t="shared" si="139"/>
        <v>0.124</v>
      </c>
      <c r="DC426">
        <f t="shared" si="140"/>
        <v>424</v>
      </c>
      <c r="DD426">
        <f t="shared" si="141"/>
        <v>0.124</v>
      </c>
      <c r="DE426">
        <f t="shared" si="148"/>
        <v>0.95898475732969402</v>
      </c>
      <c r="DF426">
        <f t="shared" si="142"/>
        <v>4.1015242670305985E-2</v>
      </c>
      <c r="DG426">
        <f t="shared" si="149"/>
        <v>0.8973928158389477</v>
      </c>
      <c r="DH426">
        <f t="shared" si="143"/>
        <v>-127.17001106048397</v>
      </c>
      <c r="DI426">
        <f t="shared" si="150"/>
        <v>0.93902439024390238</v>
      </c>
      <c r="DJ426">
        <f t="shared" si="144"/>
        <v>1.5466352713992295</v>
      </c>
    </row>
    <row r="427" spans="1:114" x14ac:dyDescent="0.25">
      <c r="A427" t="s">
        <v>29</v>
      </c>
      <c r="B427" s="2">
        <v>5.0000000000000001E-3</v>
      </c>
      <c r="T427">
        <v>426</v>
      </c>
      <c r="U427" s="2">
        <v>0.128</v>
      </c>
      <c r="V427">
        <v>406</v>
      </c>
      <c r="W427">
        <v>0.109</v>
      </c>
      <c r="X427" t="str">
        <f t="shared" si="153"/>
        <v/>
      </c>
      <c r="AJ427" s="79">
        <f t="shared" si="146"/>
        <v>0.128</v>
      </c>
      <c r="AK427">
        <f t="shared" si="145"/>
        <v>425</v>
      </c>
      <c r="AL427" s="6">
        <f t="shared" si="147"/>
        <v>0.94124168514412421</v>
      </c>
      <c r="AM427" s="6">
        <f t="shared" si="136"/>
        <v>1.5652827341992219</v>
      </c>
      <c r="AN427" s="7">
        <f t="shared" si="137"/>
        <v>0.94124168514412421</v>
      </c>
      <c r="AO427" s="7">
        <f t="shared" si="138"/>
        <v>0.11718591922413511</v>
      </c>
      <c r="CD427">
        <f t="shared" si="151"/>
        <v>406</v>
      </c>
      <c r="CE427" s="2">
        <f t="shared" si="152"/>
        <v>0.109</v>
      </c>
      <c r="DB427">
        <f t="shared" si="139"/>
        <v>0.128</v>
      </c>
      <c r="DC427">
        <f t="shared" si="140"/>
        <v>425</v>
      </c>
      <c r="DD427">
        <f t="shared" si="141"/>
        <v>0.128</v>
      </c>
      <c r="DE427">
        <f t="shared" si="148"/>
        <v>0.96718320078840048</v>
      </c>
      <c r="DF427">
        <f t="shared" si="142"/>
        <v>3.2816799211599523E-2</v>
      </c>
      <c r="DG427">
        <f t="shared" si="149"/>
        <v>0.8973928158389477</v>
      </c>
      <c r="DH427">
        <f t="shared" si="143"/>
        <v>-120.24296984338184</v>
      </c>
      <c r="DI427">
        <f t="shared" si="150"/>
        <v>0.94124168514412421</v>
      </c>
      <c r="DJ427">
        <f t="shared" si="144"/>
        <v>1.5652827341992219</v>
      </c>
    </row>
    <row r="428" spans="1:114" x14ac:dyDescent="0.25">
      <c r="A428" t="s">
        <v>29</v>
      </c>
      <c r="B428" s="2">
        <v>1.7999999999999999E-2</v>
      </c>
      <c r="T428">
        <v>427</v>
      </c>
      <c r="U428" s="2">
        <v>0.13</v>
      </c>
      <c r="V428">
        <v>407</v>
      </c>
      <c r="W428">
        <v>0.109</v>
      </c>
      <c r="X428" t="str">
        <f t="shared" si="153"/>
        <v/>
      </c>
      <c r="AJ428" s="79">
        <f t="shared" si="146"/>
        <v>0.128</v>
      </c>
      <c r="AK428">
        <f t="shared" si="145"/>
        <v>426</v>
      </c>
      <c r="AL428" s="6">
        <f t="shared" si="147"/>
        <v>0.94345898004434592</v>
      </c>
      <c r="AM428" s="6">
        <f t="shared" si="136"/>
        <v>1.584490948164291</v>
      </c>
      <c r="AN428" s="7">
        <f t="shared" si="137"/>
        <v>0.94345898004434592</v>
      </c>
      <c r="AO428" s="7">
        <f t="shared" si="138"/>
        <v>0.11369403802549274</v>
      </c>
      <c r="CD428">
        <f t="shared" si="151"/>
        <v>407</v>
      </c>
      <c r="CE428" s="2">
        <f t="shared" si="152"/>
        <v>0.109</v>
      </c>
      <c r="DB428">
        <f t="shared" si="139"/>
        <v>0.128</v>
      </c>
      <c r="DC428">
        <f t="shared" si="140"/>
        <v>426</v>
      </c>
      <c r="DD428">
        <f t="shared" si="141"/>
        <v>0.128</v>
      </c>
      <c r="DE428">
        <f t="shared" si="148"/>
        <v>0.96718320078840048</v>
      </c>
      <c r="DF428">
        <f t="shared" si="142"/>
        <v>3.2816799211599523E-2</v>
      </c>
      <c r="DG428">
        <f t="shared" si="149"/>
        <v>0.8973928158389477</v>
      </c>
      <c r="DH428">
        <f t="shared" si="143"/>
        <v>-120.52622772287155</v>
      </c>
      <c r="DI428">
        <f t="shared" si="150"/>
        <v>0.94345898004434592</v>
      </c>
      <c r="DJ428">
        <f t="shared" si="144"/>
        <v>1.584490948164291</v>
      </c>
    </row>
    <row r="429" spans="1:114" x14ac:dyDescent="0.25">
      <c r="A429" t="s">
        <v>29</v>
      </c>
      <c r="B429" s="2">
        <v>1.7999999999999999E-2</v>
      </c>
      <c r="T429">
        <v>428</v>
      </c>
      <c r="U429" s="2">
        <v>0.13400000000000001</v>
      </c>
      <c r="V429">
        <v>408</v>
      </c>
      <c r="W429">
        <v>0.11</v>
      </c>
      <c r="X429" t="str">
        <f t="shared" si="153"/>
        <v/>
      </c>
      <c r="AJ429" s="2">
        <f t="shared" si="146"/>
        <v>0.13</v>
      </c>
      <c r="AK429">
        <f t="shared" si="145"/>
        <v>427</v>
      </c>
      <c r="AL429" s="6">
        <f t="shared" si="147"/>
        <v>0.94567627494456763</v>
      </c>
      <c r="AM429" s="6">
        <f t="shared" si="136"/>
        <v>1.604302228612466</v>
      </c>
      <c r="AN429" s="7">
        <f t="shared" si="137"/>
        <v>0.94567627494456763</v>
      </c>
      <c r="AO429" s="7">
        <f t="shared" si="138"/>
        <v>0.11015890622586497</v>
      </c>
      <c r="CD429">
        <f t="shared" si="151"/>
        <v>408</v>
      </c>
      <c r="CE429" s="2">
        <f t="shared" si="152"/>
        <v>0.11</v>
      </c>
      <c r="DB429">
        <f t="shared" si="139"/>
        <v>0.13</v>
      </c>
      <c r="DC429">
        <f t="shared" si="140"/>
        <v>427</v>
      </c>
      <c r="DD429">
        <f t="shared" si="141"/>
        <v>0.13</v>
      </c>
      <c r="DE429">
        <f t="shared" si="148"/>
        <v>0.97074548913666248</v>
      </c>
      <c r="DF429">
        <f t="shared" si="142"/>
        <v>2.9254510863337524E-2</v>
      </c>
      <c r="DG429">
        <f t="shared" si="149"/>
        <v>0.8973928158389477</v>
      </c>
      <c r="DH429">
        <f t="shared" si="143"/>
        <v>-117.67352358338729</v>
      </c>
      <c r="DI429">
        <f t="shared" si="150"/>
        <v>0.94567627494456763</v>
      </c>
      <c r="DJ429">
        <f t="shared" si="144"/>
        <v>1.604302228612466</v>
      </c>
    </row>
    <row r="430" spans="1:114" x14ac:dyDescent="0.25">
      <c r="A430" t="s">
        <v>29</v>
      </c>
      <c r="B430" s="2">
        <v>0.02</v>
      </c>
      <c r="T430">
        <v>429</v>
      </c>
      <c r="U430" s="2">
        <v>0.13400000000000001</v>
      </c>
      <c r="V430">
        <v>409</v>
      </c>
      <c r="W430">
        <v>0.114</v>
      </c>
      <c r="X430" t="str">
        <f t="shared" si="153"/>
        <v/>
      </c>
      <c r="AJ430" s="2">
        <f t="shared" si="146"/>
        <v>0.13400000000000001</v>
      </c>
      <c r="AK430">
        <f t="shared" si="145"/>
        <v>428</v>
      </c>
      <c r="AL430" s="6">
        <f t="shared" si="147"/>
        <v>0.94789356984478934</v>
      </c>
      <c r="AM430" s="6">
        <f t="shared" si="136"/>
        <v>1.6247639729107086</v>
      </c>
      <c r="AN430" s="7">
        <f t="shared" si="137"/>
        <v>0.94789356984478934</v>
      </c>
      <c r="AO430" s="7">
        <f t="shared" si="138"/>
        <v>0.10657913511475299</v>
      </c>
      <c r="CD430">
        <f t="shared" si="151"/>
        <v>409</v>
      </c>
      <c r="CE430" s="2">
        <f t="shared" si="152"/>
        <v>0.114</v>
      </c>
      <c r="DB430">
        <f t="shared" si="139"/>
        <v>0.13400000000000001</v>
      </c>
      <c r="DC430">
        <f t="shared" si="140"/>
        <v>428</v>
      </c>
      <c r="DD430">
        <f t="shared" si="141"/>
        <v>0.13400000000000001</v>
      </c>
      <c r="DE430">
        <f t="shared" si="148"/>
        <v>0.97691075401193228</v>
      </c>
      <c r="DF430">
        <f t="shared" si="142"/>
        <v>2.3089245988067719E-2</v>
      </c>
      <c r="DG430">
        <f t="shared" si="149"/>
        <v>0.9018747791102032</v>
      </c>
      <c r="DH430">
        <f t="shared" si="143"/>
        <v>-108.27683445070558</v>
      </c>
      <c r="DI430">
        <f t="shared" si="150"/>
        <v>0.94789356984478934</v>
      </c>
      <c r="DJ430">
        <f t="shared" si="144"/>
        <v>1.6247639729107086</v>
      </c>
    </row>
    <row r="431" spans="1:114" x14ac:dyDescent="0.25">
      <c r="A431" t="s">
        <v>29</v>
      </c>
      <c r="B431" s="2">
        <v>3.3000000000000002E-2</v>
      </c>
      <c r="T431">
        <v>430</v>
      </c>
      <c r="U431" s="2">
        <v>0.13700000000000001</v>
      </c>
      <c r="V431">
        <v>410</v>
      </c>
      <c r="W431">
        <v>0.115</v>
      </c>
      <c r="X431" t="str">
        <f t="shared" si="153"/>
        <v/>
      </c>
      <c r="AJ431" s="2">
        <f t="shared" si="146"/>
        <v>0.13400000000000001</v>
      </c>
      <c r="AK431">
        <f t="shared" si="145"/>
        <v>429</v>
      </c>
      <c r="AL431" s="6">
        <f t="shared" si="147"/>
        <v>0.95011086474501105</v>
      </c>
      <c r="AM431" s="6">
        <f t="shared" si="136"/>
        <v>1.6459295197547983</v>
      </c>
      <c r="AN431" s="7">
        <f t="shared" si="137"/>
        <v>0.95011086474501094</v>
      </c>
      <c r="AO431" s="7">
        <f t="shared" si="138"/>
        <v>0.1029532244757445</v>
      </c>
      <c r="CD431">
        <f t="shared" si="151"/>
        <v>410</v>
      </c>
      <c r="CE431" s="2">
        <f t="shared" si="152"/>
        <v>0.115</v>
      </c>
      <c r="DB431">
        <f t="shared" si="139"/>
        <v>0.13400000000000001</v>
      </c>
      <c r="DC431">
        <f t="shared" si="140"/>
        <v>429</v>
      </c>
      <c r="DD431">
        <f t="shared" si="141"/>
        <v>0.13400000000000001</v>
      </c>
      <c r="DE431">
        <f t="shared" si="148"/>
        <v>0.97691075401193228</v>
      </c>
      <c r="DF431">
        <f t="shared" si="142"/>
        <v>2.3089245988067719E-2</v>
      </c>
      <c r="DG431">
        <f t="shared" si="149"/>
        <v>0.9018747791102032</v>
      </c>
      <c r="DH431">
        <f t="shared" si="143"/>
        <v>-108.53011359561951</v>
      </c>
      <c r="DI431">
        <f t="shared" si="150"/>
        <v>0.95011086474501105</v>
      </c>
      <c r="DJ431">
        <f t="shared" si="144"/>
        <v>1.6459295197547983</v>
      </c>
    </row>
    <row r="432" spans="1:114" x14ac:dyDescent="0.25">
      <c r="A432" t="s">
        <v>29</v>
      </c>
      <c r="B432" s="2">
        <v>3.4000000000000002E-2</v>
      </c>
      <c r="T432">
        <v>431</v>
      </c>
      <c r="U432" s="2">
        <v>0.13700000000000001</v>
      </c>
      <c r="V432">
        <v>411</v>
      </c>
      <c r="W432">
        <v>0.115</v>
      </c>
      <c r="X432" t="str">
        <f t="shared" si="153"/>
        <v/>
      </c>
      <c r="AJ432" s="2">
        <f t="shared" si="146"/>
        <v>0.13700000000000001</v>
      </c>
      <c r="AK432">
        <f t="shared" si="145"/>
        <v>430</v>
      </c>
      <c r="AL432" s="6">
        <f t="shared" si="147"/>
        <v>0.95232815964523276</v>
      </c>
      <c r="AM432" s="6">
        <f t="shared" si="136"/>
        <v>1.6678591995548411</v>
      </c>
      <c r="AN432" s="7">
        <f t="shared" si="137"/>
        <v>0.95232815964523276</v>
      </c>
      <c r="AO432" s="7">
        <f t="shared" si="138"/>
        <v>9.9279548288073019E-2</v>
      </c>
      <c r="CD432">
        <f t="shared" si="151"/>
        <v>411</v>
      </c>
      <c r="CE432" s="2">
        <f t="shared" si="152"/>
        <v>0.115</v>
      </c>
      <c r="DB432">
        <f t="shared" si="139"/>
        <v>0.13700000000000001</v>
      </c>
      <c r="DC432">
        <f t="shared" si="140"/>
        <v>430</v>
      </c>
      <c r="DD432">
        <f t="shared" si="141"/>
        <v>0.13700000000000001</v>
      </c>
      <c r="DE432">
        <f t="shared" si="148"/>
        <v>0.98078217419719382</v>
      </c>
      <c r="DF432">
        <f t="shared" si="142"/>
        <v>1.9217825802806177E-2</v>
      </c>
      <c r="DG432">
        <f t="shared" si="149"/>
        <v>0.9018747791102032</v>
      </c>
      <c r="DH432">
        <f t="shared" si="143"/>
        <v>-105.38597098324297</v>
      </c>
      <c r="DI432">
        <f t="shared" si="150"/>
        <v>0.95232815964523276</v>
      </c>
      <c r="DJ432">
        <f t="shared" si="144"/>
        <v>1.6678591995548411</v>
      </c>
    </row>
    <row r="433" spans="1:114" x14ac:dyDescent="0.25">
      <c r="A433" t="s">
        <v>29</v>
      </c>
      <c r="B433" s="2">
        <v>3.4000000000000002E-2</v>
      </c>
      <c r="T433">
        <v>432</v>
      </c>
      <c r="U433" s="2">
        <v>0.13800000000000001</v>
      </c>
      <c r="V433">
        <v>412</v>
      </c>
      <c r="W433">
        <v>0.115</v>
      </c>
      <c r="X433" t="str">
        <f t="shared" si="153"/>
        <v/>
      </c>
      <c r="AJ433" s="2">
        <f t="shared" si="146"/>
        <v>0.13700000000000001</v>
      </c>
      <c r="AK433">
        <f t="shared" si="145"/>
        <v>431</v>
      </c>
      <c r="AL433" s="6">
        <f t="shared" si="147"/>
        <v>0.95454545454545459</v>
      </c>
      <c r="AM433" s="6">
        <f t="shared" ref="AM433:AM453" si="154">(_xlfn.NORM.S.INV(AL433))</f>
        <v>1.6906216295848984</v>
      </c>
      <c r="AN433" s="7">
        <f t="shared" ref="AN433:AN453" si="155">_xlfn.NORM.DIST(AM433,0,1,TRUE)</f>
        <v>0.95454545454545459</v>
      </c>
      <c r="AO433" s="7">
        <f t="shared" ref="AO433:AO453" si="156">_xlfn.NORM.DIST(AM433,0,1,FALSE)</f>
        <v>9.5556337839218158E-2</v>
      </c>
      <c r="CD433">
        <f t="shared" si="151"/>
        <v>412</v>
      </c>
      <c r="CE433" s="2">
        <f t="shared" si="152"/>
        <v>0.115</v>
      </c>
      <c r="DB433">
        <f t="shared" ref="DB433:DB496" si="157">IF(AJ433&gt;0,AJ433,"")</f>
        <v>0.13700000000000001</v>
      </c>
      <c r="DC433">
        <f t="shared" ref="DC433:DC496" si="158">IF(AK433&gt;0,AK433,"")</f>
        <v>431</v>
      </c>
      <c r="DD433">
        <f t="shared" ref="DD433:DD496" si="159">DB433</f>
        <v>0.13700000000000001</v>
      </c>
      <c r="DE433">
        <f t="shared" si="148"/>
        <v>0.98078217419719382</v>
      </c>
      <c r="DF433">
        <f t="shared" ref="DF433:DF453" si="160">1-DE433</f>
        <v>1.9217825802806177E-2</v>
      </c>
      <c r="DG433">
        <f t="shared" si="149"/>
        <v>0.9018747791102032</v>
      </c>
      <c r="DH433">
        <f t="shared" ref="DH433:DH453" si="161">(2*DC433-1)*(LN(DE433)+LN(DG433))</f>
        <v>-105.63133994944377</v>
      </c>
      <c r="DI433">
        <f t="shared" si="150"/>
        <v>0.95454545454545459</v>
      </c>
      <c r="DJ433">
        <f t="shared" ref="DJ433:DJ453" si="162">_xlfn.NORM.S.INV(DI433)</f>
        <v>1.6906216295848984</v>
      </c>
    </row>
    <row r="434" spans="1:114" x14ac:dyDescent="0.25">
      <c r="A434" t="s">
        <v>29</v>
      </c>
      <c r="B434" s="2">
        <v>4.7E-2</v>
      </c>
      <c r="T434">
        <v>433</v>
      </c>
      <c r="U434" s="2">
        <v>0.14199999999999999</v>
      </c>
      <c r="V434">
        <v>413</v>
      </c>
      <c r="W434">
        <v>0.11600000000000001</v>
      </c>
      <c r="X434" t="str">
        <f t="shared" si="153"/>
        <v/>
      </c>
      <c r="AJ434" s="2">
        <f t="shared" si="146"/>
        <v>0.13800000000000001</v>
      </c>
      <c r="AK434">
        <f t="shared" ref="AK434:AK453" si="163">AK433+1</f>
        <v>432</v>
      </c>
      <c r="AL434" s="6">
        <f t="shared" si="147"/>
        <v>0.9567627494456763</v>
      </c>
      <c r="AM434" s="6">
        <f t="shared" si="154"/>
        <v>1.7142953260668188</v>
      </c>
      <c r="AN434" s="7">
        <f t="shared" si="155"/>
        <v>0.9567627494456763</v>
      </c>
      <c r="AO434" s="7">
        <f t="shared" si="156"/>
        <v>9.178166162985274E-2</v>
      </c>
      <c r="CD434">
        <f t="shared" si="151"/>
        <v>413</v>
      </c>
      <c r="CE434" s="2">
        <f t="shared" si="152"/>
        <v>0.11600000000000001</v>
      </c>
      <c r="DB434">
        <f t="shared" si="157"/>
        <v>0.13800000000000001</v>
      </c>
      <c r="DC434">
        <f t="shared" si="158"/>
        <v>432</v>
      </c>
      <c r="DD434">
        <f t="shared" si="159"/>
        <v>0.13800000000000001</v>
      </c>
      <c r="DE434">
        <f t="shared" si="148"/>
        <v>0.98194344902944797</v>
      </c>
      <c r="DF434">
        <f t="shared" si="160"/>
        <v>1.8056550970552032E-2</v>
      </c>
      <c r="DG434">
        <f t="shared" si="149"/>
        <v>0.9018747791102032</v>
      </c>
      <c r="DH434">
        <f t="shared" si="161"/>
        <v>-104.85549608251192</v>
      </c>
      <c r="DI434">
        <f t="shared" si="150"/>
        <v>0.9567627494456763</v>
      </c>
      <c r="DJ434">
        <f t="shared" si="162"/>
        <v>1.7142953260668188</v>
      </c>
    </row>
    <row r="435" spans="1:114" x14ac:dyDescent="0.25">
      <c r="A435" t="s">
        <v>29</v>
      </c>
      <c r="B435" s="2">
        <v>5.0999999999999997E-2</v>
      </c>
      <c r="T435">
        <v>434</v>
      </c>
      <c r="U435" s="2">
        <v>0.14299999999999999</v>
      </c>
      <c r="V435">
        <v>414</v>
      </c>
      <c r="W435">
        <v>0.11700000000000001</v>
      </c>
      <c r="X435" t="str">
        <f t="shared" si="153"/>
        <v/>
      </c>
      <c r="AJ435" s="79">
        <f t="shared" si="146"/>
        <v>0.14199999999999999</v>
      </c>
      <c r="AK435">
        <f t="shared" si="163"/>
        <v>433</v>
      </c>
      <c r="AL435" s="6">
        <f t="shared" si="147"/>
        <v>0.95898004434589801</v>
      </c>
      <c r="AM435" s="6">
        <f t="shared" si="154"/>
        <v>1.7389707315702849</v>
      </c>
      <c r="AN435" s="7">
        <f t="shared" si="155"/>
        <v>0.95898004434589801</v>
      </c>
      <c r="AO435" s="7">
        <f t="shared" si="156"/>
        <v>8.7953401265075046E-2</v>
      </c>
      <c r="CD435">
        <f t="shared" si="151"/>
        <v>414</v>
      </c>
      <c r="CE435" s="2">
        <f t="shared" si="152"/>
        <v>0.11700000000000001</v>
      </c>
      <c r="DB435">
        <f t="shared" si="157"/>
        <v>0.14199999999999999</v>
      </c>
      <c r="DC435">
        <f t="shared" si="158"/>
        <v>433</v>
      </c>
      <c r="DD435">
        <f t="shared" si="159"/>
        <v>0.14199999999999999</v>
      </c>
      <c r="DE435">
        <f t="shared" si="148"/>
        <v>0.98600923399392859</v>
      </c>
      <c r="DF435">
        <f t="shared" si="160"/>
        <v>1.3990766006071409E-2</v>
      </c>
      <c r="DG435">
        <f t="shared" si="149"/>
        <v>0.9018747791102032</v>
      </c>
      <c r="DH435">
        <f t="shared" si="161"/>
        <v>-101.52431794603059</v>
      </c>
      <c r="DI435">
        <f t="shared" si="150"/>
        <v>0.95898004434589801</v>
      </c>
      <c r="DJ435">
        <f t="shared" si="162"/>
        <v>1.7389707315702849</v>
      </c>
    </row>
    <row r="436" spans="1:114" x14ac:dyDescent="0.25">
      <c r="A436" t="s">
        <v>29</v>
      </c>
      <c r="B436" s="2">
        <v>5.6000000000000001E-2</v>
      </c>
      <c r="T436">
        <v>435</v>
      </c>
      <c r="U436" s="2">
        <v>0.14499999999999999</v>
      </c>
      <c r="V436">
        <v>415</v>
      </c>
      <c r="W436">
        <v>0.11799999999999999</v>
      </c>
      <c r="X436" t="str">
        <f t="shared" si="153"/>
        <v/>
      </c>
      <c r="AJ436" s="79">
        <f t="shared" si="146"/>
        <v>0.14299999999999999</v>
      </c>
      <c r="AK436">
        <f t="shared" si="163"/>
        <v>434</v>
      </c>
      <c r="AL436" s="6">
        <f t="shared" si="147"/>
        <v>0.96119733924611972</v>
      </c>
      <c r="AM436" s="6">
        <f t="shared" si="154"/>
        <v>1.764752793833896</v>
      </c>
      <c r="AN436" s="7">
        <f t="shared" si="155"/>
        <v>0.96119733924611972</v>
      </c>
      <c r="AO436" s="7">
        <f t="shared" si="156"/>
        <v>8.4069222268495489E-2</v>
      </c>
      <c r="CD436">
        <f t="shared" si="151"/>
        <v>415</v>
      </c>
      <c r="CE436" s="2">
        <f t="shared" si="152"/>
        <v>0.11799999999999999</v>
      </c>
      <c r="DB436">
        <f t="shared" si="157"/>
        <v>0.14299999999999999</v>
      </c>
      <c r="DC436">
        <f t="shared" si="158"/>
        <v>434</v>
      </c>
      <c r="DD436">
        <f t="shared" si="159"/>
        <v>0.14299999999999999</v>
      </c>
      <c r="DE436">
        <f t="shared" si="148"/>
        <v>0.9868927265304076</v>
      </c>
      <c r="DF436">
        <f t="shared" si="160"/>
        <v>1.3107273469592395E-2</v>
      </c>
      <c r="DG436">
        <f t="shared" si="149"/>
        <v>0.9018747791102032</v>
      </c>
      <c r="DH436">
        <f t="shared" si="161"/>
        <v>-100.98254723710123</v>
      </c>
      <c r="DI436">
        <f t="shared" si="150"/>
        <v>0.96119733924611972</v>
      </c>
      <c r="DJ436">
        <f t="shared" si="162"/>
        <v>1.764752793833896</v>
      </c>
    </row>
    <row r="437" spans="1:114" x14ac:dyDescent="0.25">
      <c r="A437" t="s">
        <v>29</v>
      </c>
      <c r="B437" s="2">
        <v>5.8000000000000003E-2</v>
      </c>
      <c r="T437">
        <v>436</v>
      </c>
      <c r="U437" s="2">
        <v>0.14499999999999999</v>
      </c>
      <c r="V437">
        <v>416</v>
      </c>
      <c r="W437">
        <v>0.11799999999999999</v>
      </c>
      <c r="X437" t="str">
        <f t="shared" si="153"/>
        <v/>
      </c>
      <c r="AJ437" s="79">
        <f t="shared" si="146"/>
        <v>0.14499999999999999</v>
      </c>
      <c r="AK437">
        <f t="shared" si="163"/>
        <v>435</v>
      </c>
      <c r="AL437" s="6">
        <f t="shared" si="147"/>
        <v>0.96341463414634143</v>
      </c>
      <c r="AM437" s="6">
        <f t="shared" si="154"/>
        <v>1.7917642873785153</v>
      </c>
      <c r="AN437" s="7">
        <f t="shared" si="155"/>
        <v>0.96341463414634143</v>
      </c>
      <c r="AO437" s="7">
        <f t="shared" si="156"/>
        <v>8.0126538396669014E-2</v>
      </c>
      <c r="CD437">
        <f t="shared" si="151"/>
        <v>416</v>
      </c>
      <c r="CE437" s="2">
        <f t="shared" si="152"/>
        <v>0.11799999999999999</v>
      </c>
      <c r="DB437">
        <f t="shared" si="157"/>
        <v>0.14499999999999999</v>
      </c>
      <c r="DC437">
        <f t="shared" si="158"/>
        <v>435</v>
      </c>
      <c r="DD437">
        <f t="shared" si="159"/>
        <v>0.14499999999999999</v>
      </c>
      <c r="DE437">
        <f t="shared" si="148"/>
        <v>0.98851596495785987</v>
      </c>
      <c r="DF437">
        <f t="shared" si="160"/>
        <v>1.1484035042140128E-2</v>
      </c>
      <c r="DG437">
        <f t="shared" si="149"/>
        <v>0.9018747791102032</v>
      </c>
      <c r="DH437">
        <f t="shared" si="161"/>
        <v>-99.787339683342182</v>
      </c>
      <c r="DI437">
        <f t="shared" si="150"/>
        <v>0.96341463414634143</v>
      </c>
      <c r="DJ437">
        <f t="shared" si="162"/>
        <v>1.7917642873785153</v>
      </c>
    </row>
    <row r="438" spans="1:114" x14ac:dyDescent="0.25">
      <c r="A438" t="s">
        <v>29</v>
      </c>
      <c r="B438" s="2">
        <v>5.8000000000000003E-2</v>
      </c>
      <c r="T438">
        <v>437</v>
      </c>
      <c r="U438" s="2">
        <v>0.154</v>
      </c>
      <c r="V438">
        <v>417</v>
      </c>
      <c r="W438">
        <v>0.12</v>
      </c>
      <c r="X438" t="str">
        <f t="shared" si="153"/>
        <v/>
      </c>
      <c r="AJ438" s="79">
        <f t="shared" si="146"/>
        <v>0.14499999999999999</v>
      </c>
      <c r="AK438">
        <f t="shared" si="163"/>
        <v>436</v>
      </c>
      <c r="AL438" s="6">
        <f t="shared" si="147"/>
        <v>0.96563192904656314</v>
      </c>
      <c r="AM438" s="6">
        <f t="shared" si="154"/>
        <v>1.8201501518649088</v>
      </c>
      <c r="AN438" s="7">
        <f t="shared" si="155"/>
        <v>0.96563192904656314</v>
      </c>
      <c r="AO438" s="7">
        <f t="shared" si="156"/>
        <v>7.6122467521751766E-2</v>
      </c>
      <c r="CD438">
        <f t="shared" si="151"/>
        <v>417</v>
      </c>
      <c r="CE438" s="2">
        <f t="shared" si="152"/>
        <v>0.12</v>
      </c>
      <c r="DB438">
        <f t="shared" si="157"/>
        <v>0.14499999999999999</v>
      </c>
      <c r="DC438">
        <f t="shared" si="158"/>
        <v>436</v>
      </c>
      <c r="DD438">
        <f t="shared" si="159"/>
        <v>0.14499999999999999</v>
      </c>
      <c r="DE438">
        <f t="shared" si="148"/>
        <v>0.98851596495785987</v>
      </c>
      <c r="DF438">
        <f t="shared" si="160"/>
        <v>1.1484035042140128E-2</v>
      </c>
      <c r="DG438">
        <f t="shared" si="149"/>
        <v>0.9018747791102032</v>
      </c>
      <c r="DH438">
        <f t="shared" si="161"/>
        <v>-100.01699984371811</v>
      </c>
      <c r="DI438">
        <f t="shared" si="150"/>
        <v>0.96563192904656314</v>
      </c>
      <c r="DJ438">
        <f t="shared" si="162"/>
        <v>1.8201501518649088</v>
      </c>
    </row>
    <row r="439" spans="1:114" x14ac:dyDescent="0.25">
      <c r="A439" t="s">
        <v>29</v>
      </c>
      <c r="B439" s="2">
        <v>5.8000000000000003E-2</v>
      </c>
      <c r="T439">
        <v>438</v>
      </c>
      <c r="U439" s="2">
        <v>0.156</v>
      </c>
      <c r="V439">
        <v>418</v>
      </c>
      <c r="W439">
        <v>0.121</v>
      </c>
      <c r="X439" t="str">
        <f t="shared" si="153"/>
        <v/>
      </c>
      <c r="AJ439" s="2">
        <f t="shared" si="146"/>
        <v>0.154</v>
      </c>
      <c r="AK439">
        <f t="shared" si="163"/>
        <v>437</v>
      </c>
      <c r="AL439" s="6">
        <f t="shared" si="147"/>
        <v>0.96784922394678496</v>
      </c>
      <c r="AM439" s="6">
        <f t="shared" si="154"/>
        <v>1.8500832472740463</v>
      </c>
      <c r="AN439" s="7">
        <f t="shared" si="155"/>
        <v>0.96784922394678496</v>
      </c>
      <c r="AO439" s="7">
        <f t="shared" si="156"/>
        <v>7.2053776413097417E-2</v>
      </c>
      <c r="CD439">
        <f t="shared" si="151"/>
        <v>418</v>
      </c>
      <c r="CE439" s="2">
        <f t="shared" si="152"/>
        <v>0.121</v>
      </c>
      <c r="DB439">
        <f t="shared" si="157"/>
        <v>0.154</v>
      </c>
      <c r="DC439">
        <f t="shared" si="158"/>
        <v>437</v>
      </c>
      <c r="DD439">
        <f t="shared" si="159"/>
        <v>0.154</v>
      </c>
      <c r="DE439">
        <f t="shared" si="148"/>
        <v>0.99384664978269088</v>
      </c>
      <c r="DF439">
        <f t="shared" si="160"/>
        <v>6.153350217309117E-3</v>
      </c>
      <c r="DG439">
        <f t="shared" si="149"/>
        <v>0.9018747791102032</v>
      </c>
      <c r="DH439">
        <f t="shared" si="161"/>
        <v>-95.551556258191653</v>
      </c>
      <c r="DI439">
        <f t="shared" si="150"/>
        <v>0.96784922394678496</v>
      </c>
      <c r="DJ439">
        <f t="shared" si="162"/>
        <v>1.8500832472740463</v>
      </c>
    </row>
    <row r="440" spans="1:114" x14ac:dyDescent="0.25">
      <c r="A440" t="s">
        <v>29</v>
      </c>
      <c r="B440" s="2">
        <v>5.8000000000000003E-2</v>
      </c>
      <c r="T440">
        <v>439</v>
      </c>
      <c r="U440" s="2">
        <v>0.156</v>
      </c>
      <c r="V440">
        <v>419</v>
      </c>
      <c r="W440">
        <v>0.121</v>
      </c>
      <c r="X440" t="str">
        <f t="shared" si="153"/>
        <v/>
      </c>
      <c r="AJ440" s="2">
        <f t="shared" si="146"/>
        <v>0.156</v>
      </c>
      <c r="AK440">
        <f t="shared" si="163"/>
        <v>438</v>
      </c>
      <c r="AL440" s="6">
        <f t="shared" si="147"/>
        <v>0.97006651884700668</v>
      </c>
      <c r="AM440" s="6">
        <f t="shared" si="154"/>
        <v>1.8817721233932005</v>
      </c>
      <c r="AN440" s="7">
        <f t="shared" si="155"/>
        <v>0.97006651884700668</v>
      </c>
      <c r="AO440" s="7">
        <f t="shared" si="156"/>
        <v>6.7916810659302676E-2</v>
      </c>
      <c r="CD440">
        <f t="shared" si="151"/>
        <v>419</v>
      </c>
      <c r="CE440" s="2">
        <f t="shared" si="152"/>
        <v>0.121</v>
      </c>
      <c r="DB440">
        <f t="shared" si="157"/>
        <v>0.156</v>
      </c>
      <c r="DC440">
        <f t="shared" si="158"/>
        <v>438</v>
      </c>
      <c r="DD440">
        <f t="shared" si="159"/>
        <v>0.156</v>
      </c>
      <c r="DE440">
        <f t="shared" si="148"/>
        <v>0.99467797534784297</v>
      </c>
      <c r="DF440">
        <f t="shared" si="160"/>
        <v>5.3220246521570314E-3</v>
      </c>
      <c r="DG440">
        <f t="shared" si="149"/>
        <v>0.9018747791102032</v>
      </c>
      <c r="DH440">
        <f t="shared" si="161"/>
        <v>-95.038852519250781</v>
      </c>
      <c r="DI440">
        <f t="shared" si="150"/>
        <v>0.97006651884700668</v>
      </c>
      <c r="DJ440">
        <f t="shared" si="162"/>
        <v>1.8817721233932005</v>
      </c>
    </row>
    <row r="441" spans="1:114" x14ac:dyDescent="0.25">
      <c r="A441" t="s">
        <v>29</v>
      </c>
      <c r="B441" s="2">
        <v>6.0999999999999999E-2</v>
      </c>
      <c r="T441">
        <v>440</v>
      </c>
      <c r="U441" s="2">
        <v>0.156</v>
      </c>
      <c r="V441">
        <v>420</v>
      </c>
      <c r="W441">
        <v>0.121</v>
      </c>
      <c r="X441" t="str">
        <f t="shared" si="153"/>
        <v/>
      </c>
      <c r="AJ441" s="2">
        <f t="shared" si="146"/>
        <v>0.156</v>
      </c>
      <c r="AK441">
        <f t="shared" si="163"/>
        <v>439</v>
      </c>
      <c r="AL441" s="6">
        <f t="shared" si="147"/>
        <v>0.97228381374722839</v>
      </c>
      <c r="AM441" s="6">
        <f t="shared" si="154"/>
        <v>1.9154717186792212</v>
      </c>
      <c r="AN441" s="7">
        <f t="shared" si="155"/>
        <v>0.97228381374722839</v>
      </c>
      <c r="AO441" s="7">
        <f t="shared" si="156"/>
        <v>6.3707404323936054E-2</v>
      </c>
      <c r="CD441">
        <f t="shared" si="151"/>
        <v>420</v>
      </c>
      <c r="CE441" s="2">
        <f t="shared" si="152"/>
        <v>0.121</v>
      </c>
      <c r="DB441">
        <f t="shared" si="157"/>
        <v>0.156</v>
      </c>
      <c r="DC441">
        <f t="shared" si="158"/>
        <v>439</v>
      </c>
      <c r="DD441">
        <f t="shared" si="159"/>
        <v>0.156</v>
      </c>
      <c r="DE441">
        <f t="shared" si="148"/>
        <v>0.99467797534784297</v>
      </c>
      <c r="DF441">
        <f t="shared" si="160"/>
        <v>5.3220246521570314E-3</v>
      </c>
      <c r="DG441">
        <f t="shared" si="149"/>
        <v>0.9018747791102032</v>
      </c>
      <c r="DH441">
        <f t="shared" si="161"/>
        <v>-95.256084182151923</v>
      </c>
      <c r="DI441">
        <f t="shared" si="150"/>
        <v>0.97228381374722839</v>
      </c>
      <c r="DJ441">
        <f t="shared" si="162"/>
        <v>1.9154717186792212</v>
      </c>
    </row>
    <row r="442" spans="1:114" x14ac:dyDescent="0.25">
      <c r="A442" t="s">
        <v>29</v>
      </c>
      <c r="B442" s="2">
        <v>7.8E-2</v>
      </c>
      <c r="T442">
        <v>441</v>
      </c>
      <c r="U442" s="2">
        <v>0.159</v>
      </c>
      <c r="V442">
        <v>421</v>
      </c>
      <c r="W442">
        <v>0.122</v>
      </c>
      <c r="X442" t="str">
        <f t="shared" si="153"/>
        <v/>
      </c>
      <c r="AJ442" s="2">
        <f t="shared" si="146"/>
        <v>0.156</v>
      </c>
      <c r="AK442">
        <f t="shared" si="163"/>
        <v>440</v>
      </c>
      <c r="AL442" s="6">
        <f t="shared" si="147"/>
        <v>0.9745011086474501</v>
      </c>
      <c r="AM442" s="6">
        <f t="shared" si="154"/>
        <v>1.9514984307135337</v>
      </c>
      <c r="AN442" s="7">
        <f t="shared" si="155"/>
        <v>0.9745011086474501</v>
      </c>
      <c r="AO442" s="7">
        <f t="shared" si="156"/>
        <v>5.9420761365477887E-2</v>
      </c>
      <c r="CD442">
        <f t="shared" si="151"/>
        <v>421</v>
      </c>
      <c r="CE442" s="2">
        <f t="shared" si="152"/>
        <v>0.122</v>
      </c>
      <c r="DB442">
        <f t="shared" si="157"/>
        <v>0.156</v>
      </c>
      <c r="DC442">
        <f t="shared" si="158"/>
        <v>440</v>
      </c>
      <c r="DD442">
        <f t="shared" si="159"/>
        <v>0.156</v>
      </c>
      <c r="DE442">
        <f t="shared" si="148"/>
        <v>0.99467797534784297</v>
      </c>
      <c r="DF442">
        <f t="shared" si="160"/>
        <v>5.3220246521570314E-3</v>
      </c>
      <c r="DG442">
        <f t="shared" si="149"/>
        <v>0.9018747791102032</v>
      </c>
      <c r="DH442">
        <f t="shared" si="161"/>
        <v>-95.473315845053079</v>
      </c>
      <c r="DI442">
        <f t="shared" si="150"/>
        <v>0.9745011086474501</v>
      </c>
      <c r="DJ442">
        <f t="shared" si="162"/>
        <v>1.9514984307135337</v>
      </c>
    </row>
    <row r="443" spans="1:114" x14ac:dyDescent="0.25">
      <c r="A443" t="s">
        <v>29</v>
      </c>
      <c r="B443" s="2">
        <v>8.1000000000000003E-2</v>
      </c>
      <c r="T443">
        <v>442</v>
      </c>
      <c r="U443" s="2">
        <v>0.16</v>
      </c>
      <c r="V443">
        <v>422</v>
      </c>
      <c r="W443">
        <v>0.122</v>
      </c>
      <c r="X443" t="str">
        <f t="shared" si="153"/>
        <v/>
      </c>
      <c r="AJ443" s="2">
        <f t="shared" si="146"/>
        <v>0.159</v>
      </c>
      <c r="AK443">
        <f t="shared" si="163"/>
        <v>441</v>
      </c>
      <c r="AL443" s="6">
        <f t="shared" si="147"/>
        <v>0.97671840354767181</v>
      </c>
      <c r="AM443" s="6">
        <f t="shared" si="154"/>
        <v>1.9902519072554543</v>
      </c>
      <c r="AN443" s="7">
        <f t="shared" si="155"/>
        <v>0.97671840354767181</v>
      </c>
      <c r="AO443" s="7">
        <f t="shared" si="156"/>
        <v>5.5051296742343069E-2</v>
      </c>
      <c r="CD443">
        <f t="shared" si="151"/>
        <v>422</v>
      </c>
      <c r="CE443" s="2">
        <f t="shared" si="152"/>
        <v>0.122</v>
      </c>
      <c r="DB443">
        <f t="shared" si="157"/>
        <v>0.159</v>
      </c>
      <c r="DC443">
        <f t="shared" si="158"/>
        <v>441</v>
      </c>
      <c r="DD443">
        <f t="shared" si="159"/>
        <v>0.159</v>
      </c>
      <c r="DE443">
        <f t="shared" si="148"/>
        <v>0.99573819398311925</v>
      </c>
      <c r="DF443">
        <f t="shared" si="160"/>
        <v>4.2618060168807537E-3</v>
      </c>
      <c r="DG443">
        <f t="shared" si="149"/>
        <v>0.9018747791102032</v>
      </c>
      <c r="DH443">
        <f t="shared" si="161"/>
        <v>-94.751997349037936</v>
      </c>
      <c r="DI443">
        <f t="shared" si="150"/>
        <v>0.97671840354767181</v>
      </c>
      <c r="DJ443">
        <f t="shared" si="162"/>
        <v>1.9902519072554543</v>
      </c>
    </row>
    <row r="444" spans="1:114" x14ac:dyDescent="0.25">
      <c r="A444" t="s">
        <v>29</v>
      </c>
      <c r="B444" s="2">
        <v>8.1000000000000003E-2</v>
      </c>
      <c r="T444">
        <v>443</v>
      </c>
      <c r="U444" s="2">
        <v>0.16300000000000001</v>
      </c>
      <c r="V444">
        <v>423</v>
      </c>
      <c r="W444">
        <v>0.123</v>
      </c>
      <c r="X444" t="str">
        <f t="shared" si="153"/>
        <v/>
      </c>
      <c r="AJ444" s="79">
        <f t="shared" si="146"/>
        <v>0.16</v>
      </c>
      <c r="AK444">
        <f t="shared" si="163"/>
        <v>442</v>
      </c>
      <c r="AL444" s="6">
        <f t="shared" si="147"/>
        <v>0.97893569844789352</v>
      </c>
      <c r="AM444" s="6">
        <f t="shared" si="154"/>
        <v>2.0322475325617861</v>
      </c>
      <c r="AN444" s="7">
        <f t="shared" si="155"/>
        <v>0.97893569844789352</v>
      </c>
      <c r="AO444" s="7">
        <f t="shared" si="156"/>
        <v>5.0592418293788265E-2</v>
      </c>
      <c r="CD444">
        <f t="shared" si="151"/>
        <v>423</v>
      </c>
      <c r="CE444" s="2">
        <f t="shared" si="152"/>
        <v>0.123</v>
      </c>
      <c r="DB444">
        <f t="shared" si="157"/>
        <v>0.16</v>
      </c>
      <c r="DC444">
        <f t="shared" si="158"/>
        <v>442</v>
      </c>
      <c r="DD444">
        <f t="shared" si="159"/>
        <v>0.16</v>
      </c>
      <c r="DE444">
        <f t="shared" si="148"/>
        <v>0.996047093968629</v>
      </c>
      <c r="DF444">
        <f t="shared" si="160"/>
        <v>3.9529060313709952E-3</v>
      </c>
      <c r="DG444">
        <f t="shared" si="149"/>
        <v>0.9018747791102032</v>
      </c>
      <c r="DH444">
        <f t="shared" si="161"/>
        <v>-94.693214737629262</v>
      </c>
      <c r="DI444">
        <f t="shared" si="150"/>
        <v>0.97893569844789352</v>
      </c>
      <c r="DJ444">
        <f t="shared" si="162"/>
        <v>2.0322475325617861</v>
      </c>
    </row>
    <row r="445" spans="1:114" x14ac:dyDescent="0.25">
      <c r="A445" t="s">
        <v>29</v>
      </c>
      <c r="B445" s="2">
        <v>9.0999999999999998E-2</v>
      </c>
      <c r="T445">
        <v>444</v>
      </c>
      <c r="U445" s="2">
        <v>0.16500000000000001</v>
      </c>
      <c r="V445">
        <v>424</v>
      </c>
      <c r="W445">
        <v>0.124</v>
      </c>
      <c r="X445" t="str">
        <f t="shared" si="153"/>
        <v/>
      </c>
      <c r="AJ445" s="79">
        <f t="shared" si="146"/>
        <v>0.16300000000000001</v>
      </c>
      <c r="AK445">
        <f t="shared" si="163"/>
        <v>443</v>
      </c>
      <c r="AL445" s="6">
        <f t="shared" si="147"/>
        <v>0.98115299334811534</v>
      </c>
      <c r="AM445" s="6">
        <f t="shared" si="154"/>
        <v>2.0781666425455487</v>
      </c>
      <c r="AN445" s="7">
        <f t="shared" si="155"/>
        <v>0.98115299334811534</v>
      </c>
      <c r="AO445" s="7">
        <f t="shared" si="156"/>
        <v>4.6036218652032244E-2</v>
      </c>
      <c r="CD445">
        <f t="shared" si="151"/>
        <v>424</v>
      </c>
      <c r="CE445" s="2">
        <f t="shared" si="152"/>
        <v>0.124</v>
      </c>
      <c r="DB445">
        <f t="shared" si="157"/>
        <v>0.16300000000000001</v>
      </c>
      <c r="DC445">
        <f t="shared" si="158"/>
        <v>443</v>
      </c>
      <c r="DD445">
        <f t="shared" si="159"/>
        <v>0.16300000000000001</v>
      </c>
      <c r="DE445">
        <f t="shared" si="148"/>
        <v>0.99685708504369486</v>
      </c>
      <c r="DF445">
        <f t="shared" si="160"/>
        <v>3.1429149563051428E-3</v>
      </c>
      <c r="DG445">
        <f t="shared" si="149"/>
        <v>0.9018747791102032</v>
      </c>
      <c r="DH445">
        <f t="shared" si="161"/>
        <v>-94.188300917052558</v>
      </c>
      <c r="DI445">
        <f t="shared" si="150"/>
        <v>0.98115299334811534</v>
      </c>
      <c r="DJ445">
        <f t="shared" si="162"/>
        <v>2.0781666425455487</v>
      </c>
    </row>
    <row r="446" spans="1:114" x14ac:dyDescent="0.25">
      <c r="A446" t="s">
        <v>29</v>
      </c>
      <c r="B446" s="2">
        <v>9.0999999999999998E-2</v>
      </c>
      <c r="T446">
        <v>445</v>
      </c>
      <c r="U446" s="2">
        <v>0.16700000000000001</v>
      </c>
      <c r="V446">
        <v>425</v>
      </c>
      <c r="W446">
        <v>0.128</v>
      </c>
      <c r="X446" t="str">
        <f t="shared" si="153"/>
        <v/>
      </c>
      <c r="AJ446" s="79">
        <f t="shared" si="146"/>
        <v>0.16500000000000001</v>
      </c>
      <c r="AK446">
        <f t="shared" si="163"/>
        <v>444</v>
      </c>
      <c r="AL446" s="6">
        <f t="shared" si="147"/>
        <v>0.98337028824833705</v>
      </c>
      <c r="AM446" s="6">
        <f t="shared" si="154"/>
        <v>2.1289375989045571</v>
      </c>
      <c r="AN446" s="7">
        <f t="shared" si="155"/>
        <v>0.98337028824833705</v>
      </c>
      <c r="AO446" s="7">
        <f t="shared" si="156"/>
        <v>4.1373024890103735E-2</v>
      </c>
      <c r="CD446">
        <f t="shared" si="151"/>
        <v>425</v>
      </c>
      <c r="CE446" s="2">
        <f t="shared" si="152"/>
        <v>0.128</v>
      </c>
      <c r="DB446">
        <f t="shared" si="157"/>
        <v>0.16500000000000001</v>
      </c>
      <c r="DC446">
        <f t="shared" si="158"/>
        <v>444</v>
      </c>
      <c r="DD446">
        <f t="shared" si="159"/>
        <v>0.16500000000000001</v>
      </c>
      <c r="DE446">
        <f t="shared" si="148"/>
        <v>0.99731065143650388</v>
      </c>
      <c r="DF446">
        <f t="shared" si="160"/>
        <v>2.6893485634961189E-3</v>
      </c>
      <c r="DG446">
        <f t="shared" si="149"/>
        <v>0.9018747791102032</v>
      </c>
      <c r="DH446">
        <f t="shared" si="161"/>
        <v>-93.997665806936325</v>
      </c>
      <c r="DI446">
        <f t="shared" si="150"/>
        <v>0.98337028824833705</v>
      </c>
      <c r="DJ446">
        <f t="shared" si="162"/>
        <v>2.1289375989045571</v>
      </c>
    </row>
    <row r="447" spans="1:114" x14ac:dyDescent="0.25">
      <c r="A447" t="s">
        <v>29</v>
      </c>
      <c r="B447" s="2">
        <v>9.1999999999999998E-2</v>
      </c>
      <c r="T447">
        <v>446</v>
      </c>
      <c r="U447" s="2">
        <v>0.17199999999999999</v>
      </c>
      <c r="V447">
        <v>426</v>
      </c>
      <c r="W447">
        <v>0.128</v>
      </c>
      <c r="X447" t="str">
        <f t="shared" si="153"/>
        <v/>
      </c>
      <c r="AJ447" s="79">
        <f t="shared" si="146"/>
        <v>0.16700000000000001</v>
      </c>
      <c r="AK447">
        <f t="shared" si="163"/>
        <v>445</v>
      </c>
      <c r="AL447" s="6">
        <f t="shared" si="147"/>
        <v>0.98558758314855877</v>
      </c>
      <c r="AM447" s="6">
        <f t="shared" si="154"/>
        <v>2.1858738799218642</v>
      </c>
      <c r="AN447" s="7">
        <f t="shared" si="155"/>
        <v>0.98558758314855877</v>
      </c>
      <c r="AO447" s="7">
        <f t="shared" si="156"/>
        <v>3.6590711948948439E-2</v>
      </c>
      <c r="CD447">
        <f t="shared" si="151"/>
        <v>426</v>
      </c>
      <c r="CE447" s="2">
        <f t="shared" si="152"/>
        <v>0.128</v>
      </c>
      <c r="DB447">
        <f t="shared" si="157"/>
        <v>0.16700000000000001</v>
      </c>
      <c r="DC447">
        <f t="shared" si="158"/>
        <v>445</v>
      </c>
      <c r="DD447">
        <f t="shared" si="159"/>
        <v>0.16700000000000001</v>
      </c>
      <c r="DE447">
        <f t="shared" si="148"/>
        <v>0.99770426334252849</v>
      </c>
      <c r="DF447">
        <f t="shared" si="160"/>
        <v>2.2957366574715143E-3</v>
      </c>
      <c r="DG447">
        <f t="shared" si="149"/>
        <v>0.9018747791102032</v>
      </c>
      <c r="DH447">
        <f t="shared" si="161"/>
        <v>-93.858815577024231</v>
      </c>
      <c r="DI447">
        <f t="shared" si="150"/>
        <v>0.98558758314855877</v>
      </c>
      <c r="DJ447">
        <f t="shared" si="162"/>
        <v>2.1858738799218642</v>
      </c>
    </row>
    <row r="448" spans="1:114" x14ac:dyDescent="0.25">
      <c r="A448" t="s">
        <v>29</v>
      </c>
      <c r="B448" s="2">
        <v>9.9000000000000005E-2</v>
      </c>
      <c r="T448">
        <v>447</v>
      </c>
      <c r="U448" s="2">
        <v>0.17399999999999999</v>
      </c>
      <c r="V448">
        <v>427</v>
      </c>
      <c r="W448">
        <v>0.13</v>
      </c>
      <c r="X448" t="str">
        <f t="shared" si="153"/>
        <v/>
      </c>
      <c r="AJ448" s="2">
        <f t="shared" si="146"/>
        <v>0.17199999999999999</v>
      </c>
      <c r="AK448">
        <f t="shared" si="163"/>
        <v>446</v>
      </c>
      <c r="AL448" s="6">
        <f t="shared" si="147"/>
        <v>0.98780487804878048</v>
      </c>
      <c r="AM448" s="6">
        <f t="shared" si="154"/>
        <v>2.2509256965027937</v>
      </c>
      <c r="AN448" s="7">
        <f t="shared" si="155"/>
        <v>0.98780487804878048</v>
      </c>
      <c r="AO448" s="7">
        <f t="shared" si="156"/>
        <v>3.1673599171855596E-2</v>
      </c>
      <c r="CD448">
        <f t="shared" si="151"/>
        <v>427</v>
      </c>
      <c r="CE448" s="2">
        <f t="shared" si="152"/>
        <v>0.13</v>
      </c>
      <c r="DB448">
        <f t="shared" si="157"/>
        <v>0.17199999999999999</v>
      </c>
      <c r="DC448">
        <f t="shared" si="158"/>
        <v>446</v>
      </c>
      <c r="DD448">
        <f t="shared" si="159"/>
        <v>0.17199999999999999</v>
      </c>
      <c r="DE448">
        <f t="shared" si="148"/>
        <v>0.99847050322512054</v>
      </c>
      <c r="DF448">
        <f t="shared" si="160"/>
        <v>1.5294967748794575E-3</v>
      </c>
      <c r="DG448">
        <f t="shared" si="149"/>
        <v>0.91040528139515853</v>
      </c>
      <c r="DH448">
        <f t="shared" si="161"/>
        <v>-84.997909146686368</v>
      </c>
      <c r="DI448">
        <f t="shared" si="150"/>
        <v>0.98780487804878048</v>
      </c>
      <c r="DJ448">
        <f t="shared" si="162"/>
        <v>2.2509256965027937</v>
      </c>
    </row>
    <row r="449" spans="1:114" x14ac:dyDescent="0.25">
      <c r="A449" t="s">
        <v>29</v>
      </c>
      <c r="B449" s="2">
        <v>0.108</v>
      </c>
      <c r="T449">
        <v>448</v>
      </c>
      <c r="U449" s="2">
        <v>0.187</v>
      </c>
      <c r="V449">
        <v>428</v>
      </c>
      <c r="W449">
        <v>0.13400000000000001</v>
      </c>
      <c r="X449" t="str">
        <f t="shared" si="153"/>
        <v/>
      </c>
      <c r="AJ449" s="2">
        <f t="shared" si="146"/>
        <v>0.17399999999999999</v>
      </c>
      <c r="AK449">
        <f t="shared" si="163"/>
        <v>447</v>
      </c>
      <c r="AL449" s="6">
        <f t="shared" si="147"/>
        <v>0.99002217294900219</v>
      </c>
      <c r="AM449" s="6">
        <f t="shared" si="154"/>
        <v>2.3271806189531339</v>
      </c>
      <c r="AN449" s="7">
        <f t="shared" si="155"/>
        <v>0.99002217294900219</v>
      </c>
      <c r="AO449" s="7">
        <f t="shared" si="156"/>
        <v>2.6600550981461774E-2</v>
      </c>
      <c r="CD449">
        <f t="shared" si="151"/>
        <v>428</v>
      </c>
      <c r="CE449" s="2">
        <f t="shared" si="152"/>
        <v>0.13400000000000001</v>
      </c>
      <c r="DB449">
        <f t="shared" si="157"/>
        <v>0.17399999999999999</v>
      </c>
      <c r="DC449">
        <f t="shared" si="158"/>
        <v>447</v>
      </c>
      <c r="DD449">
        <f t="shared" si="159"/>
        <v>0.17399999999999999</v>
      </c>
      <c r="DE449">
        <f t="shared" si="148"/>
        <v>0.99870529823450338</v>
      </c>
      <c r="DF449">
        <f t="shared" si="160"/>
        <v>1.2947017654966197E-3</v>
      </c>
      <c r="DG449">
        <f t="shared" si="149"/>
        <v>0.91040528139515853</v>
      </c>
      <c r="DH449">
        <f t="shared" si="161"/>
        <v>-84.978732870249843</v>
      </c>
      <c r="DI449">
        <f t="shared" si="150"/>
        <v>0.99002217294900219</v>
      </c>
      <c r="DJ449">
        <f t="shared" si="162"/>
        <v>2.3271806189531339</v>
      </c>
    </row>
    <row r="450" spans="1:114" x14ac:dyDescent="0.25">
      <c r="A450" t="s">
        <v>29</v>
      </c>
      <c r="B450" s="2">
        <v>0.11799999999999999</v>
      </c>
      <c r="T450">
        <v>449</v>
      </c>
      <c r="U450" s="2">
        <v>0.188</v>
      </c>
      <c r="V450">
        <v>429</v>
      </c>
      <c r="W450">
        <v>0.13400000000000001</v>
      </c>
      <c r="X450" t="str">
        <f t="shared" si="153"/>
        <v/>
      </c>
      <c r="AJ450" s="79">
        <f t="shared" si="146"/>
        <v>0.187</v>
      </c>
      <c r="AK450">
        <f t="shared" si="163"/>
        <v>448</v>
      </c>
      <c r="AL450" s="6">
        <f t="shared" si="147"/>
        <v>0.9922394678492239</v>
      </c>
      <c r="AM450" s="6">
        <f t="shared" si="154"/>
        <v>2.4199869453379139</v>
      </c>
      <c r="AN450" s="7">
        <f t="shared" si="155"/>
        <v>0.9922394678492239</v>
      </c>
      <c r="AO450" s="7">
        <f t="shared" si="156"/>
        <v>2.134138911064264E-2</v>
      </c>
      <c r="CD450">
        <f t="shared" si="151"/>
        <v>429</v>
      </c>
      <c r="CE450" s="2">
        <f t="shared" si="152"/>
        <v>0.13400000000000001</v>
      </c>
      <c r="DB450">
        <f t="shared" si="157"/>
        <v>0.187</v>
      </c>
      <c r="DC450">
        <f t="shared" si="158"/>
        <v>448</v>
      </c>
      <c r="DD450">
        <f t="shared" si="159"/>
        <v>0.187</v>
      </c>
      <c r="DE450">
        <f t="shared" si="148"/>
        <v>0.99958687414380998</v>
      </c>
      <c r="DF450">
        <f t="shared" si="160"/>
        <v>4.1312585619002196E-4</v>
      </c>
      <c r="DG450">
        <f t="shared" si="149"/>
        <v>0.91040528139515853</v>
      </c>
      <c r="DH450">
        <f t="shared" si="161"/>
        <v>-84.379369967588943</v>
      </c>
      <c r="DI450">
        <f t="shared" si="150"/>
        <v>0.9922394678492239</v>
      </c>
      <c r="DJ450">
        <f t="shared" si="162"/>
        <v>2.4199869453379139</v>
      </c>
    </row>
    <row r="451" spans="1:114" x14ac:dyDescent="0.25">
      <c r="A451" t="s">
        <v>29</v>
      </c>
      <c r="B451" s="2">
        <v>0.14499999999999999</v>
      </c>
      <c r="T451">
        <v>450</v>
      </c>
      <c r="U451" s="2">
        <v>0.20100000000000001</v>
      </c>
      <c r="V451">
        <v>430</v>
      </c>
      <c r="W451">
        <v>0.13700000000000001</v>
      </c>
      <c r="X451" t="str">
        <f t="shared" si="153"/>
        <v/>
      </c>
      <c r="AJ451" s="79">
        <f t="shared" si="146"/>
        <v>0.188</v>
      </c>
      <c r="AK451">
        <f t="shared" si="163"/>
        <v>449</v>
      </c>
      <c r="AL451" s="6">
        <f t="shared" si="147"/>
        <v>0.99445676274944572</v>
      </c>
      <c r="AM451" s="6">
        <f t="shared" si="154"/>
        <v>2.5399612699655947</v>
      </c>
      <c r="AN451" s="7">
        <f t="shared" si="155"/>
        <v>0.99445676274944572</v>
      </c>
      <c r="AO451" s="7">
        <f t="shared" si="156"/>
        <v>1.5849138084452302E-2</v>
      </c>
      <c r="CD451">
        <f t="shared" si="151"/>
        <v>430</v>
      </c>
      <c r="CE451" s="2">
        <f t="shared" si="152"/>
        <v>0.13700000000000001</v>
      </c>
      <c r="DB451">
        <f t="shared" si="157"/>
        <v>0.188</v>
      </c>
      <c r="DC451">
        <f t="shared" si="158"/>
        <v>449</v>
      </c>
      <c r="DD451">
        <f t="shared" si="159"/>
        <v>0.188</v>
      </c>
      <c r="DE451">
        <f t="shared" si="148"/>
        <v>0.99962323162464817</v>
      </c>
      <c r="DF451">
        <f t="shared" si="160"/>
        <v>3.767683753518325E-4</v>
      </c>
      <c r="DG451">
        <f t="shared" si="149"/>
        <v>0.91445789320950244</v>
      </c>
      <c r="DH451">
        <f t="shared" si="161"/>
        <v>-80.551223497792847</v>
      </c>
      <c r="DI451">
        <f t="shared" si="150"/>
        <v>0.99445676274944572</v>
      </c>
      <c r="DJ451">
        <f t="shared" si="162"/>
        <v>2.5399612699655947</v>
      </c>
    </row>
    <row r="452" spans="1:114" x14ac:dyDescent="0.25">
      <c r="A452" t="s">
        <v>29</v>
      </c>
      <c r="B452" s="2">
        <v>0.187</v>
      </c>
      <c r="T452">
        <v>451</v>
      </c>
      <c r="U452" s="2">
        <v>0.20799999999999999</v>
      </c>
      <c r="V452">
        <v>431</v>
      </c>
      <c r="W452">
        <v>0.13700000000000001</v>
      </c>
      <c r="X452" t="str">
        <f t="shared" si="153"/>
        <v/>
      </c>
      <c r="AJ452" s="2">
        <f t="shared" ref="AJ452:AJ453" si="164">U451</f>
        <v>0.20100000000000001</v>
      </c>
      <c r="AK452">
        <f t="shared" si="163"/>
        <v>450</v>
      </c>
      <c r="AL452" s="6">
        <f t="shared" ref="AL452:AL453" si="165">(AK452-0.5)/$BB$2</f>
        <v>0.99667405764966743</v>
      </c>
      <c r="AM452" s="6">
        <f t="shared" si="154"/>
        <v>2.7137873676087056</v>
      </c>
      <c r="AN452" s="7">
        <f t="shared" si="155"/>
        <v>0.99667405764966743</v>
      </c>
      <c r="AO452" s="7">
        <f t="shared" si="156"/>
        <v>1.0039183713089853E-2</v>
      </c>
      <c r="CD452">
        <f t="shared" si="151"/>
        <v>431</v>
      </c>
      <c r="CE452" s="2">
        <f t="shared" si="152"/>
        <v>0.13700000000000001</v>
      </c>
      <c r="DB452">
        <f t="shared" si="157"/>
        <v>0.20100000000000001</v>
      </c>
      <c r="DC452">
        <f t="shared" si="158"/>
        <v>450</v>
      </c>
      <c r="DD452">
        <f t="shared" si="159"/>
        <v>0.20100000000000001</v>
      </c>
      <c r="DE452">
        <f t="shared" ref="DE452:DE453" si="166">_xlfn.NORM.DIST(DD452,$CY$3,$CY$4,TRUE)</f>
        <v>0.99989240175683647</v>
      </c>
      <c r="DF452">
        <f t="shared" si="160"/>
        <v>1.0759824316353139E-4</v>
      </c>
      <c r="DG452">
        <f t="shared" ref="DG452:DG453" si="167">SMALL($DF$3:$DF$453,DC452)</f>
        <v>0.91837164836581886</v>
      </c>
      <c r="DH452">
        <f t="shared" si="161"/>
        <v>-76.649395018081009</v>
      </c>
      <c r="DI452">
        <f t="shared" ref="DI452:DI453" si="168">(DC452-0.5)/$CY$5</f>
        <v>0.99667405764966743</v>
      </c>
      <c r="DJ452">
        <f t="shared" si="162"/>
        <v>2.7137873676087056</v>
      </c>
    </row>
    <row r="453" spans="1:114" x14ac:dyDescent="0.25">
      <c r="V453">
        <v>432</v>
      </c>
      <c r="W453">
        <v>0.13800000000000001</v>
      </c>
      <c r="X453" t="str">
        <f t="shared" si="153"/>
        <v/>
      </c>
      <c r="AJ453" s="2">
        <f t="shared" si="164"/>
        <v>0.20799999999999999</v>
      </c>
      <c r="AK453">
        <f t="shared" si="163"/>
        <v>451</v>
      </c>
      <c r="AL453" s="6">
        <f t="shared" si="165"/>
        <v>0.99889135254988914</v>
      </c>
      <c r="AM453" s="6">
        <f t="shared" si="154"/>
        <v>3.0594693291315691</v>
      </c>
      <c r="AN453" s="7">
        <f t="shared" si="155"/>
        <v>0.99889135254988914</v>
      </c>
      <c r="AO453" s="7">
        <f t="shared" si="156"/>
        <v>3.7011384363661937E-3</v>
      </c>
      <c r="CD453">
        <f t="shared" si="151"/>
        <v>432</v>
      </c>
      <c r="CE453" s="2">
        <f t="shared" si="152"/>
        <v>0.13800000000000001</v>
      </c>
      <c r="DB453">
        <f t="shared" si="157"/>
        <v>0.20799999999999999</v>
      </c>
      <c r="DC453">
        <f t="shared" si="158"/>
        <v>451</v>
      </c>
      <c r="DD453">
        <f t="shared" si="159"/>
        <v>0.20799999999999999</v>
      </c>
      <c r="DE453">
        <f t="shared" si="166"/>
        <v>0.99994751099788404</v>
      </c>
      <c r="DF453">
        <f t="shared" si="160"/>
        <v>5.2489002115962968E-5</v>
      </c>
      <c r="DG453">
        <f t="shared" si="167"/>
        <v>0.91837164836581886</v>
      </c>
      <c r="DH453">
        <f t="shared" si="161"/>
        <v>-76.770259074341169</v>
      </c>
      <c r="DI453">
        <f t="shared" si="168"/>
        <v>0.99889135254988914</v>
      </c>
      <c r="DJ453">
        <f t="shared" si="162"/>
        <v>3.0594693291315691</v>
      </c>
    </row>
    <row r="454" spans="1:114" x14ac:dyDescent="0.25">
      <c r="V454">
        <v>433</v>
      </c>
      <c r="W454">
        <v>0.14199999999999999</v>
      </c>
      <c r="X454" t="str">
        <f t="shared" si="153"/>
        <v/>
      </c>
      <c r="AJ454" s="2"/>
      <c r="CD454">
        <f t="shared" si="151"/>
        <v>433</v>
      </c>
      <c r="CE454" s="2">
        <f t="shared" si="152"/>
        <v>0.14199999999999999</v>
      </c>
    </row>
    <row r="455" spans="1:114" x14ac:dyDescent="0.25">
      <c r="V455">
        <v>434</v>
      </c>
      <c r="W455">
        <v>0.14299999999999999</v>
      </c>
      <c r="X455" t="str">
        <f t="shared" si="153"/>
        <v/>
      </c>
      <c r="AJ455" s="2"/>
      <c r="CD455">
        <f t="shared" si="151"/>
        <v>434</v>
      </c>
      <c r="CE455" s="2">
        <f t="shared" si="152"/>
        <v>0.14299999999999999</v>
      </c>
    </row>
    <row r="456" spans="1:114" x14ac:dyDescent="0.25">
      <c r="V456">
        <v>435</v>
      </c>
      <c r="W456">
        <v>0.14499999999999999</v>
      </c>
      <c r="X456" t="str">
        <f t="shared" si="153"/>
        <v/>
      </c>
      <c r="AJ456" s="2"/>
      <c r="CD456">
        <f t="shared" si="151"/>
        <v>435</v>
      </c>
      <c r="CE456" s="2">
        <f t="shared" si="152"/>
        <v>0.14499999999999999</v>
      </c>
    </row>
    <row r="457" spans="1:114" x14ac:dyDescent="0.25">
      <c r="V457">
        <v>436</v>
      </c>
      <c r="W457">
        <v>0.14499999999999999</v>
      </c>
      <c r="X457" t="str">
        <f t="shared" si="153"/>
        <v/>
      </c>
      <c r="AJ457" s="2"/>
      <c r="CD457">
        <f t="shared" si="151"/>
        <v>436</v>
      </c>
      <c r="CE457" s="2">
        <f t="shared" si="152"/>
        <v>0.14499999999999999</v>
      </c>
    </row>
    <row r="458" spans="1:114" x14ac:dyDescent="0.25">
      <c r="V458">
        <v>437</v>
      </c>
      <c r="W458">
        <v>0.154</v>
      </c>
      <c r="X458">
        <f t="shared" si="153"/>
        <v>0.154</v>
      </c>
      <c r="AJ458" s="2"/>
      <c r="CD458">
        <f t="shared" ref="CD458:CD521" si="169">IF(AK439&gt;0,AK439,"")</f>
        <v>437</v>
      </c>
      <c r="CE458" s="2">
        <f t="shared" ref="CE458:CE521" si="170">IF(AJ439&gt;0,AJ439,"")</f>
        <v>0.154</v>
      </c>
    </row>
    <row r="459" spans="1:114" x14ac:dyDescent="0.25">
      <c r="V459">
        <v>438</v>
      </c>
      <c r="W459">
        <v>0.156</v>
      </c>
      <c r="X459">
        <f t="shared" si="153"/>
        <v>0.156</v>
      </c>
      <c r="AJ459" s="2"/>
      <c r="CD459">
        <f t="shared" si="169"/>
        <v>438</v>
      </c>
      <c r="CE459" s="2">
        <f t="shared" si="170"/>
        <v>0.156</v>
      </c>
    </row>
    <row r="460" spans="1:114" x14ac:dyDescent="0.25">
      <c r="V460">
        <v>439</v>
      </c>
      <c r="W460">
        <v>0.156</v>
      </c>
      <c r="X460">
        <f t="shared" si="153"/>
        <v>0.156</v>
      </c>
      <c r="AJ460" s="2"/>
      <c r="CD460">
        <f t="shared" si="169"/>
        <v>439</v>
      </c>
      <c r="CE460" s="2">
        <f t="shared" si="170"/>
        <v>0.156</v>
      </c>
    </row>
    <row r="461" spans="1:114" x14ac:dyDescent="0.25">
      <c r="V461">
        <v>440</v>
      </c>
      <c r="W461">
        <v>0.156</v>
      </c>
      <c r="X461">
        <f t="shared" si="153"/>
        <v>0.156</v>
      </c>
      <c r="AJ461" s="2"/>
      <c r="CD461">
        <f t="shared" si="169"/>
        <v>440</v>
      </c>
      <c r="CE461" s="2">
        <f t="shared" si="170"/>
        <v>0.156</v>
      </c>
    </row>
    <row r="462" spans="1:114" x14ac:dyDescent="0.25">
      <c r="V462">
        <v>441</v>
      </c>
      <c r="W462">
        <v>0.159</v>
      </c>
      <c r="X462">
        <f t="shared" si="153"/>
        <v>0.159</v>
      </c>
      <c r="AJ462" s="2"/>
      <c r="CD462">
        <f t="shared" si="169"/>
        <v>441</v>
      </c>
      <c r="CE462" s="2">
        <f t="shared" si="170"/>
        <v>0.159</v>
      </c>
    </row>
    <row r="463" spans="1:114" x14ac:dyDescent="0.25">
      <c r="V463">
        <v>442</v>
      </c>
      <c r="W463">
        <v>0.16</v>
      </c>
      <c r="X463">
        <f t="shared" si="153"/>
        <v>0.16</v>
      </c>
      <c r="AJ463" s="2"/>
      <c r="CD463">
        <f t="shared" si="169"/>
        <v>442</v>
      </c>
      <c r="CE463" s="2">
        <f t="shared" si="170"/>
        <v>0.16</v>
      </c>
    </row>
    <row r="464" spans="1:114" x14ac:dyDescent="0.25">
      <c r="V464">
        <v>443</v>
      </c>
      <c r="W464">
        <v>0.16300000000000001</v>
      </c>
      <c r="X464">
        <f t="shared" si="153"/>
        <v>0.16300000000000001</v>
      </c>
      <c r="AJ464" s="2"/>
      <c r="CD464">
        <f t="shared" si="169"/>
        <v>443</v>
      </c>
      <c r="CE464" s="2">
        <f t="shared" si="170"/>
        <v>0.16300000000000001</v>
      </c>
    </row>
    <row r="465" spans="22:108" x14ac:dyDescent="0.25">
      <c r="V465">
        <v>444</v>
      </c>
      <c r="W465">
        <v>0.16500000000000001</v>
      </c>
      <c r="X465">
        <f t="shared" si="153"/>
        <v>0.16500000000000001</v>
      </c>
      <c r="AJ465" s="2"/>
      <c r="CD465">
        <f t="shared" si="169"/>
        <v>444</v>
      </c>
      <c r="CE465" s="2">
        <f t="shared" si="170"/>
        <v>0.16500000000000001</v>
      </c>
    </row>
    <row r="466" spans="22:108" x14ac:dyDescent="0.25">
      <c r="V466">
        <v>445</v>
      </c>
      <c r="W466">
        <v>0.16700000000000001</v>
      </c>
      <c r="X466">
        <f t="shared" si="153"/>
        <v>0.16700000000000001</v>
      </c>
      <c r="AJ466" s="2"/>
      <c r="CD466">
        <f t="shared" si="169"/>
        <v>445</v>
      </c>
      <c r="CE466" s="2">
        <f t="shared" si="170"/>
        <v>0.16700000000000001</v>
      </c>
    </row>
    <row r="467" spans="22:108" x14ac:dyDescent="0.25">
      <c r="V467">
        <v>446</v>
      </c>
      <c r="W467">
        <v>0.17199999999999999</v>
      </c>
      <c r="X467">
        <f t="shared" si="153"/>
        <v>0.17199999999999999</v>
      </c>
      <c r="AJ467" s="2"/>
      <c r="CD467">
        <f t="shared" si="169"/>
        <v>446</v>
      </c>
      <c r="CE467" s="2">
        <f t="shared" si="170"/>
        <v>0.17199999999999999</v>
      </c>
    </row>
    <row r="468" spans="22:108" x14ac:dyDescent="0.25">
      <c r="V468">
        <v>447</v>
      </c>
      <c r="W468">
        <v>0.17399999999999999</v>
      </c>
      <c r="X468">
        <f t="shared" si="153"/>
        <v>0.17399999999999999</v>
      </c>
      <c r="AJ468" s="2"/>
      <c r="CD468">
        <f t="shared" si="169"/>
        <v>447</v>
      </c>
      <c r="CE468" s="2">
        <f t="shared" si="170"/>
        <v>0.17399999999999999</v>
      </c>
    </row>
    <row r="469" spans="22:108" x14ac:dyDescent="0.25">
      <c r="V469">
        <v>448</v>
      </c>
      <c r="W469">
        <v>0.187</v>
      </c>
      <c r="X469">
        <f t="shared" si="153"/>
        <v>0.187</v>
      </c>
      <c r="AJ469" s="2"/>
      <c r="CD469">
        <f t="shared" si="169"/>
        <v>448</v>
      </c>
      <c r="CE469" s="2">
        <f t="shared" si="170"/>
        <v>0.187</v>
      </c>
      <c r="DB469" t="str">
        <f t="shared" si="157"/>
        <v/>
      </c>
      <c r="DC469" t="str">
        <f t="shared" si="158"/>
        <v/>
      </c>
      <c r="DD469" t="str">
        <f t="shared" si="159"/>
        <v/>
      </c>
    </row>
    <row r="470" spans="22:108" x14ac:dyDescent="0.25">
      <c r="V470">
        <v>449</v>
      </c>
      <c r="W470">
        <v>0.188</v>
      </c>
      <c r="X470">
        <f t="shared" si="153"/>
        <v>0.188</v>
      </c>
      <c r="AJ470" s="2"/>
      <c r="CD470">
        <f t="shared" si="169"/>
        <v>449</v>
      </c>
      <c r="CE470" s="2">
        <f t="shared" si="170"/>
        <v>0.188</v>
      </c>
      <c r="DB470" t="str">
        <f t="shared" si="157"/>
        <v/>
      </c>
      <c r="DC470" t="str">
        <f t="shared" si="158"/>
        <v/>
      </c>
      <c r="DD470" t="str">
        <f t="shared" si="159"/>
        <v/>
      </c>
    </row>
    <row r="471" spans="22:108" x14ac:dyDescent="0.25">
      <c r="V471">
        <v>450</v>
      </c>
      <c r="W471">
        <v>0.20100000000000001</v>
      </c>
      <c r="X471">
        <f t="shared" ref="X471:X472" si="171">IF(W471&gt;$W$12,W471,"")</f>
        <v>0.20100000000000001</v>
      </c>
      <c r="AJ471" s="2"/>
      <c r="CD471">
        <f t="shared" si="169"/>
        <v>450</v>
      </c>
      <c r="CE471" s="2">
        <f t="shared" si="170"/>
        <v>0.20100000000000001</v>
      </c>
      <c r="DB471" t="str">
        <f t="shared" si="157"/>
        <v/>
      </c>
      <c r="DC471" t="str">
        <f t="shared" si="158"/>
        <v/>
      </c>
      <c r="DD471" t="str">
        <f t="shared" si="159"/>
        <v/>
      </c>
    </row>
    <row r="472" spans="22:108" x14ac:dyDescent="0.25">
      <c r="V472">
        <v>451</v>
      </c>
      <c r="W472">
        <v>0.20799999999999999</v>
      </c>
      <c r="X472">
        <f t="shared" si="171"/>
        <v>0.20799999999999999</v>
      </c>
      <c r="AJ472" s="2"/>
      <c r="CD472">
        <f t="shared" si="169"/>
        <v>451</v>
      </c>
      <c r="CE472" s="2">
        <f t="shared" si="170"/>
        <v>0.20799999999999999</v>
      </c>
      <c r="DB472" t="str">
        <f t="shared" si="157"/>
        <v/>
      </c>
      <c r="DC472" t="str">
        <f t="shared" si="158"/>
        <v/>
      </c>
      <c r="DD472" t="str">
        <f t="shared" si="159"/>
        <v/>
      </c>
    </row>
    <row r="473" spans="22:108" x14ac:dyDescent="0.25">
      <c r="AJ473" s="2"/>
      <c r="CD473" t="str">
        <f t="shared" si="169"/>
        <v/>
      </c>
      <c r="CE473" s="2" t="str">
        <f t="shared" si="170"/>
        <v/>
      </c>
      <c r="DB473" t="str">
        <f t="shared" si="157"/>
        <v/>
      </c>
      <c r="DC473" t="str">
        <f t="shared" si="158"/>
        <v/>
      </c>
      <c r="DD473" t="str">
        <f t="shared" si="159"/>
        <v/>
      </c>
    </row>
    <row r="474" spans="22:108" x14ac:dyDescent="0.25">
      <c r="AJ474" s="2"/>
      <c r="CD474" t="str">
        <f t="shared" si="169"/>
        <v/>
      </c>
      <c r="CE474" s="2" t="str">
        <f t="shared" si="170"/>
        <v/>
      </c>
      <c r="DB474" t="str">
        <f t="shared" si="157"/>
        <v/>
      </c>
      <c r="DC474" t="str">
        <f t="shared" si="158"/>
        <v/>
      </c>
      <c r="DD474" t="str">
        <f t="shared" si="159"/>
        <v/>
      </c>
    </row>
    <row r="475" spans="22:108" x14ac:dyDescent="0.25">
      <c r="AJ475" s="2"/>
      <c r="CD475" t="str">
        <f t="shared" si="169"/>
        <v/>
      </c>
      <c r="CE475" s="2" t="str">
        <f t="shared" si="170"/>
        <v/>
      </c>
      <c r="DB475" t="str">
        <f t="shared" si="157"/>
        <v/>
      </c>
      <c r="DC475" t="str">
        <f t="shared" si="158"/>
        <v/>
      </c>
      <c r="DD475" t="str">
        <f t="shared" si="159"/>
        <v/>
      </c>
    </row>
    <row r="476" spans="22:108" x14ac:dyDescent="0.25">
      <c r="AJ476" s="2"/>
      <c r="CD476" t="str">
        <f t="shared" si="169"/>
        <v/>
      </c>
      <c r="CE476" s="2" t="str">
        <f t="shared" si="170"/>
        <v/>
      </c>
      <c r="DB476" t="str">
        <f t="shared" si="157"/>
        <v/>
      </c>
      <c r="DC476" t="str">
        <f t="shared" si="158"/>
        <v/>
      </c>
      <c r="DD476" t="str">
        <f t="shared" si="159"/>
        <v/>
      </c>
    </row>
    <row r="477" spans="22:108" x14ac:dyDescent="0.25">
      <c r="AJ477" s="2"/>
      <c r="CD477" t="str">
        <f t="shared" si="169"/>
        <v/>
      </c>
      <c r="CE477" s="2" t="str">
        <f t="shared" si="170"/>
        <v/>
      </c>
      <c r="DB477" t="str">
        <f t="shared" si="157"/>
        <v/>
      </c>
      <c r="DC477" t="str">
        <f t="shared" si="158"/>
        <v/>
      </c>
      <c r="DD477" t="str">
        <f t="shared" si="159"/>
        <v/>
      </c>
    </row>
    <row r="478" spans="22:108" x14ac:dyDescent="0.25">
      <c r="AJ478" s="2"/>
      <c r="CD478" t="str">
        <f t="shared" si="169"/>
        <v/>
      </c>
      <c r="CE478" s="2" t="str">
        <f t="shared" si="170"/>
        <v/>
      </c>
      <c r="DB478" t="str">
        <f t="shared" si="157"/>
        <v/>
      </c>
      <c r="DC478" t="str">
        <f t="shared" si="158"/>
        <v/>
      </c>
      <c r="DD478" t="str">
        <f t="shared" si="159"/>
        <v/>
      </c>
    </row>
    <row r="479" spans="22:108" x14ac:dyDescent="0.25">
      <c r="AJ479" s="2"/>
      <c r="CD479" t="str">
        <f t="shared" si="169"/>
        <v/>
      </c>
      <c r="CE479" s="2" t="str">
        <f t="shared" si="170"/>
        <v/>
      </c>
      <c r="DB479" t="str">
        <f t="shared" si="157"/>
        <v/>
      </c>
      <c r="DC479" t="str">
        <f t="shared" si="158"/>
        <v/>
      </c>
      <c r="DD479" t="str">
        <f t="shared" si="159"/>
        <v/>
      </c>
    </row>
    <row r="480" spans="22:108" x14ac:dyDescent="0.25">
      <c r="AJ480" s="2"/>
      <c r="CD480" t="str">
        <f t="shared" si="169"/>
        <v/>
      </c>
      <c r="CE480" s="2" t="str">
        <f t="shared" si="170"/>
        <v/>
      </c>
      <c r="DB480" t="str">
        <f t="shared" si="157"/>
        <v/>
      </c>
      <c r="DC480" t="str">
        <f t="shared" si="158"/>
        <v/>
      </c>
      <c r="DD480" t="str">
        <f t="shared" si="159"/>
        <v/>
      </c>
    </row>
    <row r="481" spans="36:108" x14ac:dyDescent="0.25">
      <c r="AJ481" s="2"/>
      <c r="CD481" t="str">
        <f t="shared" si="169"/>
        <v/>
      </c>
      <c r="CE481" s="2" t="str">
        <f t="shared" si="170"/>
        <v/>
      </c>
      <c r="DB481" t="str">
        <f t="shared" si="157"/>
        <v/>
      </c>
      <c r="DC481" t="str">
        <f t="shared" si="158"/>
        <v/>
      </c>
      <c r="DD481" t="str">
        <f t="shared" si="159"/>
        <v/>
      </c>
    </row>
    <row r="482" spans="36:108" x14ac:dyDescent="0.25">
      <c r="AJ482" s="2"/>
      <c r="CD482" t="str">
        <f t="shared" si="169"/>
        <v/>
      </c>
      <c r="CE482" s="2" t="str">
        <f t="shared" si="170"/>
        <v/>
      </c>
      <c r="DB482" t="str">
        <f t="shared" si="157"/>
        <v/>
      </c>
      <c r="DC482" t="str">
        <f t="shared" si="158"/>
        <v/>
      </c>
      <c r="DD482" t="str">
        <f t="shared" si="159"/>
        <v/>
      </c>
    </row>
    <row r="483" spans="36:108" x14ac:dyDescent="0.25">
      <c r="AJ483" s="2"/>
      <c r="CD483" t="str">
        <f t="shared" si="169"/>
        <v/>
      </c>
      <c r="CE483" s="2" t="str">
        <f t="shared" si="170"/>
        <v/>
      </c>
      <c r="DB483" t="str">
        <f t="shared" si="157"/>
        <v/>
      </c>
      <c r="DC483" t="str">
        <f t="shared" si="158"/>
        <v/>
      </c>
      <c r="DD483" t="str">
        <f t="shared" si="159"/>
        <v/>
      </c>
    </row>
    <row r="484" spans="36:108" x14ac:dyDescent="0.25">
      <c r="CD484" t="str">
        <f t="shared" si="169"/>
        <v/>
      </c>
      <c r="CE484" s="2" t="str">
        <f t="shared" si="170"/>
        <v/>
      </c>
      <c r="DB484" t="str">
        <f t="shared" si="157"/>
        <v/>
      </c>
      <c r="DC484" t="str">
        <f t="shared" si="158"/>
        <v/>
      </c>
      <c r="DD484" t="str">
        <f t="shared" si="159"/>
        <v/>
      </c>
    </row>
    <row r="485" spans="36:108" x14ac:dyDescent="0.25">
      <c r="CD485" t="str">
        <f t="shared" si="169"/>
        <v/>
      </c>
      <c r="CE485" s="2" t="str">
        <f t="shared" si="170"/>
        <v/>
      </c>
      <c r="DB485" t="str">
        <f t="shared" si="157"/>
        <v/>
      </c>
      <c r="DC485" t="str">
        <f t="shared" si="158"/>
        <v/>
      </c>
      <c r="DD485" t="str">
        <f t="shared" si="159"/>
        <v/>
      </c>
    </row>
    <row r="486" spans="36:108" x14ac:dyDescent="0.25">
      <c r="CD486" t="str">
        <f t="shared" si="169"/>
        <v/>
      </c>
      <c r="CE486" s="2" t="str">
        <f t="shared" si="170"/>
        <v/>
      </c>
      <c r="DB486" t="str">
        <f t="shared" si="157"/>
        <v/>
      </c>
      <c r="DC486" t="str">
        <f t="shared" si="158"/>
        <v/>
      </c>
      <c r="DD486" t="str">
        <f t="shared" si="159"/>
        <v/>
      </c>
    </row>
    <row r="487" spans="36:108" x14ac:dyDescent="0.25">
      <c r="CD487" t="str">
        <f t="shared" si="169"/>
        <v/>
      </c>
      <c r="CE487" s="2" t="str">
        <f t="shared" si="170"/>
        <v/>
      </c>
      <c r="DB487" t="str">
        <f t="shared" si="157"/>
        <v/>
      </c>
      <c r="DC487" t="str">
        <f t="shared" si="158"/>
        <v/>
      </c>
      <c r="DD487" t="str">
        <f t="shared" si="159"/>
        <v/>
      </c>
    </row>
    <row r="488" spans="36:108" x14ac:dyDescent="0.25">
      <c r="CD488" t="str">
        <f t="shared" si="169"/>
        <v/>
      </c>
      <c r="CE488" s="2" t="str">
        <f t="shared" si="170"/>
        <v/>
      </c>
      <c r="DB488" t="str">
        <f t="shared" si="157"/>
        <v/>
      </c>
      <c r="DC488" t="str">
        <f t="shared" si="158"/>
        <v/>
      </c>
      <c r="DD488" t="str">
        <f t="shared" si="159"/>
        <v/>
      </c>
    </row>
    <row r="489" spans="36:108" x14ac:dyDescent="0.25">
      <c r="CD489" t="str">
        <f t="shared" si="169"/>
        <v/>
      </c>
      <c r="CE489" s="2" t="str">
        <f t="shared" si="170"/>
        <v/>
      </c>
      <c r="DB489" t="str">
        <f t="shared" si="157"/>
        <v/>
      </c>
      <c r="DC489" t="str">
        <f t="shared" si="158"/>
        <v/>
      </c>
      <c r="DD489" t="str">
        <f t="shared" si="159"/>
        <v/>
      </c>
    </row>
    <row r="490" spans="36:108" x14ac:dyDescent="0.25">
      <c r="CD490" t="str">
        <f t="shared" si="169"/>
        <v/>
      </c>
      <c r="CE490" s="2" t="str">
        <f t="shared" si="170"/>
        <v/>
      </c>
      <c r="DB490" t="str">
        <f t="shared" si="157"/>
        <v/>
      </c>
      <c r="DC490" t="str">
        <f t="shared" si="158"/>
        <v/>
      </c>
      <c r="DD490" t="str">
        <f t="shared" si="159"/>
        <v/>
      </c>
    </row>
    <row r="491" spans="36:108" x14ac:dyDescent="0.25">
      <c r="CD491" t="str">
        <f t="shared" si="169"/>
        <v/>
      </c>
      <c r="CE491" s="2" t="str">
        <f t="shared" si="170"/>
        <v/>
      </c>
      <c r="DB491" t="str">
        <f t="shared" si="157"/>
        <v/>
      </c>
      <c r="DC491" t="str">
        <f t="shared" si="158"/>
        <v/>
      </c>
      <c r="DD491" t="str">
        <f t="shared" si="159"/>
        <v/>
      </c>
    </row>
    <row r="492" spans="36:108" x14ac:dyDescent="0.25">
      <c r="CD492" t="str">
        <f t="shared" si="169"/>
        <v/>
      </c>
      <c r="CE492" s="2" t="str">
        <f t="shared" si="170"/>
        <v/>
      </c>
      <c r="DB492" t="str">
        <f t="shared" si="157"/>
        <v/>
      </c>
      <c r="DC492" t="str">
        <f t="shared" si="158"/>
        <v/>
      </c>
      <c r="DD492" t="str">
        <f t="shared" si="159"/>
        <v/>
      </c>
    </row>
    <row r="493" spans="36:108" x14ac:dyDescent="0.25">
      <c r="CD493" t="str">
        <f t="shared" si="169"/>
        <v/>
      </c>
      <c r="CE493" s="2" t="str">
        <f t="shared" si="170"/>
        <v/>
      </c>
      <c r="DB493" t="str">
        <f t="shared" si="157"/>
        <v/>
      </c>
      <c r="DC493" t="str">
        <f t="shared" si="158"/>
        <v/>
      </c>
      <c r="DD493" t="str">
        <f t="shared" si="159"/>
        <v/>
      </c>
    </row>
    <row r="494" spans="36:108" x14ac:dyDescent="0.25">
      <c r="CD494" t="str">
        <f t="shared" si="169"/>
        <v/>
      </c>
      <c r="CE494" s="2" t="str">
        <f t="shared" si="170"/>
        <v/>
      </c>
      <c r="DB494" t="str">
        <f t="shared" si="157"/>
        <v/>
      </c>
      <c r="DC494" t="str">
        <f t="shared" si="158"/>
        <v/>
      </c>
      <c r="DD494" t="str">
        <f t="shared" si="159"/>
        <v/>
      </c>
    </row>
    <row r="495" spans="36:108" x14ac:dyDescent="0.25">
      <c r="CD495" t="str">
        <f t="shared" si="169"/>
        <v/>
      </c>
      <c r="CE495" s="2" t="str">
        <f t="shared" si="170"/>
        <v/>
      </c>
      <c r="DB495" t="str">
        <f t="shared" si="157"/>
        <v/>
      </c>
      <c r="DC495" t="str">
        <f t="shared" si="158"/>
        <v/>
      </c>
      <c r="DD495" t="str">
        <f t="shared" si="159"/>
        <v/>
      </c>
    </row>
    <row r="496" spans="36:108" x14ac:dyDescent="0.25">
      <c r="CD496" t="str">
        <f t="shared" si="169"/>
        <v/>
      </c>
      <c r="CE496" s="2" t="str">
        <f t="shared" si="170"/>
        <v/>
      </c>
      <c r="DB496" t="str">
        <f t="shared" si="157"/>
        <v/>
      </c>
      <c r="DC496" t="str">
        <f t="shared" si="158"/>
        <v/>
      </c>
      <c r="DD496" t="str">
        <f t="shared" si="159"/>
        <v/>
      </c>
    </row>
    <row r="497" spans="82:108" x14ac:dyDescent="0.25">
      <c r="CD497" t="str">
        <f t="shared" si="169"/>
        <v/>
      </c>
      <c r="CE497" s="2" t="str">
        <f t="shared" si="170"/>
        <v/>
      </c>
      <c r="DB497" t="str">
        <f t="shared" ref="DB497:DB532" si="172">IF(AJ497&gt;0,AJ497,"")</f>
        <v/>
      </c>
      <c r="DC497" t="str">
        <f t="shared" ref="DC497:DC532" si="173">IF(AK497&gt;0,AK497,"")</f>
        <v/>
      </c>
      <c r="DD497" t="str">
        <f t="shared" ref="DD497:DD532" si="174">DB497</f>
        <v/>
      </c>
    </row>
    <row r="498" spans="82:108" x14ac:dyDescent="0.25">
      <c r="CD498" t="str">
        <f t="shared" si="169"/>
        <v/>
      </c>
      <c r="CE498" s="2" t="str">
        <f t="shared" si="170"/>
        <v/>
      </c>
      <c r="DB498" t="str">
        <f t="shared" si="172"/>
        <v/>
      </c>
      <c r="DC498" t="str">
        <f t="shared" si="173"/>
        <v/>
      </c>
      <c r="DD498" t="str">
        <f t="shared" si="174"/>
        <v/>
      </c>
    </row>
    <row r="499" spans="82:108" x14ac:dyDescent="0.25">
      <c r="CD499" t="str">
        <f t="shared" si="169"/>
        <v/>
      </c>
      <c r="CE499" s="2" t="str">
        <f t="shared" si="170"/>
        <v/>
      </c>
      <c r="DB499" t="str">
        <f t="shared" si="172"/>
        <v/>
      </c>
      <c r="DC499" t="str">
        <f t="shared" si="173"/>
        <v/>
      </c>
      <c r="DD499" t="str">
        <f t="shared" si="174"/>
        <v/>
      </c>
    </row>
    <row r="500" spans="82:108" x14ac:dyDescent="0.25">
      <c r="CD500" t="str">
        <f t="shared" si="169"/>
        <v/>
      </c>
      <c r="CE500" s="2" t="str">
        <f t="shared" si="170"/>
        <v/>
      </c>
      <c r="DB500" t="str">
        <f t="shared" si="172"/>
        <v/>
      </c>
      <c r="DC500" t="str">
        <f t="shared" si="173"/>
        <v/>
      </c>
      <c r="DD500" t="str">
        <f t="shared" si="174"/>
        <v/>
      </c>
    </row>
    <row r="501" spans="82:108" x14ac:dyDescent="0.25">
      <c r="CD501" t="str">
        <f t="shared" si="169"/>
        <v/>
      </c>
      <c r="CE501" s="2" t="str">
        <f t="shared" si="170"/>
        <v/>
      </c>
      <c r="DB501" t="str">
        <f t="shared" si="172"/>
        <v/>
      </c>
      <c r="DC501" t="str">
        <f t="shared" si="173"/>
        <v/>
      </c>
      <c r="DD501" t="str">
        <f t="shared" si="174"/>
        <v/>
      </c>
    </row>
    <row r="502" spans="82:108" x14ac:dyDescent="0.25">
      <c r="CD502" t="str">
        <f t="shared" si="169"/>
        <v/>
      </c>
      <c r="CE502" s="2" t="str">
        <f t="shared" si="170"/>
        <v/>
      </c>
      <c r="DB502" t="str">
        <f t="shared" si="172"/>
        <v/>
      </c>
      <c r="DC502" t="str">
        <f t="shared" si="173"/>
        <v/>
      </c>
      <c r="DD502" t="str">
        <f t="shared" si="174"/>
        <v/>
      </c>
    </row>
    <row r="503" spans="82:108" x14ac:dyDescent="0.25">
      <c r="CD503" t="str">
        <f t="shared" si="169"/>
        <v/>
      </c>
      <c r="CE503" s="2" t="str">
        <f t="shared" si="170"/>
        <v/>
      </c>
      <c r="DB503" t="str">
        <f t="shared" si="172"/>
        <v/>
      </c>
      <c r="DC503" t="str">
        <f t="shared" si="173"/>
        <v/>
      </c>
      <c r="DD503" t="str">
        <f t="shared" si="174"/>
        <v/>
      </c>
    </row>
    <row r="504" spans="82:108" x14ac:dyDescent="0.25">
      <c r="CD504" t="str">
        <f t="shared" si="169"/>
        <v/>
      </c>
      <c r="CE504" s="2" t="str">
        <f t="shared" si="170"/>
        <v/>
      </c>
      <c r="DB504" t="str">
        <f t="shared" si="172"/>
        <v/>
      </c>
      <c r="DC504" t="str">
        <f t="shared" si="173"/>
        <v/>
      </c>
      <c r="DD504" t="str">
        <f t="shared" si="174"/>
        <v/>
      </c>
    </row>
    <row r="505" spans="82:108" x14ac:dyDescent="0.25">
      <c r="CD505" t="str">
        <f t="shared" si="169"/>
        <v/>
      </c>
      <c r="CE505" s="2" t="str">
        <f t="shared" si="170"/>
        <v/>
      </c>
      <c r="DB505" t="str">
        <f t="shared" si="172"/>
        <v/>
      </c>
      <c r="DC505" t="str">
        <f t="shared" si="173"/>
        <v/>
      </c>
      <c r="DD505" t="str">
        <f t="shared" si="174"/>
        <v/>
      </c>
    </row>
    <row r="506" spans="82:108" x14ac:dyDescent="0.25">
      <c r="CD506" t="str">
        <f t="shared" si="169"/>
        <v/>
      </c>
      <c r="CE506" s="2" t="str">
        <f t="shared" si="170"/>
        <v/>
      </c>
      <c r="DB506" t="str">
        <f t="shared" si="172"/>
        <v/>
      </c>
      <c r="DC506" t="str">
        <f t="shared" si="173"/>
        <v/>
      </c>
      <c r="DD506" t="str">
        <f t="shared" si="174"/>
        <v/>
      </c>
    </row>
    <row r="507" spans="82:108" x14ac:dyDescent="0.25">
      <c r="CD507" t="str">
        <f t="shared" si="169"/>
        <v/>
      </c>
      <c r="CE507" s="2" t="str">
        <f t="shared" si="170"/>
        <v/>
      </c>
      <c r="DB507" t="str">
        <f t="shared" si="172"/>
        <v/>
      </c>
      <c r="DC507" t="str">
        <f t="shared" si="173"/>
        <v/>
      </c>
      <c r="DD507" t="str">
        <f t="shared" si="174"/>
        <v/>
      </c>
    </row>
    <row r="508" spans="82:108" x14ac:dyDescent="0.25">
      <c r="CD508" t="str">
        <f t="shared" si="169"/>
        <v/>
      </c>
      <c r="CE508" s="2" t="str">
        <f t="shared" si="170"/>
        <v/>
      </c>
      <c r="DB508" t="str">
        <f t="shared" si="172"/>
        <v/>
      </c>
      <c r="DC508" t="str">
        <f t="shared" si="173"/>
        <v/>
      </c>
      <c r="DD508" t="str">
        <f t="shared" si="174"/>
        <v/>
      </c>
    </row>
    <row r="509" spans="82:108" x14ac:dyDescent="0.25">
      <c r="CD509" t="str">
        <f t="shared" si="169"/>
        <v/>
      </c>
      <c r="CE509" s="2" t="str">
        <f t="shared" si="170"/>
        <v/>
      </c>
      <c r="DB509" t="str">
        <f t="shared" si="172"/>
        <v/>
      </c>
      <c r="DC509" t="str">
        <f t="shared" si="173"/>
        <v/>
      </c>
      <c r="DD509" t="str">
        <f t="shared" si="174"/>
        <v/>
      </c>
    </row>
    <row r="510" spans="82:108" x14ac:dyDescent="0.25">
      <c r="CD510" t="str">
        <f t="shared" si="169"/>
        <v/>
      </c>
      <c r="CE510" s="2" t="str">
        <f t="shared" si="170"/>
        <v/>
      </c>
      <c r="DB510" t="str">
        <f t="shared" si="172"/>
        <v/>
      </c>
      <c r="DC510" t="str">
        <f t="shared" si="173"/>
        <v/>
      </c>
      <c r="DD510" t="str">
        <f t="shared" si="174"/>
        <v/>
      </c>
    </row>
    <row r="511" spans="82:108" x14ac:dyDescent="0.25">
      <c r="CD511" t="str">
        <f t="shared" si="169"/>
        <v/>
      </c>
      <c r="CE511" s="2" t="str">
        <f t="shared" si="170"/>
        <v/>
      </c>
      <c r="DB511" t="str">
        <f t="shared" si="172"/>
        <v/>
      </c>
      <c r="DC511" t="str">
        <f t="shared" si="173"/>
        <v/>
      </c>
      <c r="DD511" t="str">
        <f t="shared" si="174"/>
        <v/>
      </c>
    </row>
    <row r="512" spans="82:108" x14ac:dyDescent="0.25">
      <c r="CD512" t="str">
        <f t="shared" si="169"/>
        <v/>
      </c>
      <c r="CE512" s="2" t="str">
        <f t="shared" si="170"/>
        <v/>
      </c>
      <c r="DB512" t="str">
        <f t="shared" si="172"/>
        <v/>
      </c>
      <c r="DC512" t="str">
        <f t="shared" si="173"/>
        <v/>
      </c>
      <c r="DD512" t="str">
        <f t="shared" si="174"/>
        <v/>
      </c>
    </row>
    <row r="513" spans="82:108" x14ac:dyDescent="0.25">
      <c r="CD513" t="str">
        <f t="shared" si="169"/>
        <v/>
      </c>
      <c r="CE513" s="2" t="str">
        <f t="shared" si="170"/>
        <v/>
      </c>
      <c r="DB513" t="str">
        <f t="shared" si="172"/>
        <v/>
      </c>
      <c r="DC513" t="str">
        <f t="shared" si="173"/>
        <v/>
      </c>
      <c r="DD513" t="str">
        <f t="shared" si="174"/>
        <v/>
      </c>
    </row>
    <row r="514" spans="82:108" x14ac:dyDescent="0.25">
      <c r="CD514" t="str">
        <f t="shared" si="169"/>
        <v/>
      </c>
      <c r="CE514" s="2" t="str">
        <f t="shared" si="170"/>
        <v/>
      </c>
      <c r="DB514" t="str">
        <f t="shared" si="172"/>
        <v/>
      </c>
      <c r="DC514" t="str">
        <f t="shared" si="173"/>
        <v/>
      </c>
      <c r="DD514" t="str">
        <f t="shared" si="174"/>
        <v/>
      </c>
    </row>
    <row r="515" spans="82:108" x14ac:dyDescent="0.25">
      <c r="CD515" t="str">
        <f t="shared" si="169"/>
        <v/>
      </c>
      <c r="CE515" s="2" t="str">
        <f t="shared" si="170"/>
        <v/>
      </c>
      <c r="DB515" t="str">
        <f t="shared" si="172"/>
        <v/>
      </c>
      <c r="DC515" t="str">
        <f t="shared" si="173"/>
        <v/>
      </c>
      <c r="DD515" t="str">
        <f t="shared" si="174"/>
        <v/>
      </c>
    </row>
    <row r="516" spans="82:108" x14ac:dyDescent="0.25">
      <c r="CD516" t="str">
        <f t="shared" si="169"/>
        <v/>
      </c>
      <c r="CE516" s="2" t="str">
        <f t="shared" si="170"/>
        <v/>
      </c>
      <c r="DB516" t="str">
        <f t="shared" si="172"/>
        <v/>
      </c>
      <c r="DC516" t="str">
        <f t="shared" si="173"/>
        <v/>
      </c>
      <c r="DD516" t="str">
        <f t="shared" si="174"/>
        <v/>
      </c>
    </row>
    <row r="517" spans="82:108" x14ac:dyDescent="0.25">
      <c r="CD517" t="str">
        <f t="shared" si="169"/>
        <v/>
      </c>
      <c r="CE517" s="2" t="str">
        <f t="shared" si="170"/>
        <v/>
      </c>
      <c r="DB517" t="str">
        <f t="shared" si="172"/>
        <v/>
      </c>
      <c r="DC517" t="str">
        <f t="shared" si="173"/>
        <v/>
      </c>
      <c r="DD517" t="str">
        <f t="shared" si="174"/>
        <v/>
      </c>
    </row>
    <row r="518" spans="82:108" x14ac:dyDescent="0.25">
      <c r="CD518" t="str">
        <f t="shared" si="169"/>
        <v/>
      </c>
      <c r="CE518" s="2" t="str">
        <f t="shared" si="170"/>
        <v/>
      </c>
      <c r="DB518" t="str">
        <f t="shared" si="172"/>
        <v/>
      </c>
      <c r="DC518" t="str">
        <f t="shared" si="173"/>
        <v/>
      </c>
      <c r="DD518" t="str">
        <f t="shared" si="174"/>
        <v/>
      </c>
    </row>
    <row r="519" spans="82:108" x14ac:dyDescent="0.25">
      <c r="CD519" t="str">
        <f t="shared" si="169"/>
        <v/>
      </c>
      <c r="CE519" s="2" t="str">
        <f t="shared" si="170"/>
        <v/>
      </c>
      <c r="DB519" t="str">
        <f t="shared" si="172"/>
        <v/>
      </c>
      <c r="DC519" t="str">
        <f t="shared" si="173"/>
        <v/>
      </c>
      <c r="DD519" t="str">
        <f t="shared" si="174"/>
        <v/>
      </c>
    </row>
    <row r="520" spans="82:108" x14ac:dyDescent="0.25">
      <c r="CD520" t="str">
        <f t="shared" si="169"/>
        <v/>
      </c>
      <c r="CE520" s="2" t="str">
        <f t="shared" si="170"/>
        <v/>
      </c>
      <c r="DB520" t="str">
        <f t="shared" si="172"/>
        <v/>
      </c>
      <c r="DC520" t="str">
        <f t="shared" si="173"/>
        <v/>
      </c>
      <c r="DD520" t="str">
        <f t="shared" si="174"/>
        <v/>
      </c>
    </row>
    <row r="521" spans="82:108" x14ac:dyDescent="0.25">
      <c r="CD521" t="str">
        <f t="shared" si="169"/>
        <v/>
      </c>
      <c r="CE521" s="2" t="str">
        <f t="shared" si="170"/>
        <v/>
      </c>
      <c r="DB521" t="str">
        <f t="shared" si="172"/>
        <v/>
      </c>
      <c r="DC521" t="str">
        <f t="shared" si="173"/>
        <v/>
      </c>
      <c r="DD521" t="str">
        <f t="shared" si="174"/>
        <v/>
      </c>
    </row>
    <row r="522" spans="82:108" x14ac:dyDescent="0.25">
      <c r="CD522" t="str">
        <f t="shared" ref="CD522:CD557" si="175">IF(AK503&gt;0,AK503,"")</f>
        <v/>
      </c>
      <c r="CE522" s="2" t="str">
        <f t="shared" ref="CE522:CE557" si="176">IF(AJ503&gt;0,AJ503,"")</f>
        <v/>
      </c>
      <c r="DB522" t="str">
        <f t="shared" si="172"/>
        <v/>
      </c>
      <c r="DC522" t="str">
        <f t="shared" si="173"/>
        <v/>
      </c>
      <c r="DD522" t="str">
        <f t="shared" si="174"/>
        <v/>
      </c>
    </row>
    <row r="523" spans="82:108" x14ac:dyDescent="0.25">
      <c r="CD523" t="str">
        <f t="shared" si="175"/>
        <v/>
      </c>
      <c r="CE523" s="2" t="str">
        <f t="shared" si="176"/>
        <v/>
      </c>
      <c r="DB523" t="str">
        <f t="shared" si="172"/>
        <v/>
      </c>
      <c r="DC523" t="str">
        <f t="shared" si="173"/>
        <v/>
      </c>
      <c r="DD523" t="str">
        <f t="shared" si="174"/>
        <v/>
      </c>
    </row>
    <row r="524" spans="82:108" x14ac:dyDescent="0.25">
      <c r="CD524" t="str">
        <f t="shared" si="175"/>
        <v/>
      </c>
      <c r="CE524" s="2" t="str">
        <f t="shared" si="176"/>
        <v/>
      </c>
      <c r="DB524" t="str">
        <f t="shared" si="172"/>
        <v/>
      </c>
      <c r="DC524" t="str">
        <f t="shared" si="173"/>
        <v/>
      </c>
      <c r="DD524" t="str">
        <f t="shared" si="174"/>
        <v/>
      </c>
    </row>
    <row r="525" spans="82:108" x14ac:dyDescent="0.25">
      <c r="CD525" t="str">
        <f t="shared" si="175"/>
        <v/>
      </c>
      <c r="CE525" s="2" t="str">
        <f t="shared" si="176"/>
        <v/>
      </c>
      <c r="DB525" t="str">
        <f t="shared" si="172"/>
        <v/>
      </c>
      <c r="DC525" t="str">
        <f t="shared" si="173"/>
        <v/>
      </c>
      <c r="DD525" t="str">
        <f t="shared" si="174"/>
        <v/>
      </c>
    </row>
    <row r="526" spans="82:108" x14ac:dyDescent="0.25">
      <c r="CD526" t="str">
        <f t="shared" si="175"/>
        <v/>
      </c>
      <c r="CE526" s="2" t="str">
        <f t="shared" si="176"/>
        <v/>
      </c>
      <c r="DB526" t="str">
        <f t="shared" si="172"/>
        <v/>
      </c>
      <c r="DC526" t="str">
        <f t="shared" si="173"/>
        <v/>
      </c>
      <c r="DD526" t="str">
        <f t="shared" si="174"/>
        <v/>
      </c>
    </row>
    <row r="527" spans="82:108" x14ac:dyDescent="0.25">
      <c r="CD527" t="str">
        <f t="shared" si="175"/>
        <v/>
      </c>
      <c r="CE527" s="2" t="str">
        <f t="shared" si="176"/>
        <v/>
      </c>
      <c r="DB527" t="str">
        <f t="shared" si="172"/>
        <v/>
      </c>
      <c r="DC527" t="str">
        <f t="shared" si="173"/>
        <v/>
      </c>
      <c r="DD527" t="str">
        <f t="shared" si="174"/>
        <v/>
      </c>
    </row>
    <row r="528" spans="82:108" x14ac:dyDescent="0.25">
      <c r="CD528" t="str">
        <f t="shared" si="175"/>
        <v/>
      </c>
      <c r="CE528" s="2" t="str">
        <f t="shared" si="176"/>
        <v/>
      </c>
      <c r="DB528" t="str">
        <f t="shared" si="172"/>
        <v/>
      </c>
      <c r="DC528" t="str">
        <f t="shared" si="173"/>
        <v/>
      </c>
      <c r="DD528" t="str">
        <f t="shared" si="174"/>
        <v/>
      </c>
    </row>
    <row r="529" spans="82:108" x14ac:dyDescent="0.25">
      <c r="CD529" t="str">
        <f t="shared" si="175"/>
        <v/>
      </c>
      <c r="CE529" s="2" t="str">
        <f t="shared" si="176"/>
        <v/>
      </c>
      <c r="DB529" t="str">
        <f t="shared" si="172"/>
        <v/>
      </c>
      <c r="DC529" t="str">
        <f t="shared" si="173"/>
        <v/>
      </c>
      <c r="DD529" t="str">
        <f t="shared" si="174"/>
        <v/>
      </c>
    </row>
    <row r="530" spans="82:108" x14ac:dyDescent="0.25">
      <c r="CD530" t="str">
        <f t="shared" si="175"/>
        <v/>
      </c>
      <c r="CE530" s="2" t="str">
        <f t="shared" si="176"/>
        <v/>
      </c>
      <c r="DB530" t="str">
        <f t="shared" si="172"/>
        <v/>
      </c>
      <c r="DC530" t="str">
        <f t="shared" si="173"/>
        <v/>
      </c>
      <c r="DD530" t="str">
        <f t="shared" si="174"/>
        <v/>
      </c>
    </row>
    <row r="531" spans="82:108" x14ac:dyDescent="0.25">
      <c r="CD531" t="str">
        <f t="shared" si="175"/>
        <v/>
      </c>
      <c r="CE531" s="2" t="str">
        <f t="shared" si="176"/>
        <v/>
      </c>
      <c r="DB531" t="str">
        <f t="shared" si="172"/>
        <v/>
      </c>
      <c r="DC531" t="str">
        <f t="shared" si="173"/>
        <v/>
      </c>
      <c r="DD531" t="str">
        <f t="shared" si="174"/>
        <v/>
      </c>
    </row>
    <row r="532" spans="82:108" x14ac:dyDescent="0.25">
      <c r="CD532" t="str">
        <f t="shared" si="175"/>
        <v/>
      </c>
      <c r="CE532" s="2" t="str">
        <f t="shared" si="176"/>
        <v/>
      </c>
      <c r="DB532" t="str">
        <f t="shared" si="172"/>
        <v/>
      </c>
      <c r="DC532" t="str">
        <f t="shared" si="173"/>
        <v/>
      </c>
      <c r="DD532" t="str">
        <f t="shared" si="174"/>
        <v/>
      </c>
    </row>
    <row r="533" spans="82:108" x14ac:dyDescent="0.25">
      <c r="CD533" t="str">
        <f t="shared" si="175"/>
        <v/>
      </c>
      <c r="CE533" s="2" t="str">
        <f t="shared" si="176"/>
        <v/>
      </c>
      <c r="DB533" t="str">
        <f t="shared" ref="DB533:DC562" si="177">IF(AJ533&gt;0,AJ533,"")</f>
        <v/>
      </c>
      <c r="DC533" t="str">
        <f t="shared" si="177"/>
        <v/>
      </c>
    </row>
    <row r="534" spans="82:108" x14ac:dyDescent="0.25">
      <c r="CD534" t="str">
        <f t="shared" si="175"/>
        <v/>
      </c>
      <c r="CE534" s="2" t="str">
        <f t="shared" si="176"/>
        <v/>
      </c>
      <c r="DB534" t="str">
        <f t="shared" si="177"/>
        <v/>
      </c>
      <c r="DC534" t="str">
        <f t="shared" si="177"/>
        <v/>
      </c>
    </row>
    <row r="535" spans="82:108" x14ac:dyDescent="0.25">
      <c r="CD535" t="str">
        <f t="shared" si="175"/>
        <v/>
      </c>
      <c r="CE535" s="2" t="str">
        <f t="shared" si="176"/>
        <v/>
      </c>
      <c r="DB535" t="str">
        <f t="shared" si="177"/>
        <v/>
      </c>
      <c r="DC535" t="str">
        <f t="shared" si="177"/>
        <v/>
      </c>
    </row>
    <row r="536" spans="82:108" x14ac:dyDescent="0.25">
      <c r="CD536" t="str">
        <f t="shared" si="175"/>
        <v/>
      </c>
      <c r="CE536" s="2" t="str">
        <f t="shared" si="176"/>
        <v/>
      </c>
      <c r="DB536" t="str">
        <f t="shared" si="177"/>
        <v/>
      </c>
      <c r="DC536" t="str">
        <f t="shared" si="177"/>
        <v/>
      </c>
    </row>
    <row r="537" spans="82:108" x14ac:dyDescent="0.25">
      <c r="CD537" t="str">
        <f t="shared" si="175"/>
        <v/>
      </c>
      <c r="CE537" s="2" t="str">
        <f t="shared" si="176"/>
        <v/>
      </c>
      <c r="DB537" t="str">
        <f t="shared" si="177"/>
        <v/>
      </c>
      <c r="DC537" t="str">
        <f t="shared" si="177"/>
        <v/>
      </c>
    </row>
    <row r="538" spans="82:108" x14ac:dyDescent="0.25">
      <c r="CD538" t="str">
        <f t="shared" si="175"/>
        <v/>
      </c>
      <c r="CE538" s="2" t="str">
        <f t="shared" si="176"/>
        <v/>
      </c>
      <c r="DB538" t="str">
        <f t="shared" si="177"/>
        <v/>
      </c>
      <c r="DC538" t="str">
        <f t="shared" si="177"/>
        <v/>
      </c>
    </row>
    <row r="539" spans="82:108" x14ac:dyDescent="0.25">
      <c r="CD539" t="str">
        <f t="shared" si="175"/>
        <v/>
      </c>
      <c r="CE539" s="2" t="str">
        <f t="shared" si="176"/>
        <v/>
      </c>
      <c r="DB539" t="str">
        <f t="shared" si="177"/>
        <v/>
      </c>
      <c r="DC539" t="str">
        <f t="shared" si="177"/>
        <v/>
      </c>
    </row>
    <row r="540" spans="82:108" x14ac:dyDescent="0.25">
      <c r="CD540" t="str">
        <f t="shared" si="175"/>
        <v/>
      </c>
      <c r="CE540" s="2" t="str">
        <f t="shared" si="176"/>
        <v/>
      </c>
      <c r="DB540" t="str">
        <f t="shared" si="177"/>
        <v/>
      </c>
      <c r="DC540" t="str">
        <f t="shared" si="177"/>
        <v/>
      </c>
    </row>
    <row r="541" spans="82:108" x14ac:dyDescent="0.25">
      <c r="CD541" t="str">
        <f t="shared" si="175"/>
        <v/>
      </c>
      <c r="CE541" s="2" t="str">
        <f t="shared" si="176"/>
        <v/>
      </c>
      <c r="DB541" t="str">
        <f t="shared" si="177"/>
        <v/>
      </c>
      <c r="DC541" t="str">
        <f t="shared" si="177"/>
        <v/>
      </c>
    </row>
    <row r="542" spans="82:108" x14ac:dyDescent="0.25">
      <c r="CD542" t="str">
        <f t="shared" si="175"/>
        <v/>
      </c>
      <c r="CE542" s="2" t="str">
        <f t="shared" si="176"/>
        <v/>
      </c>
      <c r="DB542" t="str">
        <f t="shared" si="177"/>
        <v/>
      </c>
      <c r="DC542" t="str">
        <f t="shared" si="177"/>
        <v/>
      </c>
    </row>
    <row r="543" spans="82:108" x14ac:dyDescent="0.25">
      <c r="CD543" t="str">
        <f t="shared" si="175"/>
        <v/>
      </c>
      <c r="CE543" s="2" t="str">
        <f t="shared" si="176"/>
        <v/>
      </c>
      <c r="DB543" t="str">
        <f t="shared" si="177"/>
        <v/>
      </c>
      <c r="DC543" t="str">
        <f t="shared" si="177"/>
        <v/>
      </c>
    </row>
    <row r="544" spans="82:108" x14ac:dyDescent="0.25">
      <c r="CD544" t="str">
        <f t="shared" si="175"/>
        <v/>
      </c>
      <c r="CE544" s="2" t="str">
        <f t="shared" si="176"/>
        <v/>
      </c>
      <c r="DB544" t="str">
        <f t="shared" si="177"/>
        <v/>
      </c>
      <c r="DC544" t="str">
        <f t="shared" si="177"/>
        <v/>
      </c>
    </row>
    <row r="545" spans="82:107" x14ac:dyDescent="0.25">
      <c r="CD545" t="str">
        <f t="shared" si="175"/>
        <v/>
      </c>
      <c r="CE545" s="2" t="str">
        <f t="shared" si="176"/>
        <v/>
      </c>
      <c r="DB545" t="str">
        <f t="shared" si="177"/>
        <v/>
      </c>
      <c r="DC545" t="str">
        <f t="shared" si="177"/>
        <v/>
      </c>
    </row>
    <row r="546" spans="82:107" x14ac:dyDescent="0.25">
      <c r="CD546" t="str">
        <f t="shared" si="175"/>
        <v/>
      </c>
      <c r="CE546" s="2" t="str">
        <f t="shared" si="176"/>
        <v/>
      </c>
      <c r="DB546" t="str">
        <f t="shared" si="177"/>
        <v/>
      </c>
      <c r="DC546" t="str">
        <f t="shared" si="177"/>
        <v/>
      </c>
    </row>
    <row r="547" spans="82:107" x14ac:dyDescent="0.25">
      <c r="CD547" t="str">
        <f t="shared" si="175"/>
        <v/>
      </c>
      <c r="CE547" s="2" t="str">
        <f t="shared" si="176"/>
        <v/>
      </c>
      <c r="DB547" t="str">
        <f t="shared" si="177"/>
        <v/>
      </c>
      <c r="DC547" t="str">
        <f t="shared" si="177"/>
        <v/>
      </c>
    </row>
    <row r="548" spans="82:107" x14ac:dyDescent="0.25">
      <c r="CD548" t="str">
        <f t="shared" si="175"/>
        <v/>
      </c>
      <c r="CE548" s="2" t="str">
        <f t="shared" si="176"/>
        <v/>
      </c>
      <c r="DB548" t="str">
        <f t="shared" si="177"/>
        <v/>
      </c>
      <c r="DC548" t="str">
        <f t="shared" si="177"/>
        <v/>
      </c>
    </row>
    <row r="549" spans="82:107" x14ac:dyDescent="0.25">
      <c r="CD549" t="str">
        <f t="shared" si="175"/>
        <v/>
      </c>
      <c r="CE549" s="2" t="str">
        <f t="shared" si="176"/>
        <v/>
      </c>
      <c r="DB549" t="str">
        <f t="shared" si="177"/>
        <v/>
      </c>
      <c r="DC549" t="str">
        <f t="shared" si="177"/>
        <v/>
      </c>
    </row>
    <row r="550" spans="82:107" x14ac:dyDescent="0.25">
      <c r="CD550" t="str">
        <f t="shared" si="175"/>
        <v/>
      </c>
      <c r="CE550" s="2" t="str">
        <f t="shared" si="176"/>
        <v/>
      </c>
      <c r="DB550" t="str">
        <f t="shared" si="177"/>
        <v/>
      </c>
      <c r="DC550" t="str">
        <f t="shared" si="177"/>
        <v/>
      </c>
    </row>
    <row r="551" spans="82:107" x14ac:dyDescent="0.25">
      <c r="CD551" t="str">
        <f t="shared" si="175"/>
        <v/>
      </c>
      <c r="CE551" s="2" t="str">
        <f t="shared" si="176"/>
        <v/>
      </c>
      <c r="DB551" t="str">
        <f t="shared" si="177"/>
        <v/>
      </c>
      <c r="DC551" t="str">
        <f t="shared" si="177"/>
        <v/>
      </c>
    </row>
    <row r="552" spans="82:107" x14ac:dyDescent="0.25">
      <c r="CD552" t="str">
        <f t="shared" si="175"/>
        <v/>
      </c>
      <c r="CE552" s="2" t="str">
        <f t="shared" si="176"/>
        <v/>
      </c>
      <c r="DB552" t="str">
        <f t="shared" si="177"/>
        <v/>
      </c>
      <c r="DC552" t="str">
        <f t="shared" si="177"/>
        <v/>
      </c>
    </row>
    <row r="553" spans="82:107" x14ac:dyDescent="0.25">
      <c r="CD553" t="str">
        <f t="shared" si="175"/>
        <v/>
      </c>
      <c r="CE553" s="2" t="str">
        <f t="shared" si="176"/>
        <v/>
      </c>
      <c r="DB553" t="str">
        <f t="shared" si="177"/>
        <v/>
      </c>
      <c r="DC553" t="str">
        <f t="shared" si="177"/>
        <v/>
      </c>
    </row>
    <row r="554" spans="82:107" x14ac:dyDescent="0.25">
      <c r="CD554" t="str">
        <f t="shared" si="175"/>
        <v/>
      </c>
      <c r="CE554" s="2" t="str">
        <f t="shared" si="176"/>
        <v/>
      </c>
      <c r="DB554" t="str">
        <f t="shared" si="177"/>
        <v/>
      </c>
      <c r="DC554" t="str">
        <f t="shared" si="177"/>
        <v/>
      </c>
    </row>
    <row r="555" spans="82:107" x14ac:dyDescent="0.25">
      <c r="CD555" t="str">
        <f t="shared" si="175"/>
        <v/>
      </c>
      <c r="CE555" s="2" t="str">
        <f t="shared" si="176"/>
        <v/>
      </c>
      <c r="DB555" t="str">
        <f t="shared" si="177"/>
        <v/>
      </c>
      <c r="DC555" t="str">
        <f t="shared" si="177"/>
        <v/>
      </c>
    </row>
    <row r="556" spans="82:107" x14ac:dyDescent="0.25">
      <c r="CD556" t="str">
        <f t="shared" si="175"/>
        <v/>
      </c>
      <c r="CE556" s="2" t="str">
        <f t="shared" si="176"/>
        <v/>
      </c>
      <c r="DB556" t="str">
        <f t="shared" si="177"/>
        <v/>
      </c>
      <c r="DC556" t="str">
        <f t="shared" si="177"/>
        <v/>
      </c>
    </row>
    <row r="557" spans="82:107" x14ac:dyDescent="0.25">
      <c r="CD557" t="str">
        <f t="shared" si="175"/>
        <v/>
      </c>
      <c r="CE557" s="2" t="str">
        <f t="shared" si="176"/>
        <v/>
      </c>
      <c r="DB557" t="str">
        <f t="shared" si="177"/>
        <v/>
      </c>
      <c r="DC557" t="str">
        <f t="shared" si="177"/>
        <v/>
      </c>
    </row>
    <row r="558" spans="82:107" x14ac:dyDescent="0.25">
      <c r="DB558" t="str">
        <f t="shared" si="177"/>
        <v/>
      </c>
      <c r="DC558" t="str">
        <f t="shared" si="177"/>
        <v/>
      </c>
    </row>
    <row r="559" spans="82:107" x14ac:dyDescent="0.25">
      <c r="DB559" t="str">
        <f t="shared" si="177"/>
        <v/>
      </c>
      <c r="DC559" t="str">
        <f t="shared" si="177"/>
        <v/>
      </c>
    </row>
    <row r="560" spans="82:107" x14ac:dyDescent="0.25">
      <c r="DB560" t="str">
        <f t="shared" si="177"/>
        <v/>
      </c>
      <c r="DC560" t="str">
        <f t="shared" si="177"/>
        <v/>
      </c>
    </row>
    <row r="561" spans="106:107" x14ac:dyDescent="0.25">
      <c r="DB561" t="str">
        <f t="shared" si="177"/>
        <v/>
      </c>
      <c r="DC561" t="str">
        <f t="shared" si="177"/>
        <v/>
      </c>
    </row>
    <row r="562" spans="106:107" x14ac:dyDescent="0.25">
      <c r="DB562" t="str">
        <f t="shared" si="177"/>
        <v/>
      </c>
      <c r="DC562" t="str">
        <f t="shared" si="177"/>
        <v/>
      </c>
    </row>
  </sheetData>
  <sortState xmlns:xlrd2="http://schemas.microsoft.com/office/spreadsheetml/2017/richdata2" ref="U2:U562">
    <sortCondition ref="U2:U562"/>
  </sortState>
  <conditionalFormatting sqref="W22:W67">
    <cfRule type="cellIs" dxfId="3" priority="1" operator="greaterThan">
      <formula>$AX$12</formula>
    </cfRule>
    <cfRule type="cellIs" dxfId="2" priority="2" operator="lessThan">
      <formula>$AX$13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R34"/>
  <sheetViews>
    <sheetView workbookViewId="0">
      <selection activeCell="L27" sqref="L27"/>
    </sheetView>
  </sheetViews>
  <sheetFormatPr defaultRowHeight="15" x14ac:dyDescent="0.25"/>
  <sheetData>
    <row r="2" spans="1:44" x14ac:dyDescent="0.25">
      <c r="A2" t="s">
        <v>24</v>
      </c>
      <c r="E2" t="s">
        <v>79</v>
      </c>
      <c r="F2" t="s">
        <v>25</v>
      </c>
      <c r="J2" t="s">
        <v>79</v>
      </c>
      <c r="K2" t="s">
        <v>26</v>
      </c>
      <c r="O2" t="s">
        <v>79</v>
      </c>
      <c r="P2" t="s">
        <v>27</v>
      </c>
      <c r="T2" t="s">
        <v>79</v>
      </c>
      <c r="U2" t="s">
        <v>72</v>
      </c>
      <c r="Y2" t="s">
        <v>79</v>
      </c>
      <c r="Z2" t="s">
        <v>29</v>
      </c>
    </row>
    <row r="3" spans="1:44" x14ac:dyDescent="0.25">
      <c r="A3" t="s">
        <v>32</v>
      </c>
      <c r="B3" t="s">
        <v>33</v>
      </c>
      <c r="E3" t="s">
        <v>32</v>
      </c>
      <c r="F3" t="s">
        <v>32</v>
      </c>
      <c r="G3" t="s">
        <v>33</v>
      </c>
      <c r="J3" t="s">
        <v>32</v>
      </c>
      <c r="K3" t="s">
        <v>32</v>
      </c>
      <c r="L3" t="s">
        <v>33</v>
      </c>
      <c r="O3" t="s">
        <v>32</v>
      </c>
      <c r="P3" t="s">
        <v>32</v>
      </c>
      <c r="Q3" t="s">
        <v>33</v>
      </c>
      <c r="T3" t="s">
        <v>32</v>
      </c>
      <c r="U3" t="s">
        <v>32</v>
      </c>
      <c r="V3" t="s">
        <v>33</v>
      </c>
      <c r="Y3" t="s">
        <v>32</v>
      </c>
      <c r="Z3" t="s">
        <v>32</v>
      </c>
      <c r="AA3" t="s">
        <v>33</v>
      </c>
    </row>
    <row r="4" spans="1:44" x14ac:dyDescent="0.25">
      <c r="A4">
        <f>Facies_1_Porosity!AY3</f>
        <v>0.5</v>
      </c>
      <c r="B4">
        <f>Facies_1_Porosity!AZ3</f>
        <v>5.6750000000000002E-2</v>
      </c>
      <c r="C4" t="s">
        <v>35</v>
      </c>
      <c r="E4">
        <f t="shared" ref="E4:E10" si="0">A4+1.5</f>
        <v>2</v>
      </c>
      <c r="F4">
        <f>Facies_2_Porosity!AY3</f>
        <v>0.5</v>
      </c>
      <c r="G4">
        <f>Facies_2_Porosity!AZ3</f>
        <v>0.11775000000000001</v>
      </c>
      <c r="H4" t="s">
        <v>35</v>
      </c>
      <c r="J4">
        <f t="shared" ref="J4:J10" si="1">E4+1.5</f>
        <v>3.5</v>
      </c>
      <c r="K4">
        <f>Facies_3_Porosity!AY3</f>
        <v>0.5</v>
      </c>
      <c r="L4">
        <f>Facies_3_Porosity!AZ3</f>
        <v>6.7000000000000004E-2</v>
      </c>
      <c r="M4" t="s">
        <v>35</v>
      </c>
      <c r="O4">
        <f t="shared" ref="O4:O10" si="2">J4+1.5</f>
        <v>5</v>
      </c>
      <c r="P4">
        <f>Facies_4_Porosity!AY3</f>
        <v>0.5</v>
      </c>
      <c r="Q4">
        <f>Facies_4_Porosity!AZ3</f>
        <v>3.9750000000000001E-2</v>
      </c>
      <c r="R4" t="s">
        <v>35</v>
      </c>
      <c r="T4">
        <f t="shared" ref="T4:T10" si="3">O4+1.5</f>
        <v>6.5</v>
      </c>
      <c r="U4">
        <f>Facies_5_Porosity!AY3</f>
        <v>0.5</v>
      </c>
      <c r="V4">
        <f>Facies_5_Porosity!AZ3</f>
        <v>9.375E-2</v>
      </c>
      <c r="W4" t="s">
        <v>35</v>
      </c>
      <c r="Y4">
        <f t="shared" ref="Y4:Y10" si="4">T4+1.5</f>
        <v>8</v>
      </c>
      <c r="Z4">
        <f>Facies_6_Porosity!AY3</f>
        <v>0.5</v>
      </c>
      <c r="AA4">
        <f>Facies_6_Porosity!AZ3</f>
        <v>9.0999999999999998E-2</v>
      </c>
      <c r="AB4" t="s">
        <v>35</v>
      </c>
    </row>
    <row r="5" spans="1:44" x14ac:dyDescent="0.25">
      <c r="A5">
        <f>Facies_1_Porosity!AY4</f>
        <v>0.5</v>
      </c>
      <c r="B5">
        <f>Facies_1_Porosity!AZ4</f>
        <v>4.7960709682452099E-2</v>
      </c>
      <c r="C5" t="s">
        <v>37</v>
      </c>
      <c r="E5">
        <f t="shared" si="0"/>
        <v>2</v>
      </c>
      <c r="F5">
        <f>Facies_2_Porosity!AY4</f>
        <v>0.5</v>
      </c>
      <c r="G5">
        <f>Facies_2_Porosity!AZ4</f>
        <v>8.688065423906248E-2</v>
      </c>
      <c r="H5" t="s">
        <v>37</v>
      </c>
      <c r="J5">
        <f t="shared" si="1"/>
        <v>3.5</v>
      </c>
      <c r="K5">
        <f>Facies_3_Porosity!AY4</f>
        <v>0.5</v>
      </c>
      <c r="L5">
        <f>Facies_3_Porosity!AZ4</f>
        <v>5.061996988654037E-2</v>
      </c>
      <c r="M5" t="s">
        <v>37</v>
      </c>
      <c r="O5">
        <f t="shared" si="2"/>
        <v>5</v>
      </c>
      <c r="P5">
        <f>Facies_4_Porosity!AY4</f>
        <v>0.5</v>
      </c>
      <c r="Q5">
        <f>Facies_4_Porosity!AZ4</f>
        <v>2.6891551889987295E-2</v>
      </c>
      <c r="R5" t="s">
        <v>37</v>
      </c>
      <c r="T5">
        <f t="shared" si="3"/>
        <v>6.5</v>
      </c>
      <c r="U5">
        <f>Facies_5_Porosity!AY4</f>
        <v>0.5</v>
      </c>
      <c r="V5">
        <f>Facies_5_Porosity!AZ4</f>
        <v>6.6896338798484681E-2</v>
      </c>
      <c r="W5" t="s">
        <v>37</v>
      </c>
      <c r="Y5">
        <f t="shared" si="4"/>
        <v>8</v>
      </c>
      <c r="Z5">
        <f>Facies_6_Porosity!AY4</f>
        <v>0.5</v>
      </c>
      <c r="AA5">
        <f>Facies_6_Porosity!AZ4</f>
        <v>7.4986195872625935E-2</v>
      </c>
      <c r="AB5" t="s">
        <v>37</v>
      </c>
    </row>
    <row r="6" spans="1:44" x14ac:dyDescent="0.25">
      <c r="A6">
        <f>Facies_1_Porosity!AY5</f>
        <v>0.75</v>
      </c>
      <c r="B6">
        <f>Facies_1_Porosity!AZ5</f>
        <v>4.1999999999999996E-2</v>
      </c>
      <c r="C6" t="s">
        <v>39</v>
      </c>
      <c r="E6">
        <f t="shared" si="0"/>
        <v>2.25</v>
      </c>
      <c r="F6">
        <f>Facies_2_Porosity!AY5</f>
        <v>0.75</v>
      </c>
      <c r="G6">
        <f>Facies_2_Porosity!AZ5</f>
        <v>7.5499999999999998E-2</v>
      </c>
      <c r="H6" t="s">
        <v>39</v>
      </c>
      <c r="J6">
        <f t="shared" si="1"/>
        <v>3.75</v>
      </c>
      <c r="K6">
        <f>Facies_3_Porosity!AY5</f>
        <v>0.75</v>
      </c>
      <c r="L6">
        <f>Facies_3_Porosity!AZ5</f>
        <v>4.3999999999999997E-2</v>
      </c>
      <c r="M6" t="s">
        <v>39</v>
      </c>
      <c r="O6">
        <f t="shared" si="2"/>
        <v>5.25</v>
      </c>
      <c r="P6">
        <f>Facies_4_Porosity!AY5</f>
        <v>0.75</v>
      </c>
      <c r="Q6">
        <f>Facies_4_Porosity!AZ5</f>
        <v>2.2499999999999999E-2</v>
      </c>
      <c r="R6" t="s">
        <v>39</v>
      </c>
      <c r="T6">
        <f t="shared" si="3"/>
        <v>6.75</v>
      </c>
      <c r="U6">
        <f>Facies_5_Porosity!AY5</f>
        <v>0.75</v>
      </c>
      <c r="V6">
        <f>Facies_5_Porosity!AZ5</f>
        <v>5.8999999999999997E-2</v>
      </c>
      <c r="W6" t="s">
        <v>39</v>
      </c>
      <c r="Y6">
        <f t="shared" si="4"/>
        <v>8.25</v>
      </c>
      <c r="Z6">
        <f>Facies_6_Porosity!AY5</f>
        <v>0.75</v>
      </c>
      <c r="AA6">
        <f>Facies_6_Porosity!AZ5</f>
        <v>5.8000000000000003E-2</v>
      </c>
      <c r="AB6" t="s">
        <v>39</v>
      </c>
    </row>
    <row r="7" spans="1:44" x14ac:dyDescent="0.25">
      <c r="A7">
        <f>Facies_1_Porosity!AY6</f>
        <v>1.25</v>
      </c>
      <c r="B7">
        <f>Facies_1_Porosity!AZ6</f>
        <v>4.1999999999999996E-2</v>
      </c>
      <c r="C7" t="s">
        <v>39</v>
      </c>
      <c r="E7">
        <f t="shared" si="0"/>
        <v>2.75</v>
      </c>
      <c r="F7">
        <f>Facies_2_Porosity!AY6</f>
        <v>1.25</v>
      </c>
      <c r="G7">
        <f>Facies_2_Porosity!AZ6</f>
        <v>7.5499999999999998E-2</v>
      </c>
      <c r="H7" t="s">
        <v>39</v>
      </c>
      <c r="J7">
        <f t="shared" si="1"/>
        <v>4.25</v>
      </c>
      <c r="K7">
        <f>Facies_3_Porosity!AY6</f>
        <v>1.25</v>
      </c>
      <c r="L7">
        <f>Facies_3_Porosity!AZ6</f>
        <v>4.3999999999999997E-2</v>
      </c>
      <c r="M7" t="s">
        <v>39</v>
      </c>
      <c r="O7">
        <f t="shared" si="2"/>
        <v>5.75</v>
      </c>
      <c r="P7">
        <f>Facies_4_Porosity!AY6</f>
        <v>1.25</v>
      </c>
      <c r="Q7">
        <f>Facies_4_Porosity!AZ6</f>
        <v>2.2499999999999999E-2</v>
      </c>
      <c r="R7" t="s">
        <v>39</v>
      </c>
      <c r="T7">
        <f t="shared" si="3"/>
        <v>7.25</v>
      </c>
      <c r="U7">
        <f>Facies_5_Porosity!AY6</f>
        <v>1.25</v>
      </c>
      <c r="V7">
        <f>Facies_5_Porosity!AZ6</f>
        <v>5.8999999999999997E-2</v>
      </c>
      <c r="W7" t="s">
        <v>39</v>
      </c>
      <c r="Y7">
        <f t="shared" si="4"/>
        <v>8.75</v>
      </c>
      <c r="Z7">
        <f>Facies_6_Porosity!AY6</f>
        <v>1.25</v>
      </c>
      <c r="AA7">
        <f>Facies_6_Porosity!AZ6</f>
        <v>5.8000000000000003E-2</v>
      </c>
      <c r="AB7" t="s">
        <v>39</v>
      </c>
    </row>
    <row r="8" spans="1:44" x14ac:dyDescent="0.25">
      <c r="A8">
        <f>Facies_1_Porosity!AY7</f>
        <v>1.5</v>
      </c>
      <c r="B8">
        <f>Facies_1_Porosity!AZ7</f>
        <v>4.7960709682452099E-2</v>
      </c>
      <c r="C8" t="s">
        <v>37</v>
      </c>
      <c r="E8">
        <f t="shared" si="0"/>
        <v>3</v>
      </c>
      <c r="F8">
        <f>Facies_2_Porosity!AY7</f>
        <v>1.5</v>
      </c>
      <c r="G8">
        <f>Facies_2_Porosity!AZ7</f>
        <v>8.688065423906248E-2</v>
      </c>
      <c r="H8" t="s">
        <v>37</v>
      </c>
      <c r="J8">
        <f t="shared" si="1"/>
        <v>4.5</v>
      </c>
      <c r="K8">
        <f>Facies_3_Porosity!AY7</f>
        <v>1.5</v>
      </c>
      <c r="L8">
        <f>Facies_3_Porosity!AZ7</f>
        <v>5.061996988654037E-2</v>
      </c>
      <c r="M8" t="s">
        <v>37</v>
      </c>
      <c r="O8">
        <f t="shared" si="2"/>
        <v>6</v>
      </c>
      <c r="P8">
        <f>Facies_4_Porosity!AY7</f>
        <v>1.5</v>
      </c>
      <c r="Q8">
        <f>Facies_4_Porosity!AZ7</f>
        <v>2.6891551889987295E-2</v>
      </c>
      <c r="R8" t="s">
        <v>37</v>
      </c>
      <c r="T8">
        <f t="shared" si="3"/>
        <v>7.5</v>
      </c>
      <c r="U8">
        <f>Facies_5_Porosity!AY7</f>
        <v>1.5</v>
      </c>
      <c r="V8">
        <f>Facies_5_Porosity!AZ7</f>
        <v>6.6896338798484681E-2</v>
      </c>
      <c r="W8" t="s">
        <v>37</v>
      </c>
      <c r="Y8">
        <f t="shared" si="4"/>
        <v>9</v>
      </c>
      <c r="Z8">
        <f>Facies_6_Porosity!AY7</f>
        <v>1.5</v>
      </c>
      <c r="AA8">
        <f>Facies_6_Porosity!AZ7</f>
        <v>7.4986195872625935E-2</v>
      </c>
      <c r="AB8" t="s">
        <v>37</v>
      </c>
      <c r="AN8" s="56"/>
      <c r="AQ8" s="2"/>
      <c r="AR8" s="2"/>
    </row>
    <row r="9" spans="1:44" x14ac:dyDescent="0.25">
      <c r="A9">
        <f>Facies_1_Porosity!AY8</f>
        <v>1.5</v>
      </c>
      <c r="B9">
        <f>Facies_1_Porosity!AZ8</f>
        <v>5.6750000000000002E-2</v>
      </c>
      <c r="C9" t="s">
        <v>35</v>
      </c>
      <c r="E9">
        <f t="shared" si="0"/>
        <v>3</v>
      </c>
      <c r="F9">
        <f>Facies_2_Porosity!AY8</f>
        <v>1.5</v>
      </c>
      <c r="G9">
        <f>Facies_2_Porosity!AZ8</f>
        <v>0.11775000000000001</v>
      </c>
      <c r="H9" t="s">
        <v>35</v>
      </c>
      <c r="J9">
        <f t="shared" si="1"/>
        <v>4.5</v>
      </c>
      <c r="K9">
        <f>Facies_3_Porosity!AY8</f>
        <v>1.5</v>
      </c>
      <c r="L9">
        <f>Facies_3_Porosity!AZ8</f>
        <v>6.7000000000000004E-2</v>
      </c>
      <c r="M9" t="s">
        <v>35</v>
      </c>
      <c r="O9">
        <f t="shared" si="2"/>
        <v>6</v>
      </c>
      <c r="P9">
        <f>Facies_4_Porosity!AY8</f>
        <v>1.5</v>
      </c>
      <c r="Q9">
        <f>Facies_4_Porosity!AZ8</f>
        <v>3.9750000000000001E-2</v>
      </c>
      <c r="R9" t="s">
        <v>35</v>
      </c>
      <c r="T9">
        <f t="shared" si="3"/>
        <v>7.5</v>
      </c>
      <c r="U9">
        <f>Facies_5_Porosity!AY8</f>
        <v>1.5</v>
      </c>
      <c r="V9">
        <f>Facies_5_Porosity!AZ8</f>
        <v>9.375E-2</v>
      </c>
      <c r="W9" t="s">
        <v>35</v>
      </c>
      <c r="Y9">
        <f t="shared" si="4"/>
        <v>9</v>
      </c>
      <c r="Z9">
        <f>Facies_6_Porosity!AY8</f>
        <v>1.5</v>
      </c>
      <c r="AA9">
        <f>Facies_6_Porosity!AZ8</f>
        <v>9.0999999999999998E-2</v>
      </c>
      <c r="AB9" t="s">
        <v>35</v>
      </c>
      <c r="AN9" s="56"/>
      <c r="AQ9" s="2"/>
      <c r="AR9" s="2"/>
    </row>
    <row r="10" spans="1:44" x14ac:dyDescent="0.25">
      <c r="A10">
        <f>Facies_1_Porosity!AY9</f>
        <v>0.5</v>
      </c>
      <c r="B10">
        <f>Facies_1_Porosity!AZ9</f>
        <v>5.6750000000000002E-2</v>
      </c>
      <c r="C10" t="s">
        <v>35</v>
      </c>
      <c r="E10">
        <f t="shared" si="0"/>
        <v>2</v>
      </c>
      <c r="F10">
        <f>Facies_2_Porosity!AY9</f>
        <v>0.5</v>
      </c>
      <c r="G10">
        <f>Facies_2_Porosity!AZ9</f>
        <v>0.11775000000000001</v>
      </c>
      <c r="H10" t="s">
        <v>35</v>
      </c>
      <c r="J10">
        <f t="shared" si="1"/>
        <v>3.5</v>
      </c>
      <c r="K10">
        <f>Facies_3_Porosity!AY9</f>
        <v>0.5</v>
      </c>
      <c r="L10">
        <f>Facies_3_Porosity!AZ9</f>
        <v>6.7000000000000004E-2</v>
      </c>
      <c r="M10" t="s">
        <v>35</v>
      </c>
      <c r="O10">
        <f t="shared" si="2"/>
        <v>5</v>
      </c>
      <c r="P10">
        <f>Facies_4_Porosity!AY9</f>
        <v>0.5</v>
      </c>
      <c r="Q10">
        <f>Facies_4_Porosity!AZ9</f>
        <v>3.9750000000000001E-2</v>
      </c>
      <c r="R10" t="s">
        <v>35</v>
      </c>
      <c r="T10">
        <f t="shared" si="3"/>
        <v>6.5</v>
      </c>
      <c r="U10">
        <f>Facies_5_Porosity!AY9</f>
        <v>0.5</v>
      </c>
      <c r="V10">
        <f>Facies_5_Porosity!AZ9</f>
        <v>9.375E-2</v>
      </c>
      <c r="W10" t="s">
        <v>35</v>
      </c>
      <c r="Y10">
        <f t="shared" si="4"/>
        <v>8</v>
      </c>
      <c r="Z10">
        <f>Facies_6_Porosity!AY9</f>
        <v>0.5</v>
      </c>
      <c r="AA10">
        <f>Facies_6_Porosity!AZ9</f>
        <v>9.0999999999999998E-2</v>
      </c>
      <c r="AB10" t="s">
        <v>35</v>
      </c>
      <c r="AN10" s="56"/>
      <c r="AQ10" s="2"/>
      <c r="AR10" s="2"/>
    </row>
    <row r="11" spans="1:44" x14ac:dyDescent="0.25">
      <c r="AN11" s="56"/>
      <c r="AQ11" s="2"/>
      <c r="AR11" s="2"/>
    </row>
    <row r="12" spans="1:44" x14ac:dyDescent="0.25">
      <c r="A12">
        <f>Facies_1_Porosity!AY11</f>
        <v>0.75</v>
      </c>
      <c r="B12">
        <f>Facies_1_Porosity!AZ11</f>
        <v>4.1999999999999996E-2</v>
      </c>
      <c r="C12" t="s">
        <v>39</v>
      </c>
      <c r="E12">
        <f t="shared" ref="E12:E18" si="5">A12+1.5</f>
        <v>2.25</v>
      </c>
      <c r="F12">
        <f>Facies_2_Porosity!AY11</f>
        <v>0.75</v>
      </c>
      <c r="G12">
        <f>Facies_2_Porosity!AZ11</f>
        <v>7.5499999999999998E-2</v>
      </c>
      <c r="H12" t="s">
        <v>39</v>
      </c>
      <c r="J12">
        <f t="shared" ref="J12:J18" si="6">E12+1.5</f>
        <v>3.75</v>
      </c>
      <c r="K12">
        <f>Facies_3_Porosity!AY11</f>
        <v>0.75</v>
      </c>
      <c r="L12">
        <f>Facies_3_Porosity!AZ11</f>
        <v>4.3999999999999997E-2</v>
      </c>
      <c r="M12" t="s">
        <v>39</v>
      </c>
      <c r="O12">
        <f t="shared" ref="O12:O18" si="7">J12+1.5</f>
        <v>5.25</v>
      </c>
      <c r="P12">
        <f>Facies_4_Porosity!AY11</f>
        <v>0.75</v>
      </c>
      <c r="Q12">
        <f>Facies_4_Porosity!AZ11</f>
        <v>2.2499999999999999E-2</v>
      </c>
      <c r="R12" t="s">
        <v>39</v>
      </c>
      <c r="T12">
        <f t="shared" ref="T12:T18" si="8">O12+1.5</f>
        <v>6.75</v>
      </c>
      <c r="U12">
        <f>Facies_5_Porosity!AY11</f>
        <v>0.75</v>
      </c>
      <c r="V12">
        <f>Facies_5_Porosity!AZ11</f>
        <v>5.8999999999999997E-2</v>
      </c>
      <c r="W12" t="s">
        <v>39</v>
      </c>
      <c r="Y12">
        <f t="shared" ref="Y12:Y18" si="9">T12+1.5</f>
        <v>8.25</v>
      </c>
      <c r="Z12">
        <f>Facies_6_Porosity!AY11</f>
        <v>0.75</v>
      </c>
      <c r="AA12">
        <f>Facies_6_Porosity!AZ11</f>
        <v>5.8000000000000003E-2</v>
      </c>
      <c r="AB12" t="s">
        <v>39</v>
      </c>
      <c r="AN12" s="56"/>
      <c r="AQ12" s="2"/>
      <c r="AR12" s="2"/>
    </row>
    <row r="13" spans="1:44" x14ac:dyDescent="0.25">
      <c r="A13">
        <f>Facies_1_Porosity!AY12</f>
        <v>1.25</v>
      </c>
      <c r="B13">
        <f>Facies_1_Porosity!AZ12</f>
        <v>4.1999999999999996E-2</v>
      </c>
      <c r="C13" t="s">
        <v>39</v>
      </c>
      <c r="E13">
        <f t="shared" si="5"/>
        <v>2.75</v>
      </c>
      <c r="F13">
        <f>Facies_2_Porosity!AY12</f>
        <v>1.25</v>
      </c>
      <c r="G13">
        <f>Facies_2_Porosity!AZ12</f>
        <v>7.5499999999999998E-2</v>
      </c>
      <c r="H13" t="s">
        <v>39</v>
      </c>
      <c r="J13">
        <f t="shared" si="6"/>
        <v>4.25</v>
      </c>
      <c r="K13">
        <f>Facies_3_Porosity!AY12</f>
        <v>1.25</v>
      </c>
      <c r="L13">
        <f>Facies_3_Porosity!AZ12</f>
        <v>4.3999999999999997E-2</v>
      </c>
      <c r="M13" t="s">
        <v>39</v>
      </c>
      <c r="O13">
        <f t="shared" si="7"/>
        <v>5.75</v>
      </c>
      <c r="P13">
        <f>Facies_4_Porosity!AY12</f>
        <v>1.25</v>
      </c>
      <c r="Q13">
        <f>Facies_4_Porosity!AZ12</f>
        <v>2.2499999999999999E-2</v>
      </c>
      <c r="R13" t="s">
        <v>39</v>
      </c>
      <c r="T13">
        <f t="shared" si="8"/>
        <v>7.25</v>
      </c>
      <c r="U13">
        <f>Facies_5_Porosity!AY12</f>
        <v>1.25</v>
      </c>
      <c r="V13">
        <f>Facies_5_Porosity!AZ12</f>
        <v>5.8999999999999997E-2</v>
      </c>
      <c r="W13" t="s">
        <v>39</v>
      </c>
      <c r="Y13">
        <f t="shared" si="9"/>
        <v>8.75</v>
      </c>
      <c r="Z13">
        <f>Facies_6_Porosity!AY12</f>
        <v>1.25</v>
      </c>
      <c r="AA13">
        <f>Facies_6_Porosity!AZ12</f>
        <v>5.8000000000000003E-2</v>
      </c>
      <c r="AB13" t="s">
        <v>39</v>
      </c>
      <c r="AN13" s="56"/>
      <c r="AQ13" s="2"/>
      <c r="AR13" s="2"/>
    </row>
    <row r="14" spans="1:44" x14ac:dyDescent="0.25">
      <c r="A14">
        <f>Facies_1_Porosity!AY13</f>
        <v>1.5</v>
      </c>
      <c r="B14">
        <f>Facies_1_Porosity!AZ13</f>
        <v>3.6039290317547892E-2</v>
      </c>
      <c r="C14" t="s">
        <v>49</v>
      </c>
      <c r="E14">
        <f t="shared" si="5"/>
        <v>3</v>
      </c>
      <c r="F14">
        <f>Facies_2_Porosity!AY13</f>
        <v>1.5</v>
      </c>
      <c r="G14">
        <f>Facies_2_Porosity!AZ13</f>
        <v>6.4119345760937516E-2</v>
      </c>
      <c r="H14" t="s">
        <v>49</v>
      </c>
      <c r="J14">
        <f t="shared" si="6"/>
        <v>4.5</v>
      </c>
      <c r="K14">
        <f>Facies_3_Porosity!AY13</f>
        <v>1.5</v>
      </c>
      <c r="L14">
        <f>Facies_3_Porosity!AZ13</f>
        <v>3.7380030113459625E-2</v>
      </c>
      <c r="M14" t="s">
        <v>49</v>
      </c>
      <c r="O14">
        <f t="shared" si="7"/>
        <v>6</v>
      </c>
      <c r="P14">
        <f>Facies_4_Porosity!AY13</f>
        <v>1.5</v>
      </c>
      <c r="Q14">
        <f>Facies_4_Porosity!AZ13</f>
        <v>1.8108448110012703E-2</v>
      </c>
      <c r="R14" t="s">
        <v>49</v>
      </c>
      <c r="T14">
        <f t="shared" si="8"/>
        <v>7.5</v>
      </c>
      <c r="U14">
        <f>Facies_5_Porosity!AY13</f>
        <v>1.5</v>
      </c>
      <c r="V14">
        <f>Facies_5_Porosity!AZ13</f>
        <v>5.1103661201515313E-2</v>
      </c>
      <c r="W14" t="s">
        <v>49</v>
      </c>
      <c r="Y14">
        <f t="shared" si="9"/>
        <v>9</v>
      </c>
      <c r="Z14">
        <f>Facies_6_Porosity!AY13</f>
        <v>1.5</v>
      </c>
      <c r="AA14">
        <f>Facies_6_Porosity!AZ13</f>
        <v>4.1013804127374071E-2</v>
      </c>
      <c r="AB14" t="s">
        <v>49</v>
      </c>
      <c r="AQ14" s="2"/>
      <c r="AR14" s="2"/>
    </row>
    <row r="15" spans="1:44" x14ac:dyDescent="0.25">
      <c r="A15">
        <f>Facies_1_Porosity!AY14</f>
        <v>1.5</v>
      </c>
      <c r="B15">
        <f>Facies_1_Porosity!AZ14</f>
        <v>3.1E-2</v>
      </c>
      <c r="C15" t="s">
        <v>44</v>
      </c>
      <c r="E15">
        <f t="shared" si="5"/>
        <v>3</v>
      </c>
      <c r="F15">
        <f>Facies_2_Porosity!AY14</f>
        <v>1.5</v>
      </c>
      <c r="G15">
        <f>Facies_2_Porosity!AZ14</f>
        <v>4.9750000000000003E-2</v>
      </c>
      <c r="H15" t="s">
        <v>44</v>
      </c>
      <c r="J15">
        <f t="shared" si="6"/>
        <v>4.5</v>
      </c>
      <c r="K15">
        <f>Facies_3_Porosity!AY14</f>
        <v>1.5</v>
      </c>
      <c r="L15">
        <f>Facies_3_Porosity!AZ14</f>
        <v>0.03</v>
      </c>
      <c r="M15" t="s">
        <v>44</v>
      </c>
      <c r="O15">
        <f t="shared" si="7"/>
        <v>6</v>
      </c>
      <c r="P15">
        <f>Facies_4_Porosity!AY14</f>
        <v>1.5</v>
      </c>
      <c r="Q15">
        <f>Facies_4_Porosity!AZ14</f>
        <v>1.15E-2</v>
      </c>
      <c r="R15" t="s">
        <v>44</v>
      </c>
      <c r="T15">
        <f t="shared" si="8"/>
        <v>7.5</v>
      </c>
      <c r="U15">
        <f>Facies_5_Porosity!AY14</f>
        <v>1.5</v>
      </c>
      <c r="V15">
        <f>Facies_5_Porosity!AZ14</f>
        <v>4.1000000000000002E-2</v>
      </c>
      <c r="W15" t="s">
        <v>44</v>
      </c>
      <c r="Y15">
        <f t="shared" si="9"/>
        <v>9</v>
      </c>
      <c r="Z15">
        <f>Facies_6_Porosity!AY14</f>
        <v>1.5</v>
      </c>
      <c r="AA15">
        <f>Facies_6_Porosity!AZ14</f>
        <v>3.3750000000000002E-2</v>
      </c>
      <c r="AB15" t="s">
        <v>44</v>
      </c>
      <c r="AQ15" s="2"/>
      <c r="AR15" s="2"/>
    </row>
    <row r="16" spans="1:44" x14ac:dyDescent="0.25">
      <c r="A16">
        <f>Facies_1_Porosity!AY15</f>
        <v>0.5</v>
      </c>
      <c r="B16">
        <f>Facies_1_Porosity!AZ15</f>
        <v>3.1E-2</v>
      </c>
      <c r="C16" t="s">
        <v>44</v>
      </c>
      <c r="E16">
        <f t="shared" si="5"/>
        <v>2</v>
      </c>
      <c r="F16">
        <f>Facies_2_Porosity!AY15</f>
        <v>0.5</v>
      </c>
      <c r="G16">
        <f>Facies_2_Porosity!AZ15</f>
        <v>4.9750000000000003E-2</v>
      </c>
      <c r="H16" t="s">
        <v>44</v>
      </c>
      <c r="J16">
        <f t="shared" si="6"/>
        <v>3.5</v>
      </c>
      <c r="K16">
        <f>Facies_3_Porosity!AY15</f>
        <v>0.5</v>
      </c>
      <c r="L16">
        <f>Facies_3_Porosity!AZ15</f>
        <v>0.03</v>
      </c>
      <c r="M16" t="s">
        <v>44</v>
      </c>
      <c r="O16">
        <f t="shared" si="7"/>
        <v>5</v>
      </c>
      <c r="P16">
        <f>Facies_4_Porosity!AY15</f>
        <v>0.5</v>
      </c>
      <c r="Q16">
        <f>Facies_4_Porosity!AZ15</f>
        <v>1.15E-2</v>
      </c>
      <c r="R16" t="s">
        <v>44</v>
      </c>
      <c r="T16">
        <f t="shared" si="8"/>
        <v>6.5</v>
      </c>
      <c r="U16">
        <f>Facies_5_Porosity!AY15</f>
        <v>0.5</v>
      </c>
      <c r="V16">
        <f>Facies_5_Porosity!AZ15</f>
        <v>4.1000000000000002E-2</v>
      </c>
      <c r="W16" t="s">
        <v>44</v>
      </c>
      <c r="Y16">
        <f t="shared" si="9"/>
        <v>8</v>
      </c>
      <c r="Z16">
        <f>Facies_6_Porosity!AY15</f>
        <v>0.5</v>
      </c>
      <c r="AA16">
        <f>Facies_6_Porosity!AZ15</f>
        <v>3.3750000000000002E-2</v>
      </c>
      <c r="AB16" t="s">
        <v>44</v>
      </c>
      <c r="AQ16" s="2"/>
      <c r="AR16" s="2"/>
    </row>
    <row r="17" spans="1:40" x14ac:dyDescent="0.25">
      <c r="A17">
        <f>Facies_1_Porosity!AY16</f>
        <v>0.5</v>
      </c>
      <c r="B17">
        <f>Facies_1_Porosity!AZ16</f>
        <v>3.6039290317547892E-2</v>
      </c>
      <c r="C17" t="s">
        <v>49</v>
      </c>
      <c r="E17">
        <f t="shared" si="5"/>
        <v>2</v>
      </c>
      <c r="F17">
        <f>Facies_2_Porosity!AY16</f>
        <v>0.5</v>
      </c>
      <c r="G17">
        <f>Facies_2_Porosity!AZ16</f>
        <v>6.4119345760937516E-2</v>
      </c>
      <c r="H17" t="s">
        <v>49</v>
      </c>
      <c r="J17">
        <f t="shared" si="6"/>
        <v>3.5</v>
      </c>
      <c r="K17">
        <f>Facies_3_Porosity!AY16</f>
        <v>0.5</v>
      </c>
      <c r="L17">
        <f>Facies_3_Porosity!AZ16</f>
        <v>3.7380030113459625E-2</v>
      </c>
      <c r="M17" t="s">
        <v>49</v>
      </c>
      <c r="O17">
        <f t="shared" si="7"/>
        <v>5</v>
      </c>
      <c r="P17">
        <f>Facies_4_Porosity!AY16</f>
        <v>0.5</v>
      </c>
      <c r="Q17">
        <f>Facies_4_Porosity!AZ16</f>
        <v>1.8108448110012703E-2</v>
      </c>
      <c r="R17" t="s">
        <v>49</v>
      </c>
      <c r="T17">
        <f t="shared" si="8"/>
        <v>6.5</v>
      </c>
      <c r="U17">
        <f>Facies_5_Porosity!AY16</f>
        <v>0.5</v>
      </c>
      <c r="V17">
        <f>Facies_5_Porosity!AZ16</f>
        <v>5.1103661201515313E-2</v>
      </c>
      <c r="W17" t="s">
        <v>49</v>
      </c>
      <c r="Y17">
        <f t="shared" si="9"/>
        <v>8</v>
      </c>
      <c r="Z17">
        <f>Facies_6_Porosity!AY16</f>
        <v>0.5</v>
      </c>
      <c r="AA17">
        <f>Facies_6_Porosity!AZ16</f>
        <v>4.1013804127374071E-2</v>
      </c>
      <c r="AB17" t="s">
        <v>49</v>
      </c>
    </row>
    <row r="18" spans="1:40" x14ac:dyDescent="0.25">
      <c r="A18">
        <f>Facies_1_Porosity!AY17</f>
        <v>0.75</v>
      </c>
      <c r="B18">
        <f>Facies_1_Porosity!AZ17</f>
        <v>4.1999999999999996E-2</v>
      </c>
      <c r="C18" t="s">
        <v>39</v>
      </c>
      <c r="E18">
        <f t="shared" si="5"/>
        <v>2.25</v>
      </c>
      <c r="F18">
        <f>Facies_2_Porosity!AY17</f>
        <v>0.75</v>
      </c>
      <c r="G18">
        <f>Facies_2_Porosity!AZ17</f>
        <v>7.5499999999999998E-2</v>
      </c>
      <c r="H18" t="s">
        <v>39</v>
      </c>
      <c r="J18">
        <f t="shared" si="6"/>
        <v>3.75</v>
      </c>
      <c r="K18">
        <f>Facies_3_Porosity!AY17</f>
        <v>0.75</v>
      </c>
      <c r="L18">
        <f>Facies_3_Porosity!AZ17</f>
        <v>4.3999999999999997E-2</v>
      </c>
      <c r="M18" t="s">
        <v>39</v>
      </c>
      <c r="O18">
        <f t="shared" si="7"/>
        <v>5.25</v>
      </c>
      <c r="P18">
        <f>Facies_4_Porosity!AY17</f>
        <v>0.75</v>
      </c>
      <c r="Q18">
        <f>Facies_4_Porosity!AZ17</f>
        <v>2.2499999999999999E-2</v>
      </c>
      <c r="R18" t="s">
        <v>39</v>
      </c>
      <c r="T18">
        <f t="shared" si="8"/>
        <v>6.75</v>
      </c>
      <c r="U18">
        <f>Facies_5_Porosity!AY17</f>
        <v>0.75</v>
      </c>
      <c r="V18">
        <f>Facies_5_Porosity!AZ17</f>
        <v>5.8999999999999997E-2</v>
      </c>
      <c r="W18" t="s">
        <v>39</v>
      </c>
      <c r="Y18">
        <f t="shared" si="9"/>
        <v>8.25</v>
      </c>
      <c r="Z18">
        <f>Facies_6_Porosity!AY17</f>
        <v>0.75</v>
      </c>
      <c r="AA18">
        <f>Facies_6_Porosity!AZ17</f>
        <v>5.8000000000000003E-2</v>
      </c>
      <c r="AB18" t="s">
        <v>39</v>
      </c>
    </row>
    <row r="20" spans="1:40" x14ac:dyDescent="0.25">
      <c r="A20">
        <f>Facies_1_Porosity!AY19</f>
        <v>1</v>
      </c>
      <c r="B20">
        <f>Facies_1_Porosity!AZ19</f>
        <v>5.6750000000000002E-2</v>
      </c>
      <c r="C20" t="s">
        <v>35</v>
      </c>
      <c r="E20">
        <f>A20+1.5</f>
        <v>2.5</v>
      </c>
      <c r="F20">
        <f>Facies_2_Porosity!AY19</f>
        <v>1</v>
      </c>
      <c r="G20">
        <f>Facies_2_Porosity!AZ19</f>
        <v>0.11775000000000001</v>
      </c>
      <c r="H20" t="s">
        <v>35</v>
      </c>
      <c r="J20">
        <f>E20+1.5</f>
        <v>4</v>
      </c>
      <c r="K20">
        <f>Facies_3_Porosity!AY19</f>
        <v>1</v>
      </c>
      <c r="L20">
        <f>Facies_3_Porosity!AZ19</f>
        <v>6.7000000000000004E-2</v>
      </c>
      <c r="M20" t="s">
        <v>35</v>
      </c>
      <c r="O20">
        <f>J20+1.5</f>
        <v>5.5</v>
      </c>
      <c r="P20">
        <f>Facies_4_Porosity!AY19</f>
        <v>1</v>
      </c>
      <c r="Q20">
        <f>Facies_4_Porosity!AZ19</f>
        <v>3.9750000000000001E-2</v>
      </c>
      <c r="R20" t="s">
        <v>35</v>
      </c>
      <c r="T20">
        <f>O20+1.5</f>
        <v>7</v>
      </c>
      <c r="U20">
        <f>Facies_5_Porosity!AY19</f>
        <v>1</v>
      </c>
      <c r="V20">
        <f>Facies_5_Porosity!AZ19</f>
        <v>9.375E-2</v>
      </c>
      <c r="W20" t="s">
        <v>35</v>
      </c>
      <c r="Y20">
        <f>T20+1.5</f>
        <v>8.5</v>
      </c>
      <c r="Z20">
        <f>Facies_6_Porosity!AY19</f>
        <v>1</v>
      </c>
      <c r="AA20">
        <f>Facies_6_Porosity!AZ19</f>
        <v>9.0999999999999998E-2</v>
      </c>
      <c r="AB20" t="s">
        <v>35</v>
      </c>
    </row>
    <row r="21" spans="1:40" x14ac:dyDescent="0.25">
      <c r="A21">
        <f>Facies_1_Porosity!AY20</f>
        <v>1</v>
      </c>
      <c r="B21">
        <f>Facies_1_Porosity!AZ20</f>
        <v>9.5375000000000015E-2</v>
      </c>
      <c r="C21" t="s">
        <v>61</v>
      </c>
      <c r="E21">
        <f>A21+1.5</f>
        <v>2.5</v>
      </c>
      <c r="F21">
        <f>Facies_2_Porosity!AY20</f>
        <v>1</v>
      </c>
      <c r="G21">
        <f>Facies_2_Porosity!AZ20</f>
        <v>0.20799999999999999</v>
      </c>
      <c r="H21" t="s">
        <v>61</v>
      </c>
      <c r="J21">
        <f>E21+1.5</f>
        <v>4</v>
      </c>
      <c r="K21">
        <f>Facies_3_Porosity!AY20</f>
        <v>1</v>
      </c>
      <c r="L21">
        <f>Facies_3_Porosity!AZ20</f>
        <v>0.122</v>
      </c>
      <c r="M21" t="s">
        <v>61</v>
      </c>
      <c r="O21">
        <f>J21+1.5</f>
        <v>5.5</v>
      </c>
      <c r="P21">
        <f>Facies_4_Porosity!AY20</f>
        <v>1</v>
      </c>
      <c r="Q21">
        <f>Facies_4_Porosity!AZ20</f>
        <v>7.5999999999999998E-2</v>
      </c>
      <c r="R21" t="s">
        <v>61</v>
      </c>
      <c r="T21">
        <f>O21+1.5</f>
        <v>7</v>
      </c>
      <c r="U21">
        <f>Facies_5_Porosity!AY20</f>
        <v>1</v>
      </c>
      <c r="V21">
        <f>Facies_5_Porosity!AZ20</f>
        <v>0.16300000000000001</v>
      </c>
      <c r="W21" t="s">
        <v>61</v>
      </c>
      <c r="Y21">
        <f>T21+1.5</f>
        <v>8.5</v>
      </c>
      <c r="Z21">
        <f>Facies_6_Porosity!AY20</f>
        <v>1</v>
      </c>
      <c r="AA21">
        <f>Facies_6_Porosity!AZ20</f>
        <v>0.176875</v>
      </c>
      <c r="AB21" t="s">
        <v>61</v>
      </c>
    </row>
    <row r="23" spans="1:40" x14ac:dyDescent="0.25">
      <c r="A23">
        <f>Facies_1_Porosity!AY22</f>
        <v>1</v>
      </c>
      <c r="B23">
        <f>Facies_1_Porosity!AZ22</f>
        <v>3.1E-2</v>
      </c>
      <c r="C23" t="s">
        <v>44</v>
      </c>
      <c r="E23">
        <f>A23+1.5</f>
        <v>2.5</v>
      </c>
      <c r="F23">
        <f>Facies_2_Porosity!AY22</f>
        <v>1</v>
      </c>
      <c r="G23">
        <f>Facies_2_Porosity!AZ22</f>
        <v>4.9750000000000003E-2</v>
      </c>
      <c r="H23" t="s">
        <v>44</v>
      </c>
      <c r="J23">
        <f>E23+1.5</f>
        <v>4</v>
      </c>
      <c r="K23">
        <f>Facies_3_Porosity!AY22</f>
        <v>1</v>
      </c>
      <c r="L23">
        <f>Facies_3_Porosity!AZ22</f>
        <v>0.03</v>
      </c>
      <c r="M23" t="s">
        <v>44</v>
      </c>
      <c r="O23">
        <f>J23+1.5</f>
        <v>5.5</v>
      </c>
      <c r="P23">
        <f>Facies_4_Porosity!AY22</f>
        <v>1</v>
      </c>
      <c r="Q23">
        <f>Facies_4_Porosity!AZ22</f>
        <v>1.15E-2</v>
      </c>
      <c r="R23" t="s">
        <v>44</v>
      </c>
      <c r="T23">
        <f>O23+1.5</f>
        <v>7</v>
      </c>
      <c r="U23">
        <f>Facies_5_Porosity!AY22</f>
        <v>1</v>
      </c>
      <c r="V23">
        <f>Facies_5_Porosity!AZ22</f>
        <v>4.1000000000000002E-2</v>
      </c>
      <c r="W23" t="s">
        <v>44</v>
      </c>
      <c r="Y23">
        <f>T23+1.5</f>
        <v>8.5</v>
      </c>
      <c r="Z23">
        <f>Facies_6_Porosity!AY22</f>
        <v>1</v>
      </c>
      <c r="AA23">
        <f>Facies_6_Porosity!AZ22</f>
        <v>3.3750000000000002E-2</v>
      </c>
      <c r="AB23" t="s">
        <v>44</v>
      </c>
    </row>
    <row r="24" spans="1:40" x14ac:dyDescent="0.25">
      <c r="A24">
        <f>Facies_1_Porosity!AY23</f>
        <v>1</v>
      </c>
      <c r="B24">
        <f>Facies_1_Porosity!AZ23</f>
        <v>3.0000000000000001E-3</v>
      </c>
      <c r="C24" t="s">
        <v>62</v>
      </c>
      <c r="E24">
        <f>A24+1.5</f>
        <v>2.5</v>
      </c>
      <c r="F24">
        <f>Facies_2_Porosity!AY23</f>
        <v>1</v>
      </c>
      <c r="G24">
        <f>Facies_2_Porosity!AZ23</f>
        <v>1.6E-2</v>
      </c>
      <c r="H24" t="s">
        <v>62</v>
      </c>
      <c r="J24">
        <f>E24+1.5</f>
        <v>4</v>
      </c>
      <c r="K24">
        <f>Facies_3_Porosity!AY23</f>
        <v>1</v>
      </c>
      <c r="L24">
        <f>Facies_3_Porosity!AZ23</f>
        <v>1E-3</v>
      </c>
      <c r="M24" t="s">
        <v>62</v>
      </c>
      <c r="O24">
        <f>J24+1.5</f>
        <v>5.5</v>
      </c>
      <c r="P24">
        <f>Facies_4_Porosity!AY23</f>
        <v>1</v>
      </c>
      <c r="Q24">
        <f>Facies_4_Porosity!AZ23</f>
        <v>1E-3</v>
      </c>
      <c r="R24" t="s">
        <v>62</v>
      </c>
      <c r="T24">
        <f>O24+1.5</f>
        <v>7</v>
      </c>
      <c r="U24">
        <f>Facies_5_Porosity!AY23</f>
        <v>1</v>
      </c>
      <c r="V24">
        <f>Facies_5_Porosity!AZ23</f>
        <v>5.0000000000000001E-3</v>
      </c>
      <c r="W24" t="s">
        <v>62</v>
      </c>
      <c r="Y24">
        <f>T24+1.5</f>
        <v>8.5</v>
      </c>
      <c r="Z24">
        <f>Facies_6_Porosity!AY23</f>
        <v>1</v>
      </c>
      <c r="AA24">
        <f>Facies_6_Porosity!AZ23</f>
        <v>5.0000000000000001E-3</v>
      </c>
      <c r="AB24" t="s">
        <v>62</v>
      </c>
    </row>
    <row r="26" spans="1:40" x14ac:dyDescent="0.25">
      <c r="A26">
        <f>Facies_1_Porosity!AY25</f>
        <v>1</v>
      </c>
      <c r="B26">
        <f>Facies_1_Porosity!AZ25</f>
        <v>0.1</v>
      </c>
      <c r="C26" t="s">
        <v>63</v>
      </c>
      <c r="E26">
        <f>A26+1.5</f>
        <v>2.5</v>
      </c>
      <c r="F26">
        <f>Facies_2_Porosity!AY25</f>
        <v>1</v>
      </c>
      <c r="G26">
        <f>Facies_2_Porosity!AZ25</f>
        <v>0</v>
      </c>
      <c r="H26" t="s">
        <v>63</v>
      </c>
      <c r="J26">
        <f>E26+1.5</f>
        <v>4</v>
      </c>
      <c r="K26">
        <f>Facies_3_Porosity!AY25</f>
        <v>1</v>
      </c>
      <c r="L26">
        <f>Facies_3_Porosity!AZ25</f>
        <v>0</v>
      </c>
      <c r="M26" t="s">
        <v>63</v>
      </c>
      <c r="O26">
        <f>J26+1.5</f>
        <v>5.5</v>
      </c>
      <c r="P26">
        <f>Facies_4_Porosity!AY25</f>
        <v>1</v>
      </c>
      <c r="Q26">
        <f>Facies_4_Porosity!AZ25</f>
        <v>0</v>
      </c>
      <c r="R26" t="s">
        <v>63</v>
      </c>
      <c r="T26">
        <f>O26+1.5</f>
        <v>7</v>
      </c>
      <c r="U26">
        <f>Facies_5_Porosity!AY25</f>
        <v>1</v>
      </c>
      <c r="V26">
        <f>Facies_5_Porosity!AZ25</f>
        <v>0</v>
      </c>
      <c r="W26" t="s">
        <v>63</v>
      </c>
      <c r="Y26">
        <f>T26+1.5</f>
        <v>8.5</v>
      </c>
      <c r="Z26">
        <f>Facies_6_Porosity!AY25</f>
        <v>1</v>
      </c>
      <c r="AA26">
        <f>Facies_6_Porosity!AZ25</f>
        <v>0.187</v>
      </c>
      <c r="AB26" t="s">
        <v>63</v>
      </c>
    </row>
    <row r="27" spans="1:40" x14ac:dyDescent="0.25">
      <c r="A27">
        <f>Facies_1_Porosity!AY26</f>
        <v>1</v>
      </c>
      <c r="B27">
        <f>Facies_1_Porosity!AZ26</f>
        <v>0.10299999999999999</v>
      </c>
      <c r="C27" t="s">
        <v>64</v>
      </c>
      <c r="E27">
        <f>A27+1.5</f>
        <v>2.5</v>
      </c>
      <c r="F27">
        <f>Facies_2_Porosity!AY26</f>
        <v>1</v>
      </c>
      <c r="G27">
        <f>Facies_2_Porosity!AZ26</f>
        <v>0</v>
      </c>
      <c r="H27" t="s">
        <v>64</v>
      </c>
      <c r="J27">
        <f>E27+1.5</f>
        <v>4</v>
      </c>
      <c r="K27">
        <f>Facies_3_Porosity!AY26</f>
        <v>1</v>
      </c>
      <c r="L27">
        <f>Facies_3_Porosity!AZ26</f>
        <v>0</v>
      </c>
      <c r="M27" t="s">
        <v>64</v>
      </c>
      <c r="O27">
        <f>J27+1.5</f>
        <v>5.5</v>
      </c>
      <c r="P27">
        <f>Facies_4_Porosity!AY26</f>
        <v>1</v>
      </c>
      <c r="Q27">
        <f>Facies_4_Porosity!AZ26</f>
        <v>0</v>
      </c>
      <c r="R27" t="s">
        <v>64</v>
      </c>
      <c r="T27">
        <f>O27+1.5</f>
        <v>7</v>
      </c>
      <c r="U27">
        <f>Facies_5_Porosity!AY26</f>
        <v>1</v>
      </c>
      <c r="V27">
        <f>Facies_5_Porosity!AZ26</f>
        <v>0</v>
      </c>
      <c r="W27" t="s">
        <v>64</v>
      </c>
      <c r="Y27">
        <f>T27+1.5</f>
        <v>8.5</v>
      </c>
      <c r="Z27">
        <f>Facies_6_Porosity!AY26</f>
        <v>1</v>
      </c>
      <c r="AA27">
        <f>Facies_6_Porosity!AZ26</f>
        <v>0</v>
      </c>
      <c r="AB27" t="s">
        <v>64</v>
      </c>
    </row>
    <row r="28" spans="1:40" x14ac:dyDescent="0.25">
      <c r="AF28" t="s">
        <v>41</v>
      </c>
      <c r="AG28" t="s">
        <v>80</v>
      </c>
      <c r="AI28" t="s">
        <v>81</v>
      </c>
      <c r="AJ28" t="s">
        <v>80</v>
      </c>
      <c r="AL28" t="s">
        <v>82</v>
      </c>
      <c r="AM28" t="s">
        <v>80</v>
      </c>
      <c r="AN28" t="s">
        <v>21</v>
      </c>
    </row>
    <row r="29" spans="1:40" s="2" customFormat="1" x14ac:dyDescent="0.25">
      <c r="B29" s="2">
        <v>4.2695652173913051E-2</v>
      </c>
      <c r="C29" s="2" t="s">
        <v>4</v>
      </c>
      <c r="G29" s="2">
        <v>8.5613636363636336E-2</v>
      </c>
      <c r="H29" s="2" t="s">
        <v>4</v>
      </c>
      <c r="L29" s="2">
        <v>4.7701298701298717E-2</v>
      </c>
      <c r="M29" s="2" t="s">
        <v>4</v>
      </c>
      <c r="Q29" s="2">
        <v>2.7009803921568636E-2</v>
      </c>
      <c r="R29" s="2" t="s">
        <v>4</v>
      </c>
      <c r="V29" s="2">
        <v>6.7445454545454586E-2</v>
      </c>
      <c r="W29" s="2" t="s">
        <v>4</v>
      </c>
      <c r="AA29" s="2">
        <v>6.3928571428571432E-2</v>
      </c>
      <c r="AB29" s="2" t="s">
        <v>4</v>
      </c>
      <c r="AE29" s="2" t="s">
        <v>24</v>
      </c>
      <c r="AF29" s="2">
        <f>B29</f>
        <v>4.2695652173913051E-2</v>
      </c>
      <c r="AG29" s="73">
        <v>1</v>
      </c>
      <c r="AI29">
        <v>0.1</v>
      </c>
      <c r="AJ29" s="6">
        <f>AG29</f>
        <v>1</v>
      </c>
      <c r="AL29" s="2" t="s">
        <v>24</v>
      </c>
      <c r="AM29" s="73">
        <v>1</v>
      </c>
      <c r="AN29" s="77">
        <v>0</v>
      </c>
    </row>
    <row r="30" spans="1:40" x14ac:dyDescent="0.25">
      <c r="AE30" s="2" t="s">
        <v>25</v>
      </c>
      <c r="AF30" s="28">
        <f>G29</f>
        <v>8.5613636363636336E-2</v>
      </c>
      <c r="AG30" s="69">
        <f>AG29+1.5</f>
        <v>2.5</v>
      </c>
      <c r="AI30">
        <v>0.10299999999999999</v>
      </c>
      <c r="AJ30" s="29">
        <v>1</v>
      </c>
      <c r="AL30" s="2" t="s">
        <v>25</v>
      </c>
      <c r="AM30" s="69">
        <f>AM29+1.5</f>
        <v>2.5</v>
      </c>
      <c r="AN30" s="77">
        <v>0</v>
      </c>
    </row>
    <row r="31" spans="1:40" x14ac:dyDescent="0.25">
      <c r="AE31" s="2" t="s">
        <v>26</v>
      </c>
      <c r="AF31" s="2">
        <f>L29</f>
        <v>4.7701298701298717E-2</v>
      </c>
      <c r="AG31" s="69">
        <f t="shared" ref="AG31:AG34" si="10">AG30+1.5</f>
        <v>4</v>
      </c>
      <c r="AJ31" s="29"/>
      <c r="AL31" s="2" t="s">
        <v>26</v>
      </c>
      <c r="AM31" s="69">
        <f t="shared" ref="AM31:AM34" si="11">AM30+1.5</f>
        <v>4</v>
      </c>
      <c r="AN31" s="77">
        <v>0</v>
      </c>
    </row>
    <row r="32" spans="1:40" x14ac:dyDescent="0.25">
      <c r="AE32" s="2" t="s">
        <v>27</v>
      </c>
      <c r="AF32" s="28">
        <f>Q29</f>
        <v>2.7009803921568636E-2</v>
      </c>
      <c r="AG32" s="69">
        <f t="shared" si="10"/>
        <v>5.5</v>
      </c>
      <c r="AJ32" s="29"/>
      <c r="AL32" s="2" t="s">
        <v>27</v>
      </c>
      <c r="AM32" s="69">
        <f t="shared" si="11"/>
        <v>5.5</v>
      </c>
      <c r="AN32" s="77">
        <v>0</v>
      </c>
    </row>
    <row r="33" spans="31:40" x14ac:dyDescent="0.25">
      <c r="AE33" s="2" t="s">
        <v>28</v>
      </c>
      <c r="AF33" s="2">
        <f>V29</f>
        <v>6.7445454545454586E-2</v>
      </c>
      <c r="AG33" s="69">
        <f t="shared" si="10"/>
        <v>7</v>
      </c>
      <c r="AJ33" s="29"/>
      <c r="AL33" s="2" t="s">
        <v>28</v>
      </c>
      <c r="AM33" s="69">
        <f t="shared" si="11"/>
        <v>7</v>
      </c>
      <c r="AN33" s="77">
        <v>0</v>
      </c>
    </row>
    <row r="34" spans="31:40" x14ac:dyDescent="0.25">
      <c r="AE34" s="2" t="s">
        <v>29</v>
      </c>
      <c r="AF34" s="28">
        <f>AA29</f>
        <v>6.3928571428571432E-2</v>
      </c>
      <c r="AG34" s="69">
        <f t="shared" si="10"/>
        <v>8.5</v>
      </c>
      <c r="AI34">
        <v>0.187</v>
      </c>
      <c r="AJ34" s="69">
        <f>AG34</f>
        <v>8.5</v>
      </c>
      <c r="AL34" s="2" t="s">
        <v>29</v>
      </c>
      <c r="AM34" s="69">
        <f t="shared" si="11"/>
        <v>8.5</v>
      </c>
      <c r="AN34" s="77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CC2E-AB27-4694-97E7-5D11D619E5EB}">
  <dimension ref="A1:CA607"/>
  <sheetViews>
    <sheetView topLeftCell="A2" workbookViewId="0">
      <selection activeCell="O4" sqref="O4"/>
    </sheetView>
  </sheetViews>
  <sheetFormatPr defaultRowHeight="15" x14ac:dyDescent="0.25"/>
  <cols>
    <col min="9" max="10" width="13.42578125" customWidth="1"/>
    <col min="11" max="11" width="12.42578125" customWidth="1"/>
    <col min="16" max="16" width="10.85546875" bestFit="1" customWidth="1"/>
    <col min="37" max="38" width="10.140625" bestFit="1" customWidth="1"/>
    <col min="47" max="47" width="20.5703125" customWidth="1"/>
    <col min="50" max="50" width="10.140625" customWidth="1"/>
    <col min="51" max="51" width="11.42578125" customWidth="1"/>
    <col min="52" max="52" width="12" bestFit="1" customWidth="1"/>
    <col min="76" max="76" width="11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S1" t="s">
        <v>0</v>
      </c>
      <c r="AU1" t="s">
        <v>28</v>
      </c>
      <c r="AY1" t="s">
        <v>72</v>
      </c>
      <c r="BB1" t="s">
        <v>72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ht="15.75" thickBot="1" x14ac:dyDescent="0.3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120</v>
      </c>
      <c r="O2" s="25" t="s">
        <v>9</v>
      </c>
      <c r="P2" t="s">
        <v>121</v>
      </c>
      <c r="Q2" t="s">
        <v>10</v>
      </c>
      <c r="R2" t="s">
        <v>11</v>
      </c>
      <c r="S2">
        <f>COUNT(B3:B453)</f>
        <v>451</v>
      </c>
      <c r="T2" s="82" t="s">
        <v>131</v>
      </c>
      <c r="Y2" t="s">
        <v>141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45">
        <v>1E-3</v>
      </c>
      <c r="B3">
        <v>1</v>
      </c>
      <c r="C3" s="6">
        <f t="shared" ref="C3:C4" si="0">(B3-0.5)/$S$2</f>
        <v>1.1086474501108647E-3</v>
      </c>
      <c r="D3" s="6">
        <f>(_xlfn.NORM.S.INV(C3))</f>
        <v>-3.0594693291315673</v>
      </c>
      <c r="E3" s="7">
        <f>_xlfn.NORM.DIST(D3,0,1,TRUE)</f>
        <v>1.1086474501108639E-3</v>
      </c>
      <c r="F3" s="7">
        <f>_xlfn.NORM.DIST(D3,0,1,FALSE)</f>
        <v>3.7011384363662136E-3</v>
      </c>
      <c r="G3" s="79">
        <f>AVERAGE(A3:A453)</f>
        <v>5.5731707317073137E-2</v>
      </c>
      <c r="H3" s="79">
        <f>STDEV(A3:A453)</f>
        <v>3.9256663598125234E-2</v>
      </c>
      <c r="I3">
        <f>_xlfn.NORM.DIST(L3,$G$3,$H$3,TRUE)</f>
        <v>7.7851147086175299E-2</v>
      </c>
      <c r="J3">
        <f>_xlfn.NORM.DIST(L3,$G$3,$H$3,FALSE)</f>
        <v>3.7097217215660536</v>
      </c>
      <c r="K3">
        <f>J3*$H$3</f>
        <v>0.14563129766617658</v>
      </c>
      <c r="L3">
        <v>0</v>
      </c>
      <c r="N3" s="102">
        <f>AK16</f>
        <v>0</v>
      </c>
      <c r="O3" s="25" t="s">
        <v>9</v>
      </c>
      <c r="P3" s="78" t="str">
        <f>(N3&amp;" to "&amp;N4)</f>
        <v>0 to 0.01</v>
      </c>
      <c r="Q3" t="e">
        <f>O3/$S$2</f>
        <v>#VALUE!</v>
      </c>
      <c r="R3" t="e">
        <f>O3/$S$2</f>
        <v>#VALUE!</v>
      </c>
      <c r="S3">
        <f>SUM(O3:O28)</f>
        <v>451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7.5999999999999998E-2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AVERAGE(BS3:BS453)</f>
        <v>5.5731707317073137E-2</v>
      </c>
      <c r="BS3">
        <f>IF(A3&gt;0,A3,"")</f>
        <v>1E-3</v>
      </c>
      <c r="BT3">
        <f>IF(B3&gt;0,B3,"")</f>
        <v>1</v>
      </c>
      <c r="BU3">
        <f>BS3</f>
        <v>1E-3</v>
      </c>
      <c r="BV3">
        <f>_xlfn.NORM.DIST(BU3,$BP$3,$BP$4,TRUE)</f>
        <v>8.1628351634181168E-2</v>
      </c>
      <c r="BW3">
        <f>1-BV3</f>
        <v>0.91837164836581886</v>
      </c>
      <c r="BX3">
        <f>SMALL($BW$3:$BW$453,BT3)</f>
        <v>5.2489002115962968E-5</v>
      </c>
      <c r="BY3">
        <f>(2*BT3-1)*(LN(BV3)+LN(BX3))</f>
        <v>-12.360485524677213</v>
      </c>
      <c r="BZ3">
        <f>(BT3-0.5)/$BP$5</f>
        <v>1.1086474501108647E-3</v>
      </c>
      <c r="CA3">
        <f>_xlfn.NORM.S.INV(BZ3)</f>
        <v>-3.0594693291315673</v>
      </c>
    </row>
    <row r="4" spans="1:79" x14ac:dyDescent="0.25">
      <c r="A4" s="45">
        <v>1E-3</v>
      </c>
      <c r="B4">
        <f>B3+1</f>
        <v>2</v>
      </c>
      <c r="C4" s="6">
        <f t="shared" si="0"/>
        <v>3.3259423503325942E-3</v>
      </c>
      <c r="D4" s="6">
        <f t="shared" ref="D4" si="1">(_xlfn.NORM.S.INV(C4))</f>
        <v>-2.7137873676087025</v>
      </c>
      <c r="E4" s="7">
        <f t="shared" ref="E4" si="2">_xlfn.NORM.DIST(D4,0,1,TRUE)</f>
        <v>3.3259423503325981E-3</v>
      </c>
      <c r="F4" s="7">
        <f t="shared" ref="F4" si="3">_xlfn.NORM.DIST(D4,0,1,FALSE)</f>
        <v>1.0039183713089938E-2</v>
      </c>
      <c r="I4">
        <f t="shared" ref="I4:I67" si="4">_xlfn.NORM.DIST(L4,$G$3,$H$3,TRUE)</f>
        <v>9.8125220889796833E-2</v>
      </c>
      <c r="J4">
        <f t="shared" ref="J4:J67" si="5">_xlfn.NORM.DIST(L4,$G$3,$H$3,FALSE)</f>
        <v>4.4090768316429374</v>
      </c>
      <c r="K4">
        <f t="shared" ref="K4:K67" si="6">J4*$H$3</f>
        <v>0.17308564595809464</v>
      </c>
      <c r="L4">
        <f>L3+0.005</f>
        <v>5.0000000000000001E-3</v>
      </c>
      <c r="N4" s="102">
        <f>N3+$AM$16</f>
        <v>0.01</v>
      </c>
      <c r="O4" s="97">
        <v>40</v>
      </c>
      <c r="P4" s="80" t="str">
        <f t="shared" ref="P4:P27" si="7">(N4&amp;" to "&amp;N5)</f>
        <v>0.01 to 0.02</v>
      </c>
      <c r="Q4">
        <f>O4/$S$2</f>
        <v>8.8691796008869186E-2</v>
      </c>
      <c r="R4">
        <f>SUM(O3:O4)/$S$2</f>
        <v>8.8691796008869186E-2</v>
      </c>
      <c r="AU4" t="s">
        <v>34</v>
      </c>
      <c r="AV4" s="55">
        <v>0.75</v>
      </c>
      <c r="AY4">
        <f>AV3</f>
        <v>0.5</v>
      </c>
      <c r="AZ4">
        <f>AV14</f>
        <v>5.0548563808046613E-2</v>
      </c>
      <c r="BA4" t="s">
        <v>37</v>
      </c>
      <c r="BB4">
        <v>0.5</v>
      </c>
      <c r="BK4" s="50">
        <v>0.02</v>
      </c>
      <c r="BL4">
        <f t="shared" ref="BL4:BL18" si="8">NORMSINV(BK4)</f>
        <v>-2.0537489106318225</v>
      </c>
      <c r="BM4" s="51">
        <f t="shared" ref="BM4:BM18" si="9">BM3</f>
        <v>0</v>
      </c>
      <c r="BO4" t="s">
        <v>95</v>
      </c>
      <c r="BP4">
        <f>STDEV(BS3:BS453)</f>
        <v>3.9256663598125234E-2</v>
      </c>
      <c r="BS4">
        <f t="shared" ref="BS4:BT67" si="10">IF(A4&gt;0,A4,"")</f>
        <v>1E-3</v>
      </c>
      <c r="BT4">
        <f t="shared" si="10"/>
        <v>2</v>
      </c>
      <c r="BU4">
        <f t="shared" ref="BU4:BU67" si="11">BS4</f>
        <v>1E-3</v>
      </c>
      <c r="BV4">
        <f t="shared" ref="BV4:BV67" si="12">_xlfn.NORM.DIST(BU4,$BP$3,$BP$4,TRUE)</f>
        <v>8.1628351634181168E-2</v>
      </c>
      <c r="BW4">
        <f t="shared" ref="BW4:BW67" si="13">1-BV4</f>
        <v>0.91837164836581886</v>
      </c>
      <c r="BX4">
        <f t="shared" ref="BX4:BX67" si="14">SMALL($BW$3:$BW$453,BT4)</f>
        <v>1.0759824316353139E-4</v>
      </c>
      <c r="BY4">
        <f t="shared" ref="BY4:BY67" si="15">(2*BT4-1)*(LN(BV4)+LN(BX4))</f>
        <v>-34.928054606120021</v>
      </c>
      <c r="BZ4">
        <f t="shared" ref="BZ4:BZ67" si="16">(BT4-0.5)/$BP$5</f>
        <v>3.3259423503325942E-3</v>
      </c>
      <c r="CA4">
        <f t="shared" ref="CA4:CA67" si="17">_xlfn.NORM.S.INV(BZ4)</f>
        <v>-2.7137873676087025</v>
      </c>
    </row>
    <row r="5" spans="1:79" x14ac:dyDescent="0.25">
      <c r="A5" s="45">
        <v>2E-3</v>
      </c>
      <c r="B5">
        <f t="shared" ref="B5:B68" si="18">B4+1</f>
        <v>3</v>
      </c>
      <c r="C5" s="6">
        <f t="shared" ref="C5:C68" si="19">(B5-0.5)/$S$2</f>
        <v>5.5432372505543242E-3</v>
      </c>
      <c r="D5" s="6">
        <f t="shared" ref="D5:D68" si="20">(_xlfn.NORM.S.INV(C5))</f>
        <v>-2.5399612699655925</v>
      </c>
      <c r="E5" s="7">
        <f t="shared" ref="E5:E68" si="21">_xlfn.NORM.DIST(D5,0,1,TRUE)</f>
        <v>5.5432372505543172E-3</v>
      </c>
      <c r="F5" s="7">
        <f t="shared" ref="F5:F68" si="22">_xlfn.NORM.DIST(D5,0,1,FALSE)</f>
        <v>1.5849138084452388E-2</v>
      </c>
      <c r="I5">
        <f t="shared" si="4"/>
        <v>0.12202138447266951</v>
      </c>
      <c r="J5">
        <f t="shared" si="5"/>
        <v>5.1559504163184418</v>
      </c>
      <c r="K5">
        <f t="shared" si="6"/>
        <v>0.2024054110220268</v>
      </c>
      <c r="L5">
        <f t="shared" ref="L5:L68" si="23">L4+0.005</f>
        <v>0.01</v>
      </c>
      <c r="N5" s="102">
        <f t="shared" ref="N5:N28" si="24">N4+$AM$16</f>
        <v>0.02</v>
      </c>
      <c r="O5" s="97">
        <f>COUNT(A44:A79)</f>
        <v>36</v>
      </c>
      <c r="P5" s="80" t="str">
        <f t="shared" si="7"/>
        <v>0.02 to 0.03</v>
      </c>
      <c r="Q5">
        <f t="shared" ref="Q5:Q27" si="25">O5/$S$2</f>
        <v>7.9822616407982258E-2</v>
      </c>
      <c r="R5">
        <f>SUM(O3:O5)/$S$2</f>
        <v>0.16851441241685144</v>
      </c>
      <c r="AU5" t="s">
        <v>36</v>
      </c>
      <c r="AV5" s="55">
        <v>1</v>
      </c>
      <c r="AY5">
        <f>AV4</f>
        <v>0.75</v>
      </c>
      <c r="AZ5">
        <f>AV9</f>
        <v>4.7E-2</v>
      </c>
      <c r="BA5" t="s">
        <v>39</v>
      </c>
      <c r="BB5">
        <v>0.75</v>
      </c>
      <c r="BK5" s="50">
        <v>0.05</v>
      </c>
      <c r="BL5">
        <f t="shared" si="8"/>
        <v>-1.6448536269514726</v>
      </c>
      <c r="BM5" s="51">
        <f t="shared" si="9"/>
        <v>0</v>
      </c>
      <c r="BO5" t="s">
        <v>96</v>
      </c>
      <c r="BP5">
        <f>COUNT(BS3:BS453)</f>
        <v>451</v>
      </c>
      <c r="BS5">
        <f t="shared" si="10"/>
        <v>2E-3</v>
      </c>
      <c r="BT5">
        <f t="shared" si="10"/>
        <v>3</v>
      </c>
      <c r="BU5">
        <f t="shared" si="11"/>
        <v>2E-3</v>
      </c>
      <c r="BV5">
        <f t="shared" si="12"/>
        <v>8.5542106790497521E-2</v>
      </c>
      <c r="BW5">
        <f t="shared" si="13"/>
        <v>0.91445789320950244</v>
      </c>
      <c r="BX5">
        <f t="shared" si="14"/>
        <v>3.767683753518325E-4</v>
      </c>
      <c r="BY5">
        <f t="shared" si="15"/>
        <v>-51.713132477511593</v>
      </c>
      <c r="BZ5">
        <f t="shared" si="16"/>
        <v>5.5432372505543242E-3</v>
      </c>
      <c r="CA5">
        <f t="shared" si="17"/>
        <v>-2.5399612699655925</v>
      </c>
    </row>
    <row r="6" spans="1:79" x14ac:dyDescent="0.25">
      <c r="A6" s="45">
        <v>3.0000000000000001E-3</v>
      </c>
      <c r="B6">
        <f t="shared" si="18"/>
        <v>4</v>
      </c>
      <c r="C6" s="6">
        <f t="shared" si="19"/>
        <v>7.7605321507760536E-3</v>
      </c>
      <c r="D6" s="6">
        <f t="shared" si="20"/>
        <v>-2.4199869453379161</v>
      </c>
      <c r="E6" s="7">
        <f t="shared" si="21"/>
        <v>7.7605321507760623E-3</v>
      </c>
      <c r="F6" s="7">
        <f t="shared" si="22"/>
        <v>2.1341389110642525E-2</v>
      </c>
      <c r="I6">
        <f t="shared" si="4"/>
        <v>0.14973413173299366</v>
      </c>
      <c r="J6">
        <f t="shared" si="5"/>
        <v>5.9323194463383455</v>
      </c>
      <c r="K6">
        <f t="shared" si="6"/>
        <v>0.23288306886152096</v>
      </c>
      <c r="L6">
        <f t="shared" si="23"/>
        <v>1.4999999999999999E-2</v>
      </c>
      <c r="N6" s="102">
        <f t="shared" si="24"/>
        <v>0.03</v>
      </c>
      <c r="O6" s="97">
        <f>COUNT(A80:A122)</f>
        <v>43</v>
      </c>
      <c r="P6" s="80" t="str">
        <f t="shared" si="7"/>
        <v>0.03 to 0.04</v>
      </c>
      <c r="Q6">
        <f t="shared" si="25"/>
        <v>9.5343680709534362E-2</v>
      </c>
      <c r="R6">
        <f>SUM(O$3:O6)/$S$2</f>
        <v>0.26385809312638581</v>
      </c>
      <c r="AU6" t="s">
        <v>38</v>
      </c>
      <c r="AV6" s="55">
        <v>1.25</v>
      </c>
      <c r="AY6">
        <f>AV6</f>
        <v>1.25</v>
      </c>
      <c r="AZ6">
        <f>AV9</f>
        <v>4.7E-2</v>
      </c>
      <c r="BA6" t="s">
        <v>39</v>
      </c>
      <c r="BB6">
        <v>1.25</v>
      </c>
      <c r="BK6" s="50">
        <v>0.1</v>
      </c>
      <c r="BL6">
        <f t="shared" si="8"/>
        <v>-1.2815515655446006</v>
      </c>
      <c r="BM6" s="51">
        <f t="shared" si="9"/>
        <v>0</v>
      </c>
      <c r="BS6">
        <f t="shared" si="10"/>
        <v>3.0000000000000001E-3</v>
      </c>
      <c r="BT6">
        <f t="shared" si="10"/>
        <v>4</v>
      </c>
      <c r="BU6">
        <f t="shared" si="11"/>
        <v>3.0000000000000001E-3</v>
      </c>
      <c r="BV6">
        <f t="shared" si="12"/>
        <v>8.95947186048415E-2</v>
      </c>
      <c r="BW6">
        <f t="shared" si="13"/>
        <v>0.91040528139515853</v>
      </c>
      <c r="BX6">
        <f t="shared" si="14"/>
        <v>4.1312585619002196E-4</v>
      </c>
      <c r="BY6">
        <f t="shared" si="15"/>
        <v>-71.429520258385281</v>
      </c>
      <c r="BZ6">
        <f t="shared" si="16"/>
        <v>7.7605321507760536E-3</v>
      </c>
      <c r="CA6">
        <f t="shared" si="17"/>
        <v>-2.4199869453379161</v>
      </c>
    </row>
    <row r="7" spans="1:79" x14ac:dyDescent="0.25">
      <c r="A7" s="30">
        <v>3.0000000000000001E-3</v>
      </c>
      <c r="B7">
        <f t="shared" si="18"/>
        <v>5</v>
      </c>
      <c r="C7" s="6">
        <f t="shared" si="19"/>
        <v>9.9778270509977823E-3</v>
      </c>
      <c r="D7" s="6">
        <f t="shared" si="20"/>
        <v>-2.3271806189531357</v>
      </c>
      <c r="E7" s="7">
        <f t="shared" si="21"/>
        <v>9.9778270509977771E-3</v>
      </c>
      <c r="F7" s="7">
        <f t="shared" si="22"/>
        <v>2.6600550981461669E-2</v>
      </c>
      <c r="I7">
        <f t="shared" si="4"/>
        <v>0.18135656033535699</v>
      </c>
      <c r="J7">
        <f t="shared" si="5"/>
        <v>6.7157583001342713</v>
      </c>
      <c r="K7">
        <f t="shared" si="6"/>
        <v>0.26363826439468846</v>
      </c>
      <c r="L7">
        <f t="shared" si="23"/>
        <v>0.02</v>
      </c>
      <c r="N7" s="102">
        <f t="shared" si="24"/>
        <v>0.04</v>
      </c>
      <c r="O7" s="97">
        <f>COUNT(A123:A180)</f>
        <v>58</v>
      </c>
      <c r="P7" s="80" t="str">
        <f t="shared" si="7"/>
        <v>0.04 to 0.05</v>
      </c>
      <c r="Q7">
        <f t="shared" si="25"/>
        <v>0.12860310421286031</v>
      </c>
      <c r="R7">
        <f>SUM(O$3:O7)/$S$2</f>
        <v>0.39246119733924612</v>
      </c>
      <c r="AU7" t="s">
        <v>40</v>
      </c>
      <c r="AV7" s="55">
        <v>1.5</v>
      </c>
      <c r="AY7">
        <f>AV7</f>
        <v>1.5</v>
      </c>
      <c r="AZ7">
        <f>AV14</f>
        <v>5.0548563808046613E-2</v>
      </c>
      <c r="BA7" t="s">
        <v>37</v>
      </c>
      <c r="BB7">
        <v>1.5</v>
      </c>
      <c r="BK7" s="50">
        <v>0.2</v>
      </c>
      <c r="BL7">
        <f t="shared" si="8"/>
        <v>-0.84162123357291452</v>
      </c>
      <c r="BM7" s="51">
        <f t="shared" si="9"/>
        <v>0</v>
      </c>
      <c r="BO7" t="s">
        <v>93</v>
      </c>
      <c r="BP7">
        <f>SUM(BY3:BY453)</f>
        <v>-207291.58650834419</v>
      </c>
      <c r="BS7">
        <f t="shared" si="10"/>
        <v>3.0000000000000001E-3</v>
      </c>
      <c r="BT7">
        <f t="shared" si="10"/>
        <v>5</v>
      </c>
      <c r="BU7">
        <f t="shared" si="11"/>
        <v>3.0000000000000001E-3</v>
      </c>
      <c r="BV7">
        <f t="shared" si="12"/>
        <v>8.95947186048415E-2</v>
      </c>
      <c r="BW7">
        <f t="shared" si="13"/>
        <v>0.91040528139515853</v>
      </c>
      <c r="BX7">
        <f t="shared" si="14"/>
        <v>1.2947017654966197E-3</v>
      </c>
      <c r="BY7">
        <f t="shared" si="15"/>
        <v>-81.557404309329939</v>
      </c>
      <c r="BZ7">
        <f t="shared" si="16"/>
        <v>9.9778270509977823E-3</v>
      </c>
      <c r="CA7">
        <f t="shared" si="17"/>
        <v>-2.3271806189531357</v>
      </c>
    </row>
    <row r="8" spans="1:79" x14ac:dyDescent="0.25">
      <c r="A8" s="30">
        <v>3.0000000000000001E-3</v>
      </c>
      <c r="B8">
        <f t="shared" si="18"/>
        <v>6</v>
      </c>
      <c r="C8" s="6">
        <f t="shared" si="19"/>
        <v>1.2195121951219513E-2</v>
      </c>
      <c r="D8" s="6">
        <f t="shared" si="20"/>
        <v>-2.2509256965027937</v>
      </c>
      <c r="E8" s="7">
        <f t="shared" si="21"/>
        <v>1.2195121951219518E-2</v>
      </c>
      <c r="F8" s="7">
        <f t="shared" si="22"/>
        <v>3.1673599171855596E-2</v>
      </c>
      <c r="I8">
        <f t="shared" si="4"/>
        <v>0.21686038201543886</v>
      </c>
      <c r="J8">
        <f t="shared" si="5"/>
        <v>7.4803224208866306</v>
      </c>
      <c r="K8">
        <f t="shared" si="6"/>
        <v>0.29365250088226019</v>
      </c>
      <c r="L8">
        <f t="shared" si="23"/>
        <v>2.5000000000000001E-2</v>
      </c>
      <c r="N8" s="102">
        <f t="shared" si="24"/>
        <v>0.05</v>
      </c>
      <c r="O8" s="97">
        <f>COUNT(A181:A239)</f>
        <v>59</v>
      </c>
      <c r="P8" s="80" t="str">
        <f t="shared" si="7"/>
        <v>0.05 to 0.06</v>
      </c>
      <c r="Q8">
        <f t="shared" si="25"/>
        <v>0.13082039911308205</v>
      </c>
      <c r="R8">
        <f>SUM(O$3:O8)/$S$2</f>
        <v>0.52328159645232819</v>
      </c>
      <c r="AU8" t="s">
        <v>42</v>
      </c>
      <c r="AV8" s="65">
        <f>QUARTILE(AV22:AV500,3)</f>
        <v>7.5999999999999998E-2</v>
      </c>
      <c r="AY8">
        <f>AV7</f>
        <v>1.5</v>
      </c>
      <c r="AZ8">
        <f>AV8</f>
        <v>7.5999999999999998E-2</v>
      </c>
      <c r="BA8" t="s">
        <v>35</v>
      </c>
      <c r="BB8">
        <v>1.5</v>
      </c>
      <c r="BC8" t="s">
        <v>35</v>
      </c>
      <c r="BK8" s="50">
        <v>0.3</v>
      </c>
      <c r="BL8">
        <f t="shared" si="8"/>
        <v>-0.52440051270804089</v>
      </c>
      <c r="BM8" s="51">
        <f t="shared" si="9"/>
        <v>0</v>
      </c>
      <c r="BO8" t="s">
        <v>97</v>
      </c>
      <c r="BP8" s="59">
        <f>(-BP5-(1/BP5)*BP7)</f>
        <v>8.6265776238230387</v>
      </c>
      <c r="BS8">
        <f t="shared" si="10"/>
        <v>3.0000000000000001E-3</v>
      </c>
      <c r="BT8">
        <f t="shared" si="10"/>
        <v>6</v>
      </c>
      <c r="BU8">
        <f t="shared" si="11"/>
        <v>3.0000000000000001E-3</v>
      </c>
      <c r="BV8">
        <f t="shared" si="12"/>
        <v>8.95947186048415E-2</v>
      </c>
      <c r="BW8">
        <f t="shared" si="13"/>
        <v>0.91040528139515853</v>
      </c>
      <c r="BX8">
        <f t="shared" si="14"/>
        <v>1.5294967748794575E-3</v>
      </c>
      <c r="BY8">
        <f t="shared" si="15"/>
        <v>-97.848029486542188</v>
      </c>
      <c r="BZ8">
        <f t="shared" si="16"/>
        <v>1.2195121951219513E-2</v>
      </c>
      <c r="CA8">
        <f t="shared" si="17"/>
        <v>-2.2509256965027937</v>
      </c>
    </row>
    <row r="9" spans="1:79" x14ac:dyDescent="0.25">
      <c r="A9" s="30">
        <v>5.0000000000000001E-3</v>
      </c>
      <c r="B9">
        <f t="shared" si="18"/>
        <v>7</v>
      </c>
      <c r="C9" s="6">
        <f t="shared" si="19"/>
        <v>1.4412416851441241E-2</v>
      </c>
      <c r="D9" s="6">
        <f t="shared" si="20"/>
        <v>-2.1858738799218642</v>
      </c>
      <c r="E9" s="7">
        <f t="shared" si="21"/>
        <v>1.441241685144125E-2</v>
      </c>
      <c r="F9" s="7">
        <f t="shared" si="22"/>
        <v>3.6590711948948439E-2</v>
      </c>
      <c r="I9">
        <f t="shared" si="4"/>
        <v>0.25608143341386369</v>
      </c>
      <c r="J9">
        <f t="shared" si="5"/>
        <v>8.1978564441590152</v>
      </c>
      <c r="K9">
        <f t="shared" si="6"/>
        <v>0.32182049265407359</v>
      </c>
      <c r="L9">
        <f t="shared" si="23"/>
        <v>3.0000000000000002E-2</v>
      </c>
      <c r="N9" s="102">
        <f t="shared" si="24"/>
        <v>6.0000000000000005E-2</v>
      </c>
      <c r="O9" s="97">
        <f>COUNT(A240:A296)</f>
        <v>57</v>
      </c>
      <c r="P9" s="80" t="str">
        <f t="shared" si="7"/>
        <v>0.06 to 0.07</v>
      </c>
      <c r="Q9">
        <f t="shared" si="25"/>
        <v>0.12638580931263857</v>
      </c>
      <c r="R9">
        <f>SUM(O$3:O9)/$S$2</f>
        <v>0.64966740576496673</v>
      </c>
      <c r="AQ9" s="27"/>
      <c r="AU9" t="s">
        <v>43</v>
      </c>
      <c r="AV9" s="65">
        <f>MEDIAN(AV22:AV500)</f>
        <v>4.7E-2</v>
      </c>
      <c r="AY9">
        <f>AV3</f>
        <v>0.5</v>
      </c>
      <c r="AZ9">
        <f>AV8</f>
        <v>7.5999999999999998E-2</v>
      </c>
      <c r="BA9" t="s">
        <v>35</v>
      </c>
      <c r="BB9">
        <v>0.5</v>
      </c>
      <c r="BK9" s="50">
        <v>0.4</v>
      </c>
      <c r="BL9">
        <f t="shared" si="8"/>
        <v>-0.25334710313579978</v>
      </c>
      <c r="BM9" s="51">
        <f t="shared" si="9"/>
        <v>0</v>
      </c>
      <c r="BO9" t="s">
        <v>98</v>
      </c>
      <c r="BP9">
        <f>BP8*(1+(0.75/BP5)+(2.25/BP5^2))</f>
        <v>8.6410188000262629</v>
      </c>
      <c r="BQ9" t="s">
        <v>134</v>
      </c>
      <c r="BS9">
        <f t="shared" si="10"/>
        <v>5.0000000000000001E-3</v>
      </c>
      <c r="BT9">
        <f t="shared" si="10"/>
        <v>7</v>
      </c>
      <c r="BU9">
        <f t="shared" si="11"/>
        <v>5.0000000000000001E-3</v>
      </c>
      <c r="BV9">
        <f t="shared" si="12"/>
        <v>9.8125220889796833E-2</v>
      </c>
      <c r="BW9">
        <f t="shared" si="13"/>
        <v>0.9018747791102032</v>
      </c>
      <c r="BX9">
        <f t="shared" si="14"/>
        <v>2.2957366574715143E-3</v>
      </c>
      <c r="BY9">
        <f t="shared" si="15"/>
        <v>-109.17676061632638</v>
      </c>
      <c r="BZ9">
        <f t="shared" si="16"/>
        <v>1.4412416851441241E-2</v>
      </c>
      <c r="CA9">
        <f t="shared" si="17"/>
        <v>-2.1858738799218642</v>
      </c>
    </row>
    <row r="10" spans="1:79" x14ac:dyDescent="0.25">
      <c r="A10" s="30">
        <v>5.0000000000000001E-3</v>
      </c>
      <c r="B10">
        <f t="shared" si="18"/>
        <v>8</v>
      </c>
      <c r="C10" s="6">
        <f t="shared" si="19"/>
        <v>1.662971175166297E-2</v>
      </c>
      <c r="D10" s="6">
        <f t="shared" si="20"/>
        <v>-2.1289375989045562</v>
      </c>
      <c r="E10" s="7">
        <f t="shared" si="21"/>
        <v>1.6629711751662991E-2</v>
      </c>
      <c r="F10" s="7">
        <f t="shared" si="22"/>
        <v>4.1373024890103804E-2</v>
      </c>
      <c r="I10">
        <f t="shared" si="4"/>
        <v>0.29871263819328214</v>
      </c>
      <c r="J10">
        <f t="shared" si="5"/>
        <v>8.8396492307751373</v>
      </c>
      <c r="K10">
        <f t="shared" si="6"/>
        <v>0.34701513617796603</v>
      </c>
      <c r="L10">
        <f t="shared" si="23"/>
        <v>3.5000000000000003E-2</v>
      </c>
      <c r="N10" s="102">
        <f t="shared" si="24"/>
        <v>7.0000000000000007E-2</v>
      </c>
      <c r="O10" s="97">
        <f>COUNT(A297:A321)</f>
        <v>25</v>
      </c>
      <c r="P10" s="80" t="str">
        <f t="shared" si="7"/>
        <v>0.07 to 0.08</v>
      </c>
      <c r="Q10">
        <f t="shared" si="25"/>
        <v>5.543237250554324E-2</v>
      </c>
      <c r="R10">
        <f>SUM(O$3:O10)/$S$2</f>
        <v>0.70509977827050996</v>
      </c>
      <c r="AU10" t="s">
        <v>44</v>
      </c>
      <c r="AV10" s="65">
        <f>QUARTILE(AV22:AV500,1)</f>
        <v>2.8000000000000001E-2</v>
      </c>
      <c r="BK10" s="50">
        <v>0.5</v>
      </c>
      <c r="BL10">
        <f t="shared" si="8"/>
        <v>0</v>
      </c>
      <c r="BM10" s="51">
        <f t="shared" si="9"/>
        <v>0</v>
      </c>
      <c r="BO10" t="s">
        <v>99</v>
      </c>
      <c r="BP10">
        <f>MAX(BP15:BP18)</f>
        <v>5.5025997001027714E-21</v>
      </c>
      <c r="BS10">
        <f t="shared" si="10"/>
        <v>5.0000000000000001E-3</v>
      </c>
      <c r="BT10">
        <f t="shared" si="10"/>
        <v>8</v>
      </c>
      <c r="BU10">
        <f t="shared" si="11"/>
        <v>5.0000000000000001E-3</v>
      </c>
      <c r="BV10">
        <f t="shared" si="12"/>
        <v>9.8125220889796833E-2</v>
      </c>
      <c r="BW10">
        <f t="shared" si="13"/>
        <v>0.9018747791102032</v>
      </c>
      <c r="BX10">
        <f t="shared" si="14"/>
        <v>2.6893485634961189E-3</v>
      </c>
      <c r="BY10">
        <f t="shared" si="15"/>
        <v>-123.5995070426421</v>
      </c>
      <c r="BZ10">
        <f t="shared" si="16"/>
        <v>1.662971175166297E-2</v>
      </c>
      <c r="CA10">
        <f t="shared" si="17"/>
        <v>-2.1289375989045562</v>
      </c>
    </row>
    <row r="11" spans="1:79" x14ac:dyDescent="0.25">
      <c r="A11" s="33">
        <v>5.0000000000000001E-3</v>
      </c>
      <c r="B11">
        <f t="shared" si="18"/>
        <v>9</v>
      </c>
      <c r="C11" s="6">
        <f t="shared" si="19"/>
        <v>1.8847006651884702E-2</v>
      </c>
      <c r="D11" s="6">
        <f t="shared" si="20"/>
        <v>-2.0781666425455478</v>
      </c>
      <c r="E11" s="7">
        <f t="shared" si="21"/>
        <v>1.8847006651884695E-2</v>
      </c>
      <c r="F11" s="7">
        <f t="shared" si="22"/>
        <v>4.6036218652032321E-2</v>
      </c>
      <c r="I11">
        <f t="shared" si="4"/>
        <v>0.34430585436544148</v>
      </c>
      <c r="J11">
        <f t="shared" si="5"/>
        <v>9.3783078894824303</v>
      </c>
      <c r="K11">
        <f t="shared" si="6"/>
        <v>0.3681610779370556</v>
      </c>
      <c r="L11">
        <f t="shared" si="23"/>
        <v>0.04</v>
      </c>
      <c r="N11" s="102">
        <f t="shared" si="24"/>
        <v>0.08</v>
      </c>
      <c r="O11" s="97">
        <f>COUNT(A322:A350)</f>
        <v>29</v>
      </c>
      <c r="P11" s="80" t="str">
        <f t="shared" si="7"/>
        <v>0.08 to 0.09</v>
      </c>
      <c r="Q11">
        <f t="shared" si="25"/>
        <v>6.4301552106430154E-2</v>
      </c>
      <c r="R11">
        <f>SUM(O$3:O11)/$S$2</f>
        <v>0.76940133037694014</v>
      </c>
      <c r="AU11" t="s">
        <v>45</v>
      </c>
      <c r="AV11" s="57">
        <f>AV8-AV10</f>
        <v>4.8000000000000001E-2</v>
      </c>
      <c r="AY11">
        <f>AV4</f>
        <v>0.75</v>
      </c>
      <c r="AZ11">
        <f>AV9</f>
        <v>4.7E-2</v>
      </c>
      <c r="BA11" t="s">
        <v>39</v>
      </c>
      <c r="BB11">
        <v>0.75</v>
      </c>
      <c r="BK11" s="50">
        <v>0.6</v>
      </c>
      <c r="BL11">
        <f t="shared" si="8"/>
        <v>0.25334710313579978</v>
      </c>
      <c r="BM11" s="51">
        <f t="shared" si="9"/>
        <v>0</v>
      </c>
      <c r="BS11">
        <f t="shared" si="10"/>
        <v>5.0000000000000001E-3</v>
      </c>
      <c r="BT11">
        <f t="shared" si="10"/>
        <v>9</v>
      </c>
      <c r="BU11">
        <f t="shared" si="11"/>
        <v>5.0000000000000001E-3</v>
      </c>
      <c r="BV11">
        <f t="shared" si="12"/>
        <v>9.8125220889796833E-2</v>
      </c>
      <c r="BW11">
        <f t="shared" si="13"/>
        <v>0.9018747791102032</v>
      </c>
      <c r="BX11">
        <f t="shared" si="14"/>
        <v>3.1429149563051428E-3</v>
      </c>
      <c r="BY11">
        <f t="shared" si="15"/>
        <v>-137.42996233441559</v>
      </c>
      <c r="BZ11">
        <f t="shared" si="16"/>
        <v>1.8847006651884702E-2</v>
      </c>
      <c r="CA11">
        <f t="shared" si="17"/>
        <v>-2.0781666425455478</v>
      </c>
    </row>
    <row r="12" spans="1:79" x14ac:dyDescent="0.25">
      <c r="A12" s="33">
        <v>5.0000000000000001E-3</v>
      </c>
      <c r="B12">
        <f t="shared" si="18"/>
        <v>10</v>
      </c>
      <c r="C12" s="6">
        <f t="shared" si="19"/>
        <v>2.1064301552106431E-2</v>
      </c>
      <c r="D12" s="6">
        <f t="shared" si="20"/>
        <v>-2.0322475325617866</v>
      </c>
      <c r="E12" s="7">
        <f t="shared" si="21"/>
        <v>2.1064301552106469E-2</v>
      </c>
      <c r="F12" s="7">
        <f t="shared" si="22"/>
        <v>5.0592418293788223E-2</v>
      </c>
      <c r="I12">
        <f t="shared" si="4"/>
        <v>0.39228329757677233</v>
      </c>
      <c r="J12">
        <f t="shared" si="5"/>
        <v>9.7896839794986601</v>
      </c>
      <c r="K12">
        <f t="shared" si="6"/>
        <v>0.38431033071513482</v>
      </c>
      <c r="L12">
        <f t="shared" si="23"/>
        <v>4.4999999999999998E-2</v>
      </c>
      <c r="N12" s="102">
        <f t="shared" si="24"/>
        <v>0.09</v>
      </c>
      <c r="O12" s="97">
        <f>COUNT(A351:A369)</f>
        <v>19</v>
      </c>
      <c r="P12" s="80" t="str">
        <f t="shared" si="7"/>
        <v>0.09 to 0.1</v>
      </c>
      <c r="Q12">
        <f t="shared" si="25"/>
        <v>4.2128603104212861E-2</v>
      </c>
      <c r="R12">
        <f>SUM(O$3:O12)/$S$2</f>
        <v>0.81152993348115299</v>
      </c>
      <c r="AP12" s="28"/>
      <c r="AQ12" s="3"/>
      <c r="AU12" t="s">
        <v>46</v>
      </c>
      <c r="AV12" s="57">
        <f>AV8+(1.5*AV11)</f>
        <v>0.14800000000000002</v>
      </c>
      <c r="AW12" s="59">
        <f>IF(AV17&gt;AV12,AV12,AV17)</f>
        <v>0.14800000000000002</v>
      </c>
      <c r="AX12" t="str">
        <f>IF(AV17&gt;AV12,"add out","")</f>
        <v>add out</v>
      </c>
      <c r="AY12">
        <f>AV6</f>
        <v>1.25</v>
      </c>
      <c r="AZ12">
        <f>AV9</f>
        <v>4.7E-2</v>
      </c>
      <c r="BA12" t="s">
        <v>39</v>
      </c>
      <c r="BB12">
        <v>1.25</v>
      </c>
      <c r="BC12" t="s">
        <v>39</v>
      </c>
      <c r="BK12" s="50">
        <v>0.7</v>
      </c>
      <c r="BL12">
        <f t="shared" si="8"/>
        <v>0.52440051270804078</v>
      </c>
      <c r="BM12" s="51">
        <f t="shared" si="9"/>
        <v>0</v>
      </c>
      <c r="BS12">
        <f t="shared" si="10"/>
        <v>5.0000000000000001E-3</v>
      </c>
      <c r="BT12">
        <f t="shared" si="10"/>
        <v>10</v>
      </c>
      <c r="BU12">
        <f t="shared" si="11"/>
        <v>5.0000000000000001E-3</v>
      </c>
      <c r="BV12">
        <f t="shared" si="12"/>
        <v>9.8125220889796833E-2</v>
      </c>
      <c r="BW12">
        <f t="shared" si="13"/>
        <v>0.9018747791102032</v>
      </c>
      <c r="BX12">
        <f t="shared" si="14"/>
        <v>3.9529060313709952E-3</v>
      </c>
      <c r="BY12">
        <f t="shared" si="15"/>
        <v>-149.24148724576332</v>
      </c>
      <c r="BZ12">
        <f t="shared" si="16"/>
        <v>2.1064301552106431E-2</v>
      </c>
      <c r="CA12">
        <f t="shared" si="17"/>
        <v>-2.0322475325617866</v>
      </c>
    </row>
    <row r="13" spans="1:79" x14ac:dyDescent="0.25">
      <c r="A13" s="33">
        <v>5.0000000000000001E-3</v>
      </c>
      <c r="B13">
        <f t="shared" si="18"/>
        <v>11</v>
      </c>
      <c r="C13" s="6">
        <f t="shared" si="19"/>
        <v>2.3281596452328159E-2</v>
      </c>
      <c r="D13" s="6">
        <f t="shared" si="20"/>
        <v>-1.990251907255455</v>
      </c>
      <c r="E13" s="7">
        <f t="shared" si="21"/>
        <v>2.3281596452328166E-2</v>
      </c>
      <c r="F13" s="7">
        <f t="shared" si="22"/>
        <v>5.5051296742342999E-2</v>
      </c>
      <c r="I13">
        <f t="shared" si="4"/>
        <v>0.441958337079987</v>
      </c>
      <c r="J13">
        <f t="shared" si="5"/>
        <v>10.054664647586964</v>
      </c>
      <c r="K13">
        <f t="shared" si="6"/>
        <v>0.39471258766228384</v>
      </c>
      <c r="L13">
        <f t="shared" si="23"/>
        <v>4.9999999999999996E-2</v>
      </c>
      <c r="N13" s="102">
        <f t="shared" si="24"/>
        <v>9.9999999999999992E-2</v>
      </c>
      <c r="O13" s="97">
        <f>COUNT(A370:A394)</f>
        <v>25</v>
      </c>
      <c r="P13" s="80" t="str">
        <f t="shared" si="7"/>
        <v>0.1 to 0.11</v>
      </c>
      <c r="Q13">
        <f t="shared" si="25"/>
        <v>5.543237250554324E-2</v>
      </c>
      <c r="R13">
        <f>SUM(O$3:O13)/$S$2</f>
        <v>0.86696230598669621</v>
      </c>
      <c r="AK13" s="68" t="s">
        <v>75</v>
      </c>
      <c r="AL13" s="68" t="s">
        <v>76</v>
      </c>
      <c r="AU13" t="s">
        <v>47</v>
      </c>
      <c r="AV13" s="57">
        <f>AV10-(1.5*AV11)</f>
        <v>-4.4000000000000011E-2</v>
      </c>
      <c r="AW13">
        <f>IF(AV18&gt;AV13,AV18,AV13)</f>
        <v>1E-3</v>
      </c>
      <c r="AX13" t="str">
        <f>IF(AV18&lt;AV13,"add out","")</f>
        <v/>
      </c>
      <c r="AY13">
        <f>AV7</f>
        <v>1.5</v>
      </c>
      <c r="AZ13">
        <f>AV15</f>
        <v>4.3451436191953387E-2</v>
      </c>
      <c r="BA13" t="s">
        <v>49</v>
      </c>
      <c r="BB13">
        <v>1.5</v>
      </c>
      <c r="BK13" s="50">
        <v>0.8</v>
      </c>
      <c r="BL13">
        <f t="shared" si="8"/>
        <v>0.84162123357291474</v>
      </c>
      <c r="BM13" s="51">
        <f t="shared" si="9"/>
        <v>0</v>
      </c>
      <c r="BS13">
        <f t="shared" si="10"/>
        <v>5.0000000000000001E-3</v>
      </c>
      <c r="BT13">
        <f t="shared" si="10"/>
        <v>11</v>
      </c>
      <c r="BU13">
        <f t="shared" si="11"/>
        <v>5.0000000000000001E-3</v>
      </c>
      <c r="BV13">
        <f t="shared" si="12"/>
        <v>9.8125220889796833E-2</v>
      </c>
      <c r="BW13">
        <f t="shared" si="13"/>
        <v>0.9018747791102032</v>
      </c>
      <c r="BX13">
        <f t="shared" si="14"/>
        <v>4.2618060168807537E-3</v>
      </c>
      <c r="BY13">
        <f t="shared" si="15"/>
        <v>-163.37103536654377</v>
      </c>
      <c r="BZ13">
        <f t="shared" si="16"/>
        <v>2.3281596452328159E-2</v>
      </c>
      <c r="CA13">
        <f t="shared" si="17"/>
        <v>-1.990251907255455</v>
      </c>
    </row>
    <row r="14" spans="1:79" x14ac:dyDescent="0.25">
      <c r="A14" s="33">
        <v>5.0000000000000001E-3</v>
      </c>
      <c r="B14">
        <f t="shared" si="18"/>
        <v>12</v>
      </c>
      <c r="C14" s="6">
        <f t="shared" si="19"/>
        <v>2.5498891352549888E-2</v>
      </c>
      <c r="D14" s="6">
        <f t="shared" si="20"/>
        <v>-1.9514984307135339</v>
      </c>
      <c r="E14" s="7">
        <f t="shared" si="21"/>
        <v>2.5498891352549895E-2</v>
      </c>
      <c r="F14" s="7">
        <f t="shared" si="22"/>
        <v>5.9420761365477859E-2</v>
      </c>
      <c r="I14">
        <f t="shared" si="4"/>
        <v>0.49256452134369977</v>
      </c>
      <c r="J14">
        <f t="shared" si="5"/>
        <v>10.160644096596021</v>
      </c>
      <c r="K14">
        <f t="shared" si="6"/>
        <v>0.39887298724034709</v>
      </c>
      <c r="L14">
        <f t="shared" si="23"/>
        <v>5.4999999999999993E-2</v>
      </c>
      <c r="N14" s="102">
        <f t="shared" si="24"/>
        <v>0.10999999999999999</v>
      </c>
      <c r="O14" s="97">
        <f>COUNT(A395:A410)</f>
        <v>16</v>
      </c>
      <c r="P14" s="80" t="str">
        <f t="shared" si="7"/>
        <v>0.11 to 0.12</v>
      </c>
      <c r="Q14">
        <f t="shared" si="25"/>
        <v>3.5476718403547672E-2</v>
      </c>
      <c r="R14">
        <f>SUM(O$3:O14)/$S$2</f>
        <v>0.90243902439024393</v>
      </c>
      <c r="AK14" s="68">
        <f>MIN(A3:A215)</f>
        <v>1E-3</v>
      </c>
      <c r="AL14" s="68">
        <f>MAX(A3:A215)</f>
        <v>4.3999999999999997E-2</v>
      </c>
      <c r="AU14" t="s">
        <v>48</v>
      </c>
      <c r="AV14" s="57">
        <f>AV9+(1.57*(AV11/(AV16^0.5)))</f>
        <v>5.0548563808046613E-2</v>
      </c>
      <c r="AY14">
        <f>AV7</f>
        <v>1.5</v>
      </c>
      <c r="AZ14">
        <f>AV10</f>
        <v>2.8000000000000001E-2</v>
      </c>
      <c r="BA14" t="s">
        <v>44</v>
      </c>
      <c r="BB14">
        <v>1.5</v>
      </c>
      <c r="BC14" t="s">
        <v>44</v>
      </c>
      <c r="BK14" s="50">
        <v>0.9</v>
      </c>
      <c r="BL14">
        <f t="shared" si="8"/>
        <v>1.2815515655446006</v>
      </c>
      <c r="BM14" s="51">
        <f t="shared" si="9"/>
        <v>0</v>
      </c>
      <c r="BO14" s="81" t="s">
        <v>100</v>
      </c>
      <c r="BP14" s="81"/>
      <c r="BS14">
        <f t="shared" si="10"/>
        <v>5.0000000000000001E-3</v>
      </c>
      <c r="BT14">
        <f t="shared" si="10"/>
        <v>12</v>
      </c>
      <c r="BU14">
        <f t="shared" si="11"/>
        <v>5.0000000000000001E-3</v>
      </c>
      <c r="BV14">
        <f t="shared" si="12"/>
        <v>9.8125220889796833E-2</v>
      </c>
      <c r="BW14">
        <f t="shared" si="13"/>
        <v>0.9018747791102032</v>
      </c>
      <c r="BX14">
        <f t="shared" si="14"/>
        <v>5.3220246521570314E-3</v>
      </c>
      <c r="BY14">
        <f t="shared" si="15"/>
        <v>-173.82048350008273</v>
      </c>
      <c r="BZ14">
        <f t="shared" si="16"/>
        <v>2.5498891352549888E-2</v>
      </c>
      <c r="CA14">
        <f t="shared" si="17"/>
        <v>-1.9514984307135339</v>
      </c>
    </row>
    <row r="15" spans="1:79" x14ac:dyDescent="0.25">
      <c r="A15" s="33">
        <v>5.0000000000000001E-3</v>
      </c>
      <c r="B15">
        <f t="shared" si="18"/>
        <v>13</v>
      </c>
      <c r="C15" s="6">
        <f t="shared" si="19"/>
        <v>2.771618625277162E-2</v>
      </c>
      <c r="D15" s="6">
        <f t="shared" si="20"/>
        <v>-1.9154717186792212</v>
      </c>
      <c r="E15" s="7">
        <f t="shared" si="21"/>
        <v>2.7716186252771609E-2</v>
      </c>
      <c r="F15" s="7">
        <f t="shared" si="22"/>
        <v>6.3707404323936054E-2</v>
      </c>
      <c r="I15">
        <f t="shared" si="4"/>
        <v>0.54329082467443235</v>
      </c>
      <c r="J15">
        <f t="shared" si="5"/>
        <v>10.102517699208242</v>
      </c>
      <c r="K15">
        <f t="shared" si="6"/>
        <v>0.39659113881192409</v>
      </c>
      <c r="L15">
        <f t="shared" si="23"/>
        <v>5.9999999999999991E-2</v>
      </c>
      <c r="N15" s="102">
        <f t="shared" si="24"/>
        <v>0.11999999999999998</v>
      </c>
      <c r="O15" s="97">
        <f>COUNT(A411:A419)</f>
        <v>9</v>
      </c>
      <c r="P15" s="80" t="str">
        <f t="shared" si="7"/>
        <v>0.12 to 0.13</v>
      </c>
      <c r="Q15">
        <f t="shared" si="25"/>
        <v>1.9955654101995565E-2</v>
      </c>
      <c r="R15">
        <f>SUM(O$3:O15)/$S$2</f>
        <v>0.92239467849223944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4.3451436191953387E-2</v>
      </c>
      <c r="AY15">
        <f>AV3</f>
        <v>0.5</v>
      </c>
      <c r="AZ15">
        <f>AV10</f>
        <v>2.8000000000000001E-2</v>
      </c>
      <c r="BA15" t="s">
        <v>44</v>
      </c>
      <c r="BB15">
        <v>0.5</v>
      </c>
      <c r="BK15" s="50">
        <v>0.95</v>
      </c>
      <c r="BL15">
        <f t="shared" si="8"/>
        <v>1.6448536269514715</v>
      </c>
      <c r="BM15" s="51">
        <f t="shared" si="9"/>
        <v>0</v>
      </c>
      <c r="BO15" t="s">
        <v>101</v>
      </c>
      <c r="BP15">
        <f>IF(AND(BP9&lt;13,BP9&gt;= 0.6),EXP(1.2937-5.709*BP9+0.0186*BP9^ 2),0)</f>
        <v>5.5025997001027714E-21</v>
      </c>
      <c r="BS15">
        <f t="shared" si="10"/>
        <v>5.0000000000000001E-3</v>
      </c>
      <c r="BT15">
        <f t="shared" si="10"/>
        <v>13</v>
      </c>
      <c r="BU15">
        <f t="shared" si="11"/>
        <v>5.0000000000000001E-3</v>
      </c>
      <c r="BV15">
        <f t="shared" si="12"/>
        <v>9.8125220889796833E-2</v>
      </c>
      <c r="BW15">
        <f t="shared" si="13"/>
        <v>0.9018747791102032</v>
      </c>
      <c r="BX15">
        <f t="shared" si="14"/>
        <v>5.3220246521570314E-3</v>
      </c>
      <c r="BY15">
        <f t="shared" si="15"/>
        <v>-188.93530815226381</v>
      </c>
      <c r="BZ15">
        <f t="shared" si="16"/>
        <v>2.771618625277162E-2</v>
      </c>
      <c r="CA15">
        <f t="shared" si="17"/>
        <v>-1.9154717186792212</v>
      </c>
    </row>
    <row r="16" spans="1:79" x14ac:dyDescent="0.25">
      <c r="A16" s="33">
        <v>5.0000000000000001E-3</v>
      </c>
      <c r="B16">
        <f t="shared" si="18"/>
        <v>14</v>
      </c>
      <c r="C16" s="6">
        <f t="shared" si="19"/>
        <v>2.9933481152993349E-2</v>
      </c>
      <c r="D16" s="6">
        <f t="shared" si="20"/>
        <v>-1.8817721233931999</v>
      </c>
      <c r="E16" s="7">
        <f t="shared" si="21"/>
        <v>2.993348115299339E-2</v>
      </c>
      <c r="F16" s="7">
        <f t="shared" si="22"/>
        <v>6.7916810659302773E-2</v>
      </c>
      <c r="I16">
        <f t="shared" si="4"/>
        <v>0.59332043114629718</v>
      </c>
      <c r="J16">
        <f t="shared" si="5"/>
        <v>9.8830895882090903</v>
      </c>
      <c r="K16">
        <f t="shared" si="6"/>
        <v>0.38797712327445832</v>
      </c>
      <c r="L16">
        <f t="shared" si="23"/>
        <v>6.4999999999999988E-2</v>
      </c>
      <c r="N16" s="102">
        <f t="shared" si="24"/>
        <v>0.12999999999999998</v>
      </c>
      <c r="O16" s="97">
        <f>COUNT(A420:A429)</f>
        <v>10</v>
      </c>
      <c r="P16" s="80" t="str">
        <f t="shared" si="7"/>
        <v>0.13 to 0.14</v>
      </c>
      <c r="Q16">
        <f t="shared" si="25"/>
        <v>2.2172949002217297E-2</v>
      </c>
      <c r="R16">
        <f>SUM(O$3:O16)/$S$2</f>
        <v>0.94456762749445677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MAX(AU22:AU500)</f>
        <v>451</v>
      </c>
      <c r="AY16">
        <f>AV3</f>
        <v>0.5</v>
      </c>
      <c r="AZ16">
        <f>AV15</f>
        <v>4.3451436191953387E-2</v>
      </c>
      <c r="BA16" t="s">
        <v>49</v>
      </c>
      <c r="BB16">
        <v>0.5</v>
      </c>
      <c r="BK16" s="50">
        <v>0.98</v>
      </c>
      <c r="BL16">
        <f t="shared" si="8"/>
        <v>2.0537489106318221</v>
      </c>
      <c r="BM16" s="51">
        <f t="shared" si="9"/>
        <v>0</v>
      </c>
      <c r="BO16" t="s">
        <v>101</v>
      </c>
      <c r="BP16">
        <f>IF(AND(BP9&lt;0.6,BP9&gt;=0.34),EXP(0.9177-4.279*BP9-1.38*BP9^2),0)</f>
        <v>0</v>
      </c>
      <c r="BS16">
        <f t="shared" si="10"/>
        <v>5.0000000000000001E-3</v>
      </c>
      <c r="BT16">
        <f t="shared" si="10"/>
        <v>14</v>
      </c>
      <c r="BU16">
        <f t="shared" si="11"/>
        <v>5.0000000000000001E-3</v>
      </c>
      <c r="BV16">
        <f t="shared" si="12"/>
        <v>9.8125220889796833E-2</v>
      </c>
      <c r="BW16">
        <f t="shared" si="13"/>
        <v>0.9018747791102032</v>
      </c>
      <c r="BX16">
        <f t="shared" si="14"/>
        <v>5.3220246521570314E-3</v>
      </c>
      <c r="BY16">
        <f t="shared" si="15"/>
        <v>-204.05013280444493</v>
      </c>
      <c r="BZ16">
        <f t="shared" si="16"/>
        <v>2.9933481152993349E-2</v>
      </c>
      <c r="CA16">
        <f t="shared" si="17"/>
        <v>-1.8817721233931999</v>
      </c>
    </row>
    <row r="17" spans="1:79" x14ac:dyDescent="0.25">
      <c r="A17" s="33">
        <v>5.0000000000000001E-3</v>
      </c>
      <c r="B17">
        <f t="shared" si="18"/>
        <v>15</v>
      </c>
      <c r="C17" s="6">
        <f t="shared" si="19"/>
        <v>3.2150776053215077E-2</v>
      </c>
      <c r="D17" s="6">
        <f t="shared" si="20"/>
        <v>-1.8500832472740458</v>
      </c>
      <c r="E17" s="7">
        <f t="shared" si="21"/>
        <v>3.2150776053215077E-2</v>
      </c>
      <c r="F17" s="7">
        <f t="shared" si="22"/>
        <v>7.2053776413097459E-2</v>
      </c>
      <c r="I17">
        <f t="shared" si="4"/>
        <v>0.64186998122710226</v>
      </c>
      <c r="J17">
        <f t="shared" si="5"/>
        <v>9.5128484034982002</v>
      </c>
      <c r="K17">
        <f t="shared" si="6"/>
        <v>0.37344268963609156</v>
      </c>
      <c r="L17">
        <f t="shared" si="23"/>
        <v>6.9999999999999993E-2</v>
      </c>
      <c r="N17" s="102">
        <f t="shared" si="24"/>
        <v>0.13999999999999999</v>
      </c>
      <c r="O17" s="97">
        <f>COUNT(A430:A435)</f>
        <v>6</v>
      </c>
      <c r="P17" s="80" t="str">
        <f t="shared" si="7"/>
        <v>0.14 to 0.15</v>
      </c>
      <c r="Q17">
        <f t="shared" si="25"/>
        <v>1.3303769401330377E-2</v>
      </c>
      <c r="R17">
        <f>SUM(O$3:O17)/$S$2</f>
        <v>0.95787139689578715</v>
      </c>
      <c r="AU17" t="s">
        <v>52</v>
      </c>
      <c r="AV17" s="58">
        <f>MAX(AV22:AV500)</f>
        <v>0.20799999999999999</v>
      </c>
      <c r="AY17">
        <f>AV4</f>
        <v>0.75</v>
      </c>
      <c r="AZ17">
        <f>AV9</f>
        <v>4.7E-2</v>
      </c>
      <c r="BA17" t="s">
        <v>39</v>
      </c>
      <c r="BB17">
        <v>0.75</v>
      </c>
      <c r="BK17" s="50">
        <v>0.99</v>
      </c>
      <c r="BL17">
        <f t="shared" si="8"/>
        <v>2.3263478740408408</v>
      </c>
      <c r="BM17" s="51">
        <f t="shared" si="9"/>
        <v>0</v>
      </c>
      <c r="BO17" t="s">
        <v>101</v>
      </c>
      <c r="BP17">
        <f>IF(AND(BP9&lt;0.34,BP9&gt;=0.2),1-EXP(-8.318+42.796*BP9-59.938*BP9^2),0)</f>
        <v>0</v>
      </c>
      <c r="BS17">
        <f t="shared" si="10"/>
        <v>5.0000000000000001E-3</v>
      </c>
      <c r="BT17">
        <f t="shared" si="10"/>
        <v>15</v>
      </c>
      <c r="BU17">
        <f t="shared" si="11"/>
        <v>5.0000000000000001E-3</v>
      </c>
      <c r="BV17">
        <f t="shared" si="12"/>
        <v>9.8125220889796833E-2</v>
      </c>
      <c r="BW17">
        <f t="shared" si="13"/>
        <v>0.9018747791102032</v>
      </c>
      <c r="BX17">
        <f t="shared" si="14"/>
        <v>6.153350217309117E-3</v>
      </c>
      <c r="BY17">
        <f t="shared" si="15"/>
        <v>-214.95581394793371</v>
      </c>
      <c r="BZ17">
        <f t="shared" si="16"/>
        <v>3.2150776053215077E-2</v>
      </c>
      <c r="CA17">
        <f t="shared" si="17"/>
        <v>-1.8500832472740458</v>
      </c>
    </row>
    <row r="18" spans="1:79" x14ac:dyDescent="0.25">
      <c r="A18" s="33">
        <v>5.0000000000000001E-3</v>
      </c>
      <c r="B18">
        <f t="shared" si="18"/>
        <v>16</v>
      </c>
      <c r="C18" s="6">
        <f t="shared" si="19"/>
        <v>3.4368070953436809E-2</v>
      </c>
      <c r="D18" s="6">
        <f t="shared" si="20"/>
        <v>-1.8201501518649088</v>
      </c>
      <c r="E18" s="7">
        <f t="shared" si="21"/>
        <v>3.4368070953436851E-2</v>
      </c>
      <c r="F18" s="7">
        <f t="shared" si="22"/>
        <v>7.6122467521751766E-2</v>
      </c>
      <c r="I18">
        <f t="shared" si="4"/>
        <v>0.68822615500242901</v>
      </c>
      <c r="J18">
        <f t="shared" si="5"/>
        <v>9.0091361693325407</v>
      </c>
      <c r="K18">
        <f t="shared" si="6"/>
        <v>0.35366862790919018</v>
      </c>
      <c r="L18">
        <f t="shared" si="23"/>
        <v>7.4999999999999997E-2</v>
      </c>
      <c r="N18" s="102">
        <f t="shared" si="24"/>
        <v>0.15</v>
      </c>
      <c r="O18" s="97">
        <f>COUNT(A436:A439)</f>
        <v>4</v>
      </c>
      <c r="P18" s="80" t="str">
        <f t="shared" si="7"/>
        <v>0.15 to 0.16</v>
      </c>
      <c r="Q18">
        <f t="shared" si="25"/>
        <v>8.869179600886918E-3</v>
      </c>
      <c r="R18">
        <f>SUM(O$3:O18)/$S$2</f>
        <v>0.96674057649667411</v>
      </c>
      <c r="AU18" t="s">
        <v>53</v>
      </c>
      <c r="AV18" s="58">
        <f>MIN(AV22:AV500)</f>
        <v>1E-3</v>
      </c>
      <c r="BK18" s="28">
        <v>0.999</v>
      </c>
      <c r="BL18">
        <f t="shared" si="8"/>
        <v>3.0902323061678132</v>
      </c>
      <c r="BM18" s="51">
        <f t="shared" si="9"/>
        <v>0</v>
      </c>
      <c r="BO18" t="s">
        <v>101</v>
      </c>
      <c r="BP18">
        <f>IF(BP9&lt;0.2,1-EXP(-13.436+101.14*BP9-223.73*BP9^2),0)</f>
        <v>0</v>
      </c>
      <c r="BS18">
        <f t="shared" si="10"/>
        <v>5.0000000000000001E-3</v>
      </c>
      <c r="BT18">
        <f t="shared" si="10"/>
        <v>16</v>
      </c>
      <c r="BU18">
        <f t="shared" si="11"/>
        <v>5.0000000000000001E-3</v>
      </c>
      <c r="BV18">
        <f t="shared" si="12"/>
        <v>9.8125220889796833E-2</v>
      </c>
      <c r="BW18">
        <f t="shared" si="13"/>
        <v>0.9018747791102032</v>
      </c>
      <c r="BX18">
        <f t="shared" si="14"/>
        <v>1.1484035042140128E-2</v>
      </c>
      <c r="BY18">
        <f t="shared" si="15"/>
        <v>-210.43755783059089</v>
      </c>
      <c r="BZ18">
        <f t="shared" si="16"/>
        <v>3.4368070953436809E-2</v>
      </c>
      <c r="CA18">
        <f t="shared" si="17"/>
        <v>-1.8201501518649088</v>
      </c>
    </row>
    <row r="19" spans="1:79" x14ac:dyDescent="0.25">
      <c r="A19" s="46">
        <v>5.0000000000000001E-3</v>
      </c>
      <c r="B19">
        <f t="shared" si="18"/>
        <v>17</v>
      </c>
      <c r="C19" s="6">
        <f t="shared" si="19"/>
        <v>3.6585365853658534E-2</v>
      </c>
      <c r="D19" s="6">
        <f t="shared" si="20"/>
        <v>-1.7917642873785156</v>
      </c>
      <c r="E19" s="7">
        <f t="shared" si="21"/>
        <v>3.6585365853658583E-2</v>
      </c>
      <c r="F19" s="7">
        <f t="shared" si="22"/>
        <v>8.0126538396668973E-2</v>
      </c>
      <c r="I19">
        <f t="shared" si="4"/>
        <v>0.73177676115844481</v>
      </c>
      <c r="J19">
        <f t="shared" si="5"/>
        <v>8.3948020118753526</v>
      </c>
      <c r="K19">
        <f t="shared" si="6"/>
        <v>0.32955191855305566</v>
      </c>
      <c r="L19">
        <f t="shared" si="23"/>
        <v>0.08</v>
      </c>
      <c r="N19" s="102">
        <f t="shared" si="24"/>
        <v>0.16</v>
      </c>
      <c r="O19" s="97">
        <f>COUNT(A440:A444)</f>
        <v>5</v>
      </c>
      <c r="P19" s="80" t="str">
        <f t="shared" si="7"/>
        <v>0.16 to 0.17</v>
      </c>
      <c r="Q19">
        <f t="shared" si="25"/>
        <v>1.1086474501108648E-2</v>
      </c>
      <c r="R19">
        <f>SUM(O$3:O19)/$S$2</f>
        <v>0.97782705099778267</v>
      </c>
      <c r="AU19" t="s">
        <v>4</v>
      </c>
      <c r="AV19" s="28">
        <f>AVERAGE(AV22:AV500)</f>
        <v>5.5731707317073137E-2</v>
      </c>
      <c r="AY19">
        <f>AV5</f>
        <v>1</v>
      </c>
      <c r="AZ19">
        <f>AV8</f>
        <v>7.5999999999999998E-2</v>
      </c>
      <c r="BA19" t="s">
        <v>35</v>
      </c>
      <c r="BB19">
        <v>1</v>
      </c>
      <c r="BS19">
        <f t="shared" si="10"/>
        <v>5.0000000000000001E-3</v>
      </c>
      <c r="BT19">
        <f t="shared" si="10"/>
        <v>17</v>
      </c>
      <c r="BU19">
        <f t="shared" si="11"/>
        <v>5.0000000000000001E-3</v>
      </c>
      <c r="BV19">
        <f t="shared" si="12"/>
        <v>9.8125220889796833E-2</v>
      </c>
      <c r="BW19">
        <f t="shared" si="13"/>
        <v>0.9018747791102032</v>
      </c>
      <c r="BX19">
        <f t="shared" si="14"/>
        <v>1.1484035042140128E-2</v>
      </c>
      <c r="BY19">
        <f t="shared" si="15"/>
        <v>-224.01417446482253</v>
      </c>
      <c r="BZ19">
        <f t="shared" si="16"/>
        <v>3.6585365853658534E-2</v>
      </c>
      <c r="CA19">
        <f t="shared" si="17"/>
        <v>-1.7917642873785156</v>
      </c>
    </row>
    <row r="20" spans="1:79" x14ac:dyDescent="0.25">
      <c r="A20" s="46">
        <v>5.0000000000000001E-3</v>
      </c>
      <c r="B20">
        <f t="shared" si="18"/>
        <v>18</v>
      </c>
      <c r="C20" s="6">
        <f t="shared" si="19"/>
        <v>3.8802660753880266E-2</v>
      </c>
      <c r="D20" s="6">
        <f t="shared" si="20"/>
        <v>-1.764752793833896</v>
      </c>
      <c r="E20" s="7">
        <f t="shared" si="21"/>
        <v>3.8802660753880301E-2</v>
      </c>
      <c r="F20" s="7">
        <f t="shared" si="22"/>
        <v>8.4069222268495489E-2</v>
      </c>
      <c r="I20">
        <f t="shared" si="4"/>
        <v>0.77203410102945047</v>
      </c>
      <c r="J20">
        <f t="shared" si="5"/>
        <v>7.6964862217888772</v>
      </c>
      <c r="K20">
        <f t="shared" si="6"/>
        <v>0.30213837049637182</v>
      </c>
      <c r="L20">
        <f t="shared" si="23"/>
        <v>8.5000000000000006E-2</v>
      </c>
      <c r="N20" s="102">
        <f t="shared" si="24"/>
        <v>0.17</v>
      </c>
      <c r="O20" s="97">
        <f>COUNT(A445:A448)</f>
        <v>4</v>
      </c>
      <c r="P20" s="80" t="str">
        <f t="shared" si="7"/>
        <v>0.17 to 0.18</v>
      </c>
      <c r="Q20">
        <f t="shared" si="25"/>
        <v>8.869179600886918E-3</v>
      </c>
      <c r="R20">
        <f>SUM(O$3:O20)/$S$2</f>
        <v>0.98669623059866962</v>
      </c>
      <c r="AU20" t="s">
        <v>54</v>
      </c>
      <c r="AV20" s="28">
        <f>_xlfn.STDEV.P(AV22:AV500)</f>
        <v>3.9213117646177589E-2</v>
      </c>
      <c r="AY20">
        <f>AV5</f>
        <v>1</v>
      </c>
      <c r="AZ20">
        <f>AW12</f>
        <v>0.14800000000000002</v>
      </c>
      <c r="BA20" t="s">
        <v>61</v>
      </c>
      <c r="BB20">
        <v>1</v>
      </c>
      <c r="BO20" t="s">
        <v>102</v>
      </c>
      <c r="BS20">
        <f t="shared" si="10"/>
        <v>5.0000000000000001E-3</v>
      </c>
      <c r="BT20">
        <f t="shared" si="10"/>
        <v>18</v>
      </c>
      <c r="BU20">
        <f t="shared" si="11"/>
        <v>5.0000000000000001E-3</v>
      </c>
      <c r="BV20">
        <f t="shared" si="12"/>
        <v>9.8125220889796833E-2</v>
      </c>
      <c r="BW20">
        <f t="shared" si="13"/>
        <v>0.9018747791102032</v>
      </c>
      <c r="BX20">
        <f t="shared" si="14"/>
        <v>1.3107273469592395E-2</v>
      </c>
      <c r="BY20">
        <f t="shared" si="15"/>
        <v>-232.96345897810241</v>
      </c>
      <c r="BZ20">
        <f t="shared" si="16"/>
        <v>3.8802660753880266E-2</v>
      </c>
      <c r="CA20">
        <f t="shared" si="17"/>
        <v>-1.764752793833896</v>
      </c>
    </row>
    <row r="21" spans="1:79" x14ac:dyDescent="0.25">
      <c r="A21" s="46">
        <v>5.0000000000000001E-3</v>
      </c>
      <c r="B21">
        <f t="shared" si="18"/>
        <v>19</v>
      </c>
      <c r="C21" s="6">
        <f t="shared" si="19"/>
        <v>4.1019955654101999E-2</v>
      </c>
      <c r="D21" s="6">
        <f t="shared" si="20"/>
        <v>-1.7389707315702849</v>
      </c>
      <c r="E21" s="7">
        <f t="shared" si="21"/>
        <v>4.1019955654102033E-2</v>
      </c>
      <c r="F21" s="7">
        <f t="shared" si="22"/>
        <v>8.7953401265075046E-2</v>
      </c>
      <c r="I21">
        <f t="shared" si="4"/>
        <v>0.80864919821479697</v>
      </c>
      <c r="J21">
        <f t="shared" si="5"/>
        <v>6.9427138544804485</v>
      </c>
      <c r="K21">
        <f t="shared" si="6"/>
        <v>0.27254778224338233</v>
      </c>
      <c r="L21">
        <f t="shared" si="23"/>
        <v>9.0000000000000011E-2</v>
      </c>
      <c r="N21" s="102">
        <f t="shared" si="24"/>
        <v>0.18000000000000002</v>
      </c>
      <c r="O21" s="97">
        <f>COUNT(A449:A450)</f>
        <v>2</v>
      </c>
      <c r="P21" s="80" t="str">
        <f t="shared" si="7"/>
        <v>0.18 to 0.19</v>
      </c>
      <c r="Q21">
        <f t="shared" si="25"/>
        <v>4.434589800443459E-3</v>
      </c>
      <c r="R21">
        <f>SUM(O$3:O21)/$S$2</f>
        <v>0.99113082039911304</v>
      </c>
      <c r="AU21" t="s">
        <v>55</v>
      </c>
      <c r="AV21" s="2" t="s">
        <v>60</v>
      </c>
      <c r="BO21" s="82" t="str">
        <f>IF(BP10&gt;0.05,("Accept"),("Reject"))</f>
        <v>Reject</v>
      </c>
      <c r="BS21">
        <f t="shared" si="10"/>
        <v>5.0000000000000001E-3</v>
      </c>
      <c r="BT21">
        <f t="shared" si="10"/>
        <v>19</v>
      </c>
      <c r="BU21">
        <f t="shared" si="11"/>
        <v>5.0000000000000001E-3</v>
      </c>
      <c r="BV21">
        <f t="shared" si="12"/>
        <v>9.8125220889796833E-2</v>
      </c>
      <c r="BW21">
        <f t="shared" si="13"/>
        <v>0.9018747791102032</v>
      </c>
      <c r="BX21">
        <f t="shared" si="14"/>
        <v>1.3990766006071409E-2</v>
      </c>
      <c r="BY21">
        <f t="shared" si="15"/>
        <v>-243.86213782076138</v>
      </c>
      <c r="BZ21">
        <f t="shared" si="16"/>
        <v>4.1019955654101999E-2</v>
      </c>
      <c r="CA21">
        <f t="shared" si="17"/>
        <v>-1.7389707315702849</v>
      </c>
    </row>
    <row r="22" spans="1:79" x14ac:dyDescent="0.25">
      <c r="A22" s="46">
        <v>5.0000000000000001E-3</v>
      </c>
      <c r="B22">
        <f t="shared" si="18"/>
        <v>20</v>
      </c>
      <c r="C22" s="6">
        <f t="shared" si="19"/>
        <v>4.3237250554323724E-2</v>
      </c>
      <c r="D22" s="6">
        <f t="shared" si="20"/>
        <v>-1.7142953260668183</v>
      </c>
      <c r="E22" s="7">
        <f t="shared" si="21"/>
        <v>4.3237250554323772E-2</v>
      </c>
      <c r="F22" s="7">
        <f t="shared" si="22"/>
        <v>9.1781661629852809E-2</v>
      </c>
      <c r="I22">
        <f t="shared" si="4"/>
        <v>0.8414164149530986</v>
      </c>
      <c r="J22">
        <f t="shared" si="5"/>
        <v>6.1619868539044989</v>
      </c>
      <c r="K22">
        <f t="shared" si="6"/>
        <v>0.24189904501979897</v>
      </c>
      <c r="L22">
        <f t="shared" si="23"/>
        <v>9.5000000000000015E-2</v>
      </c>
      <c r="N22" s="102">
        <f t="shared" si="24"/>
        <v>0.19000000000000003</v>
      </c>
      <c r="O22" s="97">
        <f>COUNT(A451:A452)</f>
        <v>2</v>
      </c>
      <c r="P22" s="80" t="str">
        <f t="shared" si="7"/>
        <v>0.19 to 0.2</v>
      </c>
      <c r="Q22">
        <f t="shared" si="25"/>
        <v>4.434589800443459E-3</v>
      </c>
      <c r="R22">
        <f>SUM(O$3:O22)/$S$2</f>
        <v>0.99556541019955658</v>
      </c>
      <c r="AU22">
        <f t="shared" ref="AU22:AU85" si="26">IF(B3&gt;0,B3,"")</f>
        <v>1</v>
      </c>
      <c r="AV22" s="2">
        <f t="shared" ref="AV22:AV85" si="27">IF(A3&gt;0,A3,"")</f>
        <v>1E-3</v>
      </c>
      <c r="AY22">
        <f>AV5</f>
        <v>1</v>
      </c>
      <c r="AZ22">
        <f>AV10</f>
        <v>2.8000000000000001E-2</v>
      </c>
      <c r="BA22" t="s">
        <v>44</v>
      </c>
      <c r="BB22">
        <v>1</v>
      </c>
      <c r="BS22">
        <f t="shared" si="10"/>
        <v>5.0000000000000001E-3</v>
      </c>
      <c r="BT22">
        <f t="shared" si="10"/>
        <v>20</v>
      </c>
      <c r="BU22">
        <f t="shared" si="11"/>
        <v>5.0000000000000001E-3</v>
      </c>
      <c r="BV22">
        <f t="shared" si="12"/>
        <v>9.8125220889796833E-2</v>
      </c>
      <c r="BW22">
        <f t="shared" si="13"/>
        <v>0.9018747791102032</v>
      </c>
      <c r="BX22">
        <f t="shared" si="14"/>
        <v>1.8056550970552032E-2</v>
      </c>
      <c r="BY22">
        <f t="shared" si="15"/>
        <v>-247.09454550952725</v>
      </c>
      <c r="BZ22">
        <f t="shared" si="16"/>
        <v>4.3237250554323724E-2</v>
      </c>
      <c r="CA22">
        <f t="shared" si="17"/>
        <v>-1.7142953260668183</v>
      </c>
    </row>
    <row r="23" spans="1:79" x14ac:dyDescent="0.25">
      <c r="A23" s="46">
        <v>5.0000000000000001E-3</v>
      </c>
      <c r="B23">
        <f t="shared" si="18"/>
        <v>21</v>
      </c>
      <c r="C23" s="6">
        <f t="shared" si="19"/>
        <v>4.5454545454545456E-2</v>
      </c>
      <c r="D23" s="6">
        <f t="shared" si="20"/>
        <v>-1.6906216295848977</v>
      </c>
      <c r="E23" s="7">
        <f t="shared" si="21"/>
        <v>4.5454545454545497E-2</v>
      </c>
      <c r="F23" s="7">
        <f t="shared" si="22"/>
        <v>9.5556337839218269E-2</v>
      </c>
      <c r="I23">
        <f t="shared" si="4"/>
        <v>0.87026889571979971</v>
      </c>
      <c r="J23">
        <f t="shared" si="5"/>
        <v>5.381049663947314</v>
      </c>
      <c r="K23">
        <f t="shared" si="6"/>
        <v>0.21124205646238453</v>
      </c>
      <c r="L23">
        <f t="shared" si="23"/>
        <v>0.10000000000000002</v>
      </c>
      <c r="N23" s="102">
        <f t="shared" si="24"/>
        <v>0.20000000000000004</v>
      </c>
      <c r="O23" s="97">
        <v>0</v>
      </c>
      <c r="P23" s="80" t="str">
        <f t="shared" si="7"/>
        <v>0.2 to 0.21</v>
      </c>
      <c r="Q23">
        <f t="shared" si="25"/>
        <v>0</v>
      </c>
      <c r="R23">
        <f>SUM(O$3:O23)/$S$2</f>
        <v>0.99556541019955658</v>
      </c>
      <c r="AU23">
        <f t="shared" si="26"/>
        <v>2</v>
      </c>
      <c r="AV23" s="2">
        <f t="shared" si="27"/>
        <v>1E-3</v>
      </c>
      <c r="AY23">
        <f>AV5</f>
        <v>1</v>
      </c>
      <c r="AZ23" s="59">
        <f>AW13</f>
        <v>1E-3</v>
      </c>
      <c r="BA23" t="s">
        <v>62</v>
      </c>
      <c r="BB23">
        <v>1</v>
      </c>
      <c r="BS23">
        <f t="shared" si="10"/>
        <v>5.0000000000000001E-3</v>
      </c>
      <c r="BT23">
        <f t="shared" si="10"/>
        <v>21</v>
      </c>
      <c r="BU23">
        <f t="shared" si="11"/>
        <v>5.0000000000000001E-3</v>
      </c>
      <c r="BV23">
        <f t="shared" si="12"/>
        <v>9.8125220889796833E-2</v>
      </c>
      <c r="BW23">
        <f t="shared" si="13"/>
        <v>0.9018747791102032</v>
      </c>
      <c r="BX23">
        <f t="shared" si="14"/>
        <v>1.9217825802806177E-2</v>
      </c>
      <c r="BY23">
        <f t="shared" si="15"/>
        <v>-257.21054206388823</v>
      </c>
      <c r="BZ23">
        <f t="shared" si="16"/>
        <v>4.5454545454545456E-2</v>
      </c>
      <c r="CA23">
        <f t="shared" si="17"/>
        <v>-1.6906216295848977</v>
      </c>
    </row>
    <row r="24" spans="1:79" x14ac:dyDescent="0.25">
      <c r="A24" s="46">
        <v>5.0000000000000001E-3</v>
      </c>
      <c r="B24">
        <f t="shared" si="18"/>
        <v>22</v>
      </c>
      <c r="C24" s="6">
        <f t="shared" si="19"/>
        <v>4.7671840354767181E-2</v>
      </c>
      <c r="D24" s="6">
        <f t="shared" si="20"/>
        <v>-1.6678591995548417</v>
      </c>
      <c r="E24" s="7">
        <f t="shared" si="21"/>
        <v>4.7671840354767195E-2</v>
      </c>
      <c r="F24" s="7">
        <f t="shared" si="22"/>
        <v>9.9279548288072908E-2</v>
      </c>
      <c r="I24">
        <f t="shared" si="4"/>
        <v>0.89526607519993828</v>
      </c>
      <c r="J24">
        <f t="shared" si="5"/>
        <v>4.6234691566516881</v>
      </c>
      <c r="K24">
        <f t="shared" si="6"/>
        <v>0.1815019733389831</v>
      </c>
      <c r="L24">
        <f t="shared" si="23"/>
        <v>0.10500000000000002</v>
      </c>
      <c r="N24" s="102">
        <f t="shared" si="24"/>
        <v>0.21000000000000005</v>
      </c>
      <c r="O24" s="97">
        <v>2</v>
      </c>
      <c r="P24" s="80" t="str">
        <f t="shared" si="7"/>
        <v>0.21 to 0.22</v>
      </c>
      <c r="Q24">
        <f t="shared" si="25"/>
        <v>4.434589800443459E-3</v>
      </c>
      <c r="R24">
        <f>SUM(O$3:O24)/$S$2</f>
        <v>1</v>
      </c>
      <c r="AU24">
        <f t="shared" si="26"/>
        <v>3</v>
      </c>
      <c r="AV24" s="2">
        <f t="shared" si="27"/>
        <v>2E-3</v>
      </c>
      <c r="BS24">
        <f t="shared" si="10"/>
        <v>5.0000000000000001E-3</v>
      </c>
      <c r="BT24">
        <f t="shared" si="10"/>
        <v>22</v>
      </c>
      <c r="BU24">
        <f t="shared" si="11"/>
        <v>5.0000000000000001E-3</v>
      </c>
      <c r="BV24">
        <f t="shared" si="12"/>
        <v>9.8125220889796833E-2</v>
      </c>
      <c r="BW24">
        <f t="shared" si="13"/>
        <v>0.9018747791102032</v>
      </c>
      <c r="BX24">
        <f t="shared" si="14"/>
        <v>1.9217825802806177E-2</v>
      </c>
      <c r="BY24">
        <f t="shared" si="15"/>
        <v>-269.75739777432182</v>
      </c>
      <c r="BZ24">
        <f t="shared" si="16"/>
        <v>4.7671840354767181E-2</v>
      </c>
      <c r="CA24">
        <f t="shared" si="17"/>
        <v>-1.6678591995548417</v>
      </c>
    </row>
    <row r="25" spans="1:79" x14ac:dyDescent="0.25">
      <c r="A25" s="46">
        <v>5.0000000000000001E-3</v>
      </c>
      <c r="B25">
        <f t="shared" si="18"/>
        <v>23</v>
      </c>
      <c r="C25" s="6">
        <f t="shared" si="19"/>
        <v>4.9889135254988913E-2</v>
      </c>
      <c r="D25" s="6">
        <f t="shared" si="20"/>
        <v>-1.645929519754799</v>
      </c>
      <c r="E25" s="7">
        <f t="shared" si="21"/>
        <v>4.9889135254988927E-2</v>
      </c>
      <c r="F25" s="7">
        <f t="shared" si="22"/>
        <v>0.10295322447574438</v>
      </c>
      <c r="I25">
        <f t="shared" si="4"/>
        <v>0.91657507652360304</v>
      </c>
      <c r="J25">
        <f t="shared" si="5"/>
        <v>3.9086218972079929</v>
      </c>
      <c r="K25">
        <f t="shared" si="6"/>
        <v>0.1534394549509602</v>
      </c>
      <c r="L25">
        <f t="shared" si="23"/>
        <v>0.11000000000000003</v>
      </c>
      <c r="N25" s="102">
        <f t="shared" si="24"/>
        <v>0.22000000000000006</v>
      </c>
      <c r="O25" s="97">
        <v>0</v>
      </c>
      <c r="P25" s="80" t="str">
        <f t="shared" si="7"/>
        <v>0.22 to 0.23</v>
      </c>
      <c r="Q25">
        <f t="shared" si="25"/>
        <v>0</v>
      </c>
      <c r="R25">
        <f>SUM(O$3:O25)/$S$2</f>
        <v>1</v>
      </c>
      <c r="AU25">
        <f t="shared" si="26"/>
        <v>4</v>
      </c>
      <c r="AV25" s="2">
        <f t="shared" si="27"/>
        <v>3.0000000000000001E-3</v>
      </c>
      <c r="AY25">
        <f>AV5</f>
        <v>1</v>
      </c>
      <c r="AZ25">
        <v>0.154</v>
      </c>
      <c r="BA25" t="s">
        <v>63</v>
      </c>
      <c r="BB25">
        <v>1</v>
      </c>
      <c r="BK25" s="3" t="s">
        <v>17</v>
      </c>
      <c r="BS25">
        <f t="shared" si="10"/>
        <v>5.0000000000000001E-3</v>
      </c>
      <c r="BT25">
        <f t="shared" si="10"/>
        <v>23</v>
      </c>
      <c r="BU25">
        <f t="shared" si="11"/>
        <v>5.0000000000000001E-3</v>
      </c>
      <c r="BV25">
        <f t="shared" si="12"/>
        <v>9.8125220889796833E-2</v>
      </c>
      <c r="BW25">
        <f t="shared" si="13"/>
        <v>0.9018747791102032</v>
      </c>
      <c r="BX25">
        <f t="shared" si="14"/>
        <v>2.3089245988067719E-2</v>
      </c>
      <c r="BY25">
        <f t="shared" si="15"/>
        <v>-274.04546234717344</v>
      </c>
      <c r="BZ25">
        <f t="shared" si="16"/>
        <v>4.9889135254988913E-2</v>
      </c>
      <c r="CA25">
        <f t="shared" si="17"/>
        <v>-1.645929519754799</v>
      </c>
    </row>
    <row r="26" spans="1:79" x14ac:dyDescent="0.25">
      <c r="A26" s="46">
        <v>5.0000000000000001E-3</v>
      </c>
      <c r="B26">
        <f t="shared" si="18"/>
        <v>24</v>
      </c>
      <c r="C26" s="6">
        <f t="shared" si="19"/>
        <v>5.2106430155210645E-2</v>
      </c>
      <c r="D26" s="6">
        <f t="shared" si="20"/>
        <v>-1.6247639729107091</v>
      </c>
      <c r="E26" s="7">
        <f t="shared" si="21"/>
        <v>5.2106430155210638E-2</v>
      </c>
      <c r="F26" s="7">
        <f t="shared" si="22"/>
        <v>0.10657913511475292</v>
      </c>
      <c r="I26">
        <f t="shared" si="4"/>
        <v>0.93444815743677057</v>
      </c>
      <c r="J26">
        <f t="shared" si="5"/>
        <v>3.2511281482670049</v>
      </c>
      <c r="K26">
        <f t="shared" si="6"/>
        <v>0.12762844403091364</v>
      </c>
      <c r="L26">
        <f t="shared" si="23"/>
        <v>0.11500000000000003</v>
      </c>
      <c r="N26" s="102">
        <f t="shared" si="24"/>
        <v>0.23000000000000007</v>
      </c>
      <c r="O26" s="97">
        <v>0</v>
      </c>
      <c r="P26" s="80" t="str">
        <f t="shared" si="7"/>
        <v>0.23 to 0.24</v>
      </c>
      <c r="Q26">
        <f t="shared" si="25"/>
        <v>0</v>
      </c>
      <c r="R26">
        <f>SUM(O$3:O26)/$S$2</f>
        <v>1</v>
      </c>
      <c r="AU26">
        <f t="shared" si="26"/>
        <v>5</v>
      </c>
      <c r="AV26" s="2">
        <f t="shared" si="27"/>
        <v>3.0000000000000001E-3</v>
      </c>
      <c r="AY26">
        <v>1</v>
      </c>
      <c r="AZ26">
        <v>0.156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0"/>
        <v>5.0000000000000001E-3</v>
      </c>
      <c r="BT26">
        <f t="shared" si="10"/>
        <v>24</v>
      </c>
      <c r="BU26">
        <f t="shared" si="11"/>
        <v>5.0000000000000001E-3</v>
      </c>
      <c r="BV26">
        <f t="shared" si="12"/>
        <v>9.8125220889796833E-2</v>
      </c>
      <c r="BW26">
        <f t="shared" si="13"/>
        <v>0.9018747791102032</v>
      </c>
      <c r="BX26">
        <f t="shared" si="14"/>
        <v>2.3089245988067719E-2</v>
      </c>
      <c r="BY26">
        <f t="shared" si="15"/>
        <v>-286.2252606737145</v>
      </c>
      <c r="BZ26">
        <f t="shared" si="16"/>
        <v>5.2106430155210645E-2</v>
      </c>
      <c r="CA26">
        <f t="shared" si="17"/>
        <v>-1.6247639729107091</v>
      </c>
    </row>
    <row r="27" spans="1:79" x14ac:dyDescent="0.25">
      <c r="A27" s="46">
        <v>6.0000000000000001E-3</v>
      </c>
      <c r="B27">
        <f t="shared" si="18"/>
        <v>25</v>
      </c>
      <c r="C27" s="6">
        <f t="shared" si="19"/>
        <v>5.432372505543237E-2</v>
      </c>
      <c r="D27" s="6">
        <f t="shared" si="20"/>
        <v>-1.604302228612466</v>
      </c>
      <c r="E27" s="7">
        <f t="shared" si="21"/>
        <v>5.4323725055432363E-2</v>
      </c>
      <c r="F27" s="7">
        <f t="shared" si="22"/>
        <v>0.11015890622586497</v>
      </c>
      <c r="I27">
        <f t="shared" si="4"/>
        <v>0.94919842781008168</v>
      </c>
      <c r="J27">
        <f t="shared" si="5"/>
        <v>2.66072044800219</v>
      </c>
      <c r="K27">
        <f t="shared" si="6"/>
        <v>0.10445100755587504</v>
      </c>
      <c r="L27">
        <f t="shared" si="23"/>
        <v>0.12000000000000004</v>
      </c>
      <c r="N27" s="102">
        <f t="shared" si="24"/>
        <v>0.24000000000000007</v>
      </c>
      <c r="O27" s="97">
        <v>0</v>
      </c>
      <c r="P27" s="80" t="str">
        <f t="shared" si="7"/>
        <v>0.24 to 0.25</v>
      </c>
      <c r="Q27">
        <f t="shared" si="25"/>
        <v>0</v>
      </c>
      <c r="R27">
        <f>SUM(O$3:O27)/$S$2</f>
        <v>1</v>
      </c>
      <c r="AU27">
        <f t="shared" si="26"/>
        <v>6</v>
      </c>
      <c r="AV27" s="2">
        <f t="shared" si="27"/>
        <v>3.0000000000000001E-3</v>
      </c>
      <c r="AY27">
        <v>1</v>
      </c>
      <c r="AZ27">
        <v>0.156</v>
      </c>
      <c r="BK27">
        <v>0.25</v>
      </c>
      <c r="BL27">
        <f>NORMSINV(BK27)</f>
        <v>-0.67448975019608193</v>
      </c>
      <c r="BM27">
        <v>0.25</v>
      </c>
      <c r="BS27">
        <f t="shared" si="10"/>
        <v>6.0000000000000001E-3</v>
      </c>
      <c r="BT27">
        <f t="shared" si="10"/>
        <v>25</v>
      </c>
      <c r="BU27">
        <f t="shared" si="11"/>
        <v>6.0000000000000001E-3</v>
      </c>
      <c r="BV27">
        <f t="shared" si="12"/>
        <v>0.10260718416105227</v>
      </c>
      <c r="BW27">
        <f t="shared" si="13"/>
        <v>0.8973928158389477</v>
      </c>
      <c r="BX27">
        <f t="shared" si="14"/>
        <v>2.9254510863337524E-2</v>
      </c>
      <c r="BY27">
        <f t="shared" si="15"/>
        <v>-284.61987253664722</v>
      </c>
      <c r="BZ27">
        <f t="shared" si="16"/>
        <v>5.432372505543237E-2</v>
      </c>
      <c r="CA27">
        <f t="shared" si="17"/>
        <v>-1.604302228612466</v>
      </c>
    </row>
    <row r="28" spans="1:79" x14ac:dyDescent="0.25">
      <c r="A28" s="46">
        <v>6.0000000000000001E-3</v>
      </c>
      <c r="B28">
        <f t="shared" si="18"/>
        <v>26</v>
      </c>
      <c r="C28" s="6">
        <f t="shared" si="19"/>
        <v>5.6541019955654102E-2</v>
      </c>
      <c r="D28" s="6">
        <f t="shared" si="20"/>
        <v>-1.584490948164291</v>
      </c>
      <c r="E28" s="7">
        <f t="shared" si="21"/>
        <v>5.6541019955654095E-2</v>
      </c>
      <c r="F28" s="7">
        <f t="shared" si="22"/>
        <v>0.11369403802549274</v>
      </c>
      <c r="I28">
        <f t="shared" si="4"/>
        <v>0.96117588899472473</v>
      </c>
      <c r="J28">
        <f t="shared" si="5"/>
        <v>2.1424916489206178</v>
      </c>
      <c r="K28">
        <f t="shared" si="6"/>
        <v>8.4107073923469333E-2</v>
      </c>
      <c r="L28">
        <f t="shared" si="23"/>
        <v>0.12500000000000003</v>
      </c>
      <c r="N28" s="80">
        <f t="shared" si="24"/>
        <v>0.25000000000000006</v>
      </c>
      <c r="O28" s="97">
        <v>0</v>
      </c>
      <c r="AU28">
        <f t="shared" si="26"/>
        <v>7</v>
      </c>
      <c r="AV28" s="2">
        <f t="shared" si="27"/>
        <v>5.0000000000000001E-3</v>
      </c>
      <c r="AY28">
        <v>1</v>
      </c>
      <c r="AZ28" s="28">
        <v>0.156</v>
      </c>
      <c r="BS28">
        <f t="shared" si="10"/>
        <v>6.0000000000000001E-3</v>
      </c>
      <c r="BT28">
        <f t="shared" si="10"/>
        <v>26</v>
      </c>
      <c r="BU28">
        <f t="shared" si="11"/>
        <v>6.0000000000000001E-3</v>
      </c>
      <c r="BV28">
        <f t="shared" si="12"/>
        <v>0.10260718416105227</v>
      </c>
      <c r="BW28">
        <f t="shared" si="13"/>
        <v>0.8973928158389477</v>
      </c>
      <c r="BX28">
        <f t="shared" si="14"/>
        <v>3.2816799211599523E-2</v>
      </c>
      <c r="BY28">
        <f t="shared" si="15"/>
        <v>-290.37676461402907</v>
      </c>
      <c r="BZ28">
        <f t="shared" si="16"/>
        <v>5.6541019955654102E-2</v>
      </c>
      <c r="CA28">
        <f t="shared" si="17"/>
        <v>-1.584490948164291</v>
      </c>
    </row>
    <row r="29" spans="1:79" x14ac:dyDescent="0.25">
      <c r="A29" s="33">
        <v>6.0000000000000001E-3</v>
      </c>
      <c r="B29">
        <f t="shared" si="18"/>
        <v>27</v>
      </c>
      <c r="C29" s="6">
        <f t="shared" si="19"/>
        <v>5.8758314855875834E-2</v>
      </c>
      <c r="D29" s="6">
        <f t="shared" si="20"/>
        <v>-1.5652827341992215</v>
      </c>
      <c r="E29" s="7">
        <f t="shared" si="21"/>
        <v>5.8758314855875855E-2</v>
      </c>
      <c r="F29" s="7">
        <f t="shared" si="22"/>
        <v>0.1171859192241352</v>
      </c>
      <c r="I29">
        <f t="shared" si="4"/>
        <v>0.97074548913666259</v>
      </c>
      <c r="J29">
        <f t="shared" si="5"/>
        <v>1.697437372711345</v>
      </c>
      <c r="K29">
        <f t="shared" si="6"/>
        <v>6.6635727919414786E-2</v>
      </c>
      <c r="L29">
        <f t="shared" si="23"/>
        <v>0.13000000000000003</v>
      </c>
      <c r="AU29">
        <f t="shared" si="26"/>
        <v>8</v>
      </c>
      <c r="AV29" s="2">
        <f t="shared" si="27"/>
        <v>5.0000000000000001E-3</v>
      </c>
      <c r="AY29">
        <v>1</v>
      </c>
      <c r="AZ29">
        <v>0.159</v>
      </c>
      <c r="BK29">
        <v>0.5</v>
      </c>
      <c r="BL29">
        <f>NORMSINV(BK29)</f>
        <v>0</v>
      </c>
      <c r="BM29">
        <v>0</v>
      </c>
      <c r="BS29">
        <f t="shared" si="10"/>
        <v>6.0000000000000001E-3</v>
      </c>
      <c r="BT29">
        <f t="shared" si="10"/>
        <v>27</v>
      </c>
      <c r="BU29">
        <f t="shared" si="11"/>
        <v>6.0000000000000001E-3</v>
      </c>
      <c r="BV29">
        <f t="shared" si="12"/>
        <v>0.10260718416105227</v>
      </c>
      <c r="BW29">
        <f t="shared" si="13"/>
        <v>0.8973928158389477</v>
      </c>
      <c r="BX29">
        <f t="shared" si="14"/>
        <v>3.2816799211599523E-2</v>
      </c>
      <c r="BY29">
        <f t="shared" si="15"/>
        <v>-301.76408871654002</v>
      </c>
      <c r="BZ29">
        <f t="shared" si="16"/>
        <v>5.8758314855875834E-2</v>
      </c>
      <c r="CA29">
        <f t="shared" si="17"/>
        <v>-1.5652827341992215</v>
      </c>
    </row>
    <row r="30" spans="1:79" x14ac:dyDescent="0.25">
      <c r="A30" s="33">
        <v>6.0000000000000001E-3</v>
      </c>
      <c r="B30">
        <f t="shared" si="18"/>
        <v>28</v>
      </c>
      <c r="C30" s="6">
        <f t="shared" si="19"/>
        <v>6.097560975609756E-2</v>
      </c>
      <c r="D30" s="6">
        <f t="shared" si="20"/>
        <v>-1.54663527139923</v>
      </c>
      <c r="E30" s="7">
        <f t="shared" si="21"/>
        <v>6.0975609756097601E-2</v>
      </c>
      <c r="F30" s="7">
        <f t="shared" si="22"/>
        <v>0.12063583921621665</v>
      </c>
      <c r="I30">
        <f t="shared" si="4"/>
        <v>0.97826841939623388</v>
      </c>
      <c r="J30">
        <f t="shared" si="5"/>
        <v>1.3231927525361358</v>
      </c>
      <c r="K30">
        <f t="shared" si="6"/>
        <v>5.1944132761788449E-2</v>
      </c>
      <c r="L30">
        <f t="shared" si="23"/>
        <v>0.13500000000000004</v>
      </c>
      <c r="AU30">
        <f t="shared" si="26"/>
        <v>9</v>
      </c>
      <c r="AV30" s="2">
        <f t="shared" si="27"/>
        <v>5.0000000000000001E-3</v>
      </c>
      <c r="AY30">
        <v>1</v>
      </c>
      <c r="AZ30">
        <v>0.16</v>
      </c>
      <c r="BK30">
        <v>0.5</v>
      </c>
      <c r="BL30">
        <f>NORMSINV(BK30)</f>
        <v>0</v>
      </c>
      <c r="BM30">
        <v>0.25</v>
      </c>
      <c r="BS30">
        <f t="shared" si="10"/>
        <v>6.0000000000000001E-3</v>
      </c>
      <c r="BT30">
        <f t="shared" si="10"/>
        <v>28</v>
      </c>
      <c r="BU30">
        <f t="shared" si="11"/>
        <v>6.0000000000000001E-3</v>
      </c>
      <c r="BV30">
        <f t="shared" si="12"/>
        <v>0.10260718416105227</v>
      </c>
      <c r="BW30">
        <f t="shared" si="13"/>
        <v>0.8973928158389477</v>
      </c>
      <c r="BX30">
        <f t="shared" si="14"/>
        <v>4.1015242670305985E-2</v>
      </c>
      <c r="BY30">
        <f t="shared" si="15"/>
        <v>-300.8862360105544</v>
      </c>
      <c r="BZ30">
        <f t="shared" si="16"/>
        <v>6.097560975609756E-2</v>
      </c>
      <c r="CA30">
        <f t="shared" si="17"/>
        <v>-1.54663527139923</v>
      </c>
    </row>
    <row r="31" spans="1:79" x14ac:dyDescent="0.25">
      <c r="A31" s="33">
        <v>7.0000000000000001E-3</v>
      </c>
      <c r="B31">
        <f t="shared" si="18"/>
        <v>29</v>
      </c>
      <c r="C31" s="6">
        <f t="shared" si="19"/>
        <v>6.3192904656319285E-2</v>
      </c>
      <c r="D31" s="6">
        <f t="shared" si="20"/>
        <v>-1.5285106179313379</v>
      </c>
      <c r="E31" s="7">
        <f t="shared" si="21"/>
        <v>6.3192904656319299E-2</v>
      </c>
      <c r="F31" s="7">
        <f t="shared" si="22"/>
        <v>0.12404499853821024</v>
      </c>
      <c r="I31">
        <f t="shared" si="4"/>
        <v>0.98408736773064365</v>
      </c>
      <c r="J31">
        <f t="shared" si="5"/>
        <v>1.0148624844411973</v>
      </c>
      <c r="K31">
        <f t="shared" si="6"/>
        <v>3.9840115150065684E-2</v>
      </c>
      <c r="L31">
        <f t="shared" si="23"/>
        <v>0.14000000000000004</v>
      </c>
      <c r="AU31">
        <f t="shared" si="26"/>
        <v>10</v>
      </c>
      <c r="AV31" s="2">
        <f t="shared" si="27"/>
        <v>5.0000000000000001E-3</v>
      </c>
      <c r="AY31">
        <v>1</v>
      </c>
      <c r="AZ31">
        <v>0.16300000000000001</v>
      </c>
      <c r="BS31">
        <f t="shared" si="10"/>
        <v>7.0000000000000001E-3</v>
      </c>
      <c r="BT31">
        <f t="shared" si="10"/>
        <v>29</v>
      </c>
      <c r="BU31">
        <f t="shared" si="11"/>
        <v>7.0000000000000001E-3</v>
      </c>
      <c r="BV31">
        <f t="shared" si="12"/>
        <v>0.10723613389335873</v>
      </c>
      <c r="BW31">
        <f t="shared" si="13"/>
        <v>0.89276386610664127</v>
      </c>
      <c r="BX31">
        <f t="shared" si="14"/>
        <v>4.3305615445867529E-2</v>
      </c>
      <c r="BY31">
        <f t="shared" si="15"/>
        <v>-306.21511401109461</v>
      </c>
      <c r="BZ31">
        <f t="shared" si="16"/>
        <v>6.3192904656319285E-2</v>
      </c>
      <c r="CA31">
        <f t="shared" si="17"/>
        <v>-1.5285106179313379</v>
      </c>
    </row>
    <row r="32" spans="1:79" x14ac:dyDescent="0.25">
      <c r="A32" s="33">
        <v>7.0000000000000001E-3</v>
      </c>
      <c r="B32">
        <f t="shared" si="18"/>
        <v>30</v>
      </c>
      <c r="C32" s="6">
        <f t="shared" si="19"/>
        <v>6.5410199556541024E-2</v>
      </c>
      <c r="D32" s="6">
        <f t="shared" si="20"/>
        <v>-1.5108746168513387</v>
      </c>
      <c r="E32" s="7">
        <f t="shared" si="21"/>
        <v>6.541019955654101E-2</v>
      </c>
      <c r="F32" s="7">
        <f t="shared" si="22"/>
        <v>0.1274145178936219</v>
      </c>
      <c r="I32">
        <f t="shared" si="4"/>
        <v>0.98851596495785987</v>
      </c>
      <c r="J32">
        <f t="shared" si="5"/>
        <v>0.76585405340948676</v>
      </c>
      <c r="K32">
        <f t="shared" si="6"/>
        <v>3.0064874939956857E-2</v>
      </c>
      <c r="L32">
        <f t="shared" si="23"/>
        <v>0.14500000000000005</v>
      </c>
      <c r="AU32">
        <f t="shared" si="26"/>
        <v>11</v>
      </c>
      <c r="AV32" s="2">
        <f t="shared" si="27"/>
        <v>5.0000000000000001E-3</v>
      </c>
      <c r="AY32">
        <v>1</v>
      </c>
      <c r="AZ32">
        <v>0.16500000000000001</v>
      </c>
      <c r="BK32">
        <v>0.75</v>
      </c>
      <c r="BL32">
        <f>NORMSINV(BK32)</f>
        <v>0.67448975019608193</v>
      </c>
      <c r="BM32">
        <v>0</v>
      </c>
      <c r="BS32">
        <f t="shared" si="10"/>
        <v>7.0000000000000001E-3</v>
      </c>
      <c r="BT32">
        <f t="shared" si="10"/>
        <v>30</v>
      </c>
      <c r="BU32">
        <f t="shared" si="11"/>
        <v>7.0000000000000001E-3</v>
      </c>
      <c r="BV32">
        <f t="shared" si="12"/>
        <v>0.10723613389335873</v>
      </c>
      <c r="BW32">
        <f t="shared" si="13"/>
        <v>0.89276386610664127</v>
      </c>
      <c r="BX32">
        <f t="shared" si="14"/>
        <v>4.5698171244305974E-2</v>
      </c>
      <c r="BY32">
        <f t="shared" si="15"/>
        <v>-313.78672192385937</v>
      </c>
      <c r="BZ32">
        <f t="shared" si="16"/>
        <v>6.5410199556541024E-2</v>
      </c>
      <c r="CA32">
        <f t="shared" si="17"/>
        <v>-1.5108746168513387</v>
      </c>
    </row>
    <row r="33" spans="1:79" x14ac:dyDescent="0.25">
      <c r="A33" s="33">
        <v>7.0000000000000001E-3</v>
      </c>
      <c r="B33">
        <f t="shared" si="18"/>
        <v>31</v>
      </c>
      <c r="C33" s="6">
        <f t="shared" si="19"/>
        <v>6.7627494456762749E-2</v>
      </c>
      <c r="D33" s="6">
        <f t="shared" si="20"/>
        <v>-1.4936964038205254</v>
      </c>
      <c r="E33" s="7">
        <f t="shared" si="21"/>
        <v>6.7627494456762763E-2</v>
      </c>
      <c r="F33" s="7">
        <f t="shared" si="22"/>
        <v>0.1307454459834915</v>
      </c>
      <c r="I33">
        <f t="shared" si="4"/>
        <v>0.99183225173618805</v>
      </c>
      <c r="J33">
        <f t="shared" si="5"/>
        <v>0.56864282470920302</v>
      </c>
      <c r="K33">
        <f t="shared" si="6"/>
        <v>2.232302007709688E-2</v>
      </c>
      <c r="L33">
        <f t="shared" si="23"/>
        <v>0.15000000000000005</v>
      </c>
      <c r="AU33">
        <f t="shared" si="26"/>
        <v>12</v>
      </c>
      <c r="AV33" s="2">
        <f t="shared" si="27"/>
        <v>5.0000000000000001E-3</v>
      </c>
      <c r="AY33">
        <v>1</v>
      </c>
      <c r="AZ33">
        <v>0.16700000000000001</v>
      </c>
      <c r="BK33">
        <v>0.75</v>
      </c>
      <c r="BL33">
        <f>NORMSINV(BK33)</f>
        <v>0.67448975019608193</v>
      </c>
      <c r="BM33">
        <v>0.25</v>
      </c>
      <c r="BS33">
        <f t="shared" si="10"/>
        <v>7.0000000000000001E-3</v>
      </c>
      <c r="BT33">
        <f t="shared" si="10"/>
        <v>31</v>
      </c>
      <c r="BU33">
        <f t="shared" si="11"/>
        <v>7.0000000000000001E-3</v>
      </c>
      <c r="BV33">
        <f t="shared" si="12"/>
        <v>0.10723613389335873</v>
      </c>
      <c r="BW33">
        <f t="shared" si="13"/>
        <v>0.89276386610664127</v>
      </c>
      <c r="BX33">
        <f t="shared" si="14"/>
        <v>4.5698171244305974E-2</v>
      </c>
      <c r="BY33">
        <f t="shared" si="15"/>
        <v>-324.42355995517664</v>
      </c>
      <c r="BZ33">
        <f t="shared" si="16"/>
        <v>6.7627494456762749E-2</v>
      </c>
      <c r="CA33">
        <f t="shared" si="17"/>
        <v>-1.4936964038205254</v>
      </c>
    </row>
    <row r="34" spans="1:79" x14ac:dyDescent="0.25">
      <c r="A34" s="33">
        <v>7.0000000000000001E-3</v>
      </c>
      <c r="B34">
        <f t="shared" si="18"/>
        <v>32</v>
      </c>
      <c r="C34" s="6">
        <f t="shared" si="19"/>
        <v>6.9844789356984474E-2</v>
      </c>
      <c r="D34" s="6">
        <f t="shared" si="20"/>
        <v>-1.4769479927610134</v>
      </c>
      <c r="E34" s="7">
        <f t="shared" si="21"/>
        <v>6.9844789356984488E-2</v>
      </c>
      <c r="F34" s="7">
        <f t="shared" si="22"/>
        <v>0.13403876633475395</v>
      </c>
      <c r="I34">
        <f t="shared" si="4"/>
        <v>0.99427569457461218</v>
      </c>
      <c r="J34">
        <f t="shared" si="5"/>
        <v>0.41542042259798045</v>
      </c>
      <c r="K34">
        <f t="shared" si="6"/>
        <v>1.6308019781719942E-2</v>
      </c>
      <c r="L34">
        <f t="shared" si="23"/>
        <v>0.15500000000000005</v>
      </c>
      <c r="AU34">
        <f t="shared" si="26"/>
        <v>13</v>
      </c>
      <c r="AV34" s="2">
        <f t="shared" si="27"/>
        <v>5.0000000000000001E-3</v>
      </c>
      <c r="AY34">
        <v>1</v>
      </c>
      <c r="AZ34">
        <v>0.17199999999999999</v>
      </c>
      <c r="BS34">
        <f t="shared" si="10"/>
        <v>7.0000000000000001E-3</v>
      </c>
      <c r="BT34">
        <f t="shared" si="10"/>
        <v>32</v>
      </c>
      <c r="BU34">
        <f t="shared" si="11"/>
        <v>7.0000000000000001E-3</v>
      </c>
      <c r="BV34">
        <f t="shared" si="12"/>
        <v>0.10723613389335873</v>
      </c>
      <c r="BW34">
        <f t="shared" si="13"/>
        <v>0.89276386610664127</v>
      </c>
      <c r="BX34">
        <f t="shared" si="14"/>
        <v>4.8195847710253759E-2</v>
      </c>
      <c r="BY34">
        <f t="shared" si="15"/>
        <v>-331.70787883589736</v>
      </c>
      <c r="BZ34">
        <f t="shared" si="16"/>
        <v>6.9844789356984474E-2</v>
      </c>
      <c r="CA34">
        <f t="shared" si="17"/>
        <v>-1.4769479927610134</v>
      </c>
    </row>
    <row r="35" spans="1:79" x14ac:dyDescent="0.25">
      <c r="A35" s="33">
        <v>7.0000000000000001E-3</v>
      </c>
      <c r="B35">
        <f t="shared" si="18"/>
        <v>33</v>
      </c>
      <c r="C35" s="6">
        <f t="shared" si="19"/>
        <v>7.2062084257206213E-2</v>
      </c>
      <c r="D35" s="6">
        <f t="shared" si="20"/>
        <v>-1.4606039250479483</v>
      </c>
      <c r="E35" s="7">
        <f t="shared" si="21"/>
        <v>7.2062084257206255E-2</v>
      </c>
      <c r="F35" s="7">
        <f t="shared" si="22"/>
        <v>0.13729540328267054</v>
      </c>
      <c r="I35">
        <f t="shared" si="4"/>
        <v>0.996047093968629</v>
      </c>
      <c r="J35">
        <f t="shared" si="5"/>
        <v>0.29860072265915</v>
      </c>
      <c r="K35">
        <f t="shared" si="6"/>
        <v>1.1722068119587342E-2</v>
      </c>
      <c r="L35">
        <f t="shared" si="23"/>
        <v>0.16000000000000006</v>
      </c>
      <c r="AU35">
        <f t="shared" si="26"/>
        <v>14</v>
      </c>
      <c r="AV35" s="2">
        <f t="shared" si="27"/>
        <v>5.0000000000000001E-3</v>
      </c>
      <c r="AY35">
        <v>1</v>
      </c>
      <c r="AZ35">
        <v>0.17399999999999999</v>
      </c>
      <c r="BK35" t="s">
        <v>18</v>
      </c>
      <c r="BS35">
        <f t="shared" si="10"/>
        <v>7.0000000000000001E-3</v>
      </c>
      <c r="BT35">
        <f t="shared" si="10"/>
        <v>33</v>
      </c>
      <c r="BU35">
        <f t="shared" si="11"/>
        <v>7.0000000000000001E-3</v>
      </c>
      <c r="BV35">
        <f t="shared" si="12"/>
        <v>0.10723613389335873</v>
      </c>
      <c r="BW35">
        <f t="shared" si="13"/>
        <v>0.89276386610664127</v>
      </c>
      <c r="BX35">
        <f t="shared" si="14"/>
        <v>4.8195847710253759E-2</v>
      </c>
      <c r="BY35">
        <f t="shared" si="15"/>
        <v>-342.23828768783056</v>
      </c>
      <c r="BZ35">
        <f t="shared" si="16"/>
        <v>7.2062084257206213E-2</v>
      </c>
      <c r="CA35">
        <f t="shared" si="17"/>
        <v>-1.4606039250479483</v>
      </c>
    </row>
    <row r="36" spans="1:79" x14ac:dyDescent="0.25">
      <c r="A36" s="33">
        <v>7.0000000000000001E-3</v>
      </c>
      <c r="B36">
        <f t="shared" si="18"/>
        <v>34</v>
      </c>
      <c r="C36" s="6">
        <f t="shared" si="19"/>
        <v>7.4279379157427938E-2</v>
      </c>
      <c r="D36" s="6">
        <f t="shared" si="20"/>
        <v>-1.4446409708557924</v>
      </c>
      <c r="E36" s="7">
        <f t="shared" si="21"/>
        <v>7.4279379157427952E-2</v>
      </c>
      <c r="F36" s="7">
        <f t="shared" si="22"/>
        <v>0.14051622723510532</v>
      </c>
      <c r="I36">
        <f t="shared" si="4"/>
        <v>0.99731065143650388</v>
      </c>
      <c r="J36">
        <f t="shared" si="5"/>
        <v>0.21117796340242481</v>
      </c>
      <c r="K36">
        <f t="shared" si="6"/>
        <v>8.2901422686261928E-3</v>
      </c>
      <c r="L36">
        <f t="shared" si="23"/>
        <v>0.16500000000000006</v>
      </c>
      <c r="AU36">
        <f t="shared" si="26"/>
        <v>15</v>
      </c>
      <c r="AV36" s="2">
        <f t="shared" si="27"/>
        <v>5.0000000000000001E-3</v>
      </c>
      <c r="AY36">
        <v>1</v>
      </c>
      <c r="AZ36">
        <v>0.187</v>
      </c>
      <c r="BK36">
        <v>0.1</v>
      </c>
      <c r="BL36">
        <f>NORMSINV(BK36)</f>
        <v>-1.2815515655446006</v>
      </c>
      <c r="BM36">
        <v>0</v>
      </c>
      <c r="BS36">
        <f t="shared" si="10"/>
        <v>7.0000000000000001E-3</v>
      </c>
      <c r="BT36">
        <f t="shared" si="10"/>
        <v>34</v>
      </c>
      <c r="BU36">
        <f t="shared" si="11"/>
        <v>7.0000000000000001E-3</v>
      </c>
      <c r="BV36">
        <f t="shared" si="12"/>
        <v>0.10723613389335873</v>
      </c>
      <c r="BW36">
        <f t="shared" si="13"/>
        <v>0.89276386610664127</v>
      </c>
      <c r="BX36">
        <f t="shared" si="14"/>
        <v>4.8195847710253759E-2</v>
      </c>
      <c r="BY36">
        <f t="shared" si="15"/>
        <v>-352.76869653976382</v>
      </c>
      <c r="BZ36">
        <f t="shared" si="16"/>
        <v>7.4279379157427938E-2</v>
      </c>
      <c r="CA36">
        <f t="shared" si="17"/>
        <v>-1.4446409708557924</v>
      </c>
    </row>
    <row r="37" spans="1:79" x14ac:dyDescent="0.25">
      <c r="A37" s="33">
        <v>8.0000000000000002E-3</v>
      </c>
      <c r="B37">
        <f t="shared" si="18"/>
        <v>35</v>
      </c>
      <c r="C37" s="6">
        <f t="shared" si="19"/>
        <v>7.6496674057649663E-2</v>
      </c>
      <c r="D37" s="6">
        <f t="shared" si="20"/>
        <v>-1.4290378735914329</v>
      </c>
      <c r="E37" s="7">
        <f t="shared" si="21"/>
        <v>7.649667405764965E-2</v>
      </c>
      <c r="F37" s="7">
        <f t="shared" si="22"/>
        <v>0.14370205932386143</v>
      </c>
      <c r="I37">
        <f t="shared" si="4"/>
        <v>0.99819747597127262</v>
      </c>
      <c r="J37">
        <f t="shared" si="5"/>
        <v>0.14694711754438769</v>
      </c>
      <c r="K37">
        <f t="shared" si="6"/>
        <v>5.7686535601541942E-3</v>
      </c>
      <c r="L37">
        <f t="shared" si="23"/>
        <v>0.17000000000000007</v>
      </c>
      <c r="AU37">
        <f t="shared" si="26"/>
        <v>16</v>
      </c>
      <c r="AV37" s="2">
        <f t="shared" si="27"/>
        <v>5.0000000000000001E-3</v>
      </c>
      <c r="AY37">
        <v>1</v>
      </c>
      <c r="AZ37">
        <v>0.188</v>
      </c>
      <c r="BK37">
        <v>0.1</v>
      </c>
      <c r="BL37">
        <f>NORMSINV(BK37)</f>
        <v>-1.2815515655446006</v>
      </c>
      <c r="BM37">
        <v>0.25</v>
      </c>
      <c r="BS37">
        <f t="shared" si="10"/>
        <v>8.0000000000000002E-3</v>
      </c>
      <c r="BT37">
        <f t="shared" si="10"/>
        <v>35</v>
      </c>
      <c r="BU37">
        <f t="shared" si="11"/>
        <v>8.0000000000000002E-3</v>
      </c>
      <c r="BV37">
        <f t="shared" si="12"/>
        <v>0.11201378949671444</v>
      </c>
      <c r="BW37">
        <f t="shared" si="13"/>
        <v>0.88798621050328552</v>
      </c>
      <c r="BX37">
        <f t="shared" si="14"/>
        <v>5.0801572189918431E-2</v>
      </c>
      <c r="BY37">
        <f t="shared" si="15"/>
        <v>-356.65832770007154</v>
      </c>
      <c r="BZ37">
        <f t="shared" si="16"/>
        <v>7.6496674057649663E-2</v>
      </c>
      <c r="CA37">
        <f t="shared" si="17"/>
        <v>-1.4290378735914329</v>
      </c>
    </row>
    <row r="38" spans="1:79" x14ac:dyDescent="0.25">
      <c r="A38" s="33">
        <v>8.0000000000000002E-3</v>
      </c>
      <c r="B38">
        <f t="shared" si="18"/>
        <v>36</v>
      </c>
      <c r="C38" s="6">
        <f t="shared" si="19"/>
        <v>7.8713968957871402E-2</v>
      </c>
      <c r="D38" s="6">
        <f t="shared" si="20"/>
        <v>-1.4137751301384087</v>
      </c>
      <c r="E38" s="7">
        <f t="shared" si="21"/>
        <v>7.8713968957871389E-2</v>
      </c>
      <c r="F38" s="7">
        <f t="shared" si="22"/>
        <v>0.14685367553025486</v>
      </c>
      <c r="I38">
        <f t="shared" si="4"/>
        <v>0.99880988923622938</v>
      </c>
      <c r="J38">
        <f t="shared" si="5"/>
        <v>0.10060701816706584</v>
      </c>
      <c r="K38">
        <f t="shared" si="6"/>
        <v>3.9494958677949773E-3</v>
      </c>
      <c r="L38">
        <f t="shared" si="23"/>
        <v>0.17500000000000007</v>
      </c>
      <c r="AU38">
        <f t="shared" si="26"/>
        <v>17</v>
      </c>
      <c r="AV38" s="2">
        <f t="shared" si="27"/>
        <v>5.0000000000000001E-3</v>
      </c>
      <c r="AY38">
        <v>1</v>
      </c>
      <c r="AZ38">
        <v>0.20100000000000001</v>
      </c>
      <c r="BS38">
        <f t="shared" si="10"/>
        <v>8.0000000000000002E-3</v>
      </c>
      <c r="BT38">
        <f t="shared" si="10"/>
        <v>36</v>
      </c>
      <c r="BU38">
        <f t="shared" si="11"/>
        <v>8.0000000000000002E-3</v>
      </c>
      <c r="BV38">
        <f t="shared" si="12"/>
        <v>0.11201378949671444</v>
      </c>
      <c r="BW38">
        <f t="shared" si="13"/>
        <v>0.88798621050328552</v>
      </c>
      <c r="BX38">
        <f t="shared" si="14"/>
        <v>5.6348785245961985E-2</v>
      </c>
      <c r="BY38">
        <f t="shared" si="15"/>
        <v>-359.63828024618459</v>
      </c>
      <c r="BZ38">
        <f t="shared" si="16"/>
        <v>7.8713968957871402E-2</v>
      </c>
      <c r="CA38">
        <f t="shared" si="17"/>
        <v>-1.4137751301384087</v>
      </c>
    </row>
    <row r="39" spans="1:79" x14ac:dyDescent="0.25">
      <c r="A39" s="33">
        <v>8.0000000000000002E-3</v>
      </c>
      <c r="B39">
        <f t="shared" si="18"/>
        <v>37</v>
      </c>
      <c r="C39" s="6">
        <f t="shared" si="19"/>
        <v>8.0931263858093128E-2</v>
      </c>
      <c r="D39" s="6">
        <f t="shared" si="20"/>
        <v>-1.3988348010339657</v>
      </c>
      <c r="E39" s="7">
        <f t="shared" si="21"/>
        <v>8.0931263858092878E-2</v>
      </c>
      <c r="F39" s="7">
        <f t="shared" si="22"/>
        <v>0.14997181035758625</v>
      </c>
      <c r="I39">
        <f t="shared" si="4"/>
        <v>0.99922600642998693</v>
      </c>
      <c r="J39">
        <f t="shared" si="5"/>
        <v>6.7771986360051592E-2</v>
      </c>
      <c r="K39">
        <f t="shared" si="6"/>
        <v>2.6605020699132773E-3</v>
      </c>
      <c r="L39">
        <f t="shared" si="23"/>
        <v>0.18000000000000008</v>
      </c>
      <c r="AU39">
        <f t="shared" si="26"/>
        <v>18</v>
      </c>
      <c r="AV39" s="2">
        <f t="shared" si="27"/>
        <v>5.0000000000000001E-3</v>
      </c>
      <c r="AY39">
        <v>1</v>
      </c>
      <c r="AZ39">
        <v>0.20799999999999999</v>
      </c>
      <c r="BS39">
        <f t="shared" si="10"/>
        <v>8.0000000000000002E-3</v>
      </c>
      <c r="BT39">
        <f t="shared" si="10"/>
        <v>37</v>
      </c>
      <c r="BU39">
        <f t="shared" si="11"/>
        <v>8.0000000000000002E-3</v>
      </c>
      <c r="BV39">
        <f t="shared" si="12"/>
        <v>0.11201378949671444</v>
      </c>
      <c r="BW39">
        <f t="shared" si="13"/>
        <v>0.88798621050328552</v>
      </c>
      <c r="BX39">
        <f t="shared" si="14"/>
        <v>5.6348785245961985E-2</v>
      </c>
      <c r="BY39">
        <f t="shared" si="15"/>
        <v>-369.76893602776727</v>
      </c>
      <c r="BZ39">
        <f t="shared" si="16"/>
        <v>8.0931263858093128E-2</v>
      </c>
      <c r="CA39">
        <f t="shared" si="17"/>
        <v>-1.3988348010339657</v>
      </c>
    </row>
    <row r="40" spans="1:79" x14ac:dyDescent="0.25">
      <c r="A40" s="33">
        <v>8.0000000000000002E-3</v>
      </c>
      <c r="B40">
        <f t="shared" si="18"/>
        <v>38</v>
      </c>
      <c r="C40" s="6">
        <f t="shared" si="19"/>
        <v>8.3148558758314853E-2</v>
      </c>
      <c r="D40" s="6">
        <f t="shared" si="20"/>
        <v>-1.3842003457990379</v>
      </c>
      <c r="E40" s="7">
        <f t="shared" si="21"/>
        <v>8.3148558758314922E-2</v>
      </c>
      <c r="F40" s="7">
        <f t="shared" si="22"/>
        <v>0.15305716011140252</v>
      </c>
      <c r="I40">
        <f t="shared" si="4"/>
        <v>0.99950420244827698</v>
      </c>
      <c r="J40">
        <f t="shared" si="5"/>
        <v>4.4918669476560195E-2</v>
      </c>
      <c r="K40">
        <f t="shared" si="6"/>
        <v>1.7633570969166996E-3</v>
      </c>
      <c r="L40">
        <f t="shared" si="23"/>
        <v>0.18500000000000008</v>
      </c>
      <c r="AU40">
        <f t="shared" si="26"/>
        <v>19</v>
      </c>
      <c r="AV40" s="2">
        <f t="shared" si="27"/>
        <v>5.0000000000000001E-3</v>
      </c>
      <c r="BS40">
        <f t="shared" si="10"/>
        <v>8.0000000000000002E-3</v>
      </c>
      <c r="BT40">
        <f t="shared" si="10"/>
        <v>38</v>
      </c>
      <c r="BU40">
        <f t="shared" si="11"/>
        <v>8.0000000000000002E-3</v>
      </c>
      <c r="BV40">
        <f t="shared" si="12"/>
        <v>0.11201378949671444</v>
      </c>
      <c r="BW40">
        <f t="shared" si="13"/>
        <v>0.88798621050328552</v>
      </c>
      <c r="BX40">
        <f t="shared" si="14"/>
        <v>5.9296019483462636E-2</v>
      </c>
      <c r="BY40">
        <f t="shared" si="15"/>
        <v>-376.07597962941759</v>
      </c>
      <c r="BZ40">
        <f t="shared" si="16"/>
        <v>8.3148558758314853E-2</v>
      </c>
      <c r="CA40">
        <f t="shared" si="17"/>
        <v>-1.3842003457990379</v>
      </c>
    </row>
    <row r="41" spans="1:79" x14ac:dyDescent="0.25">
      <c r="A41" s="33">
        <v>8.0000000000000002E-3</v>
      </c>
      <c r="B41">
        <f t="shared" si="18"/>
        <v>39</v>
      </c>
      <c r="C41" s="6">
        <f t="shared" si="19"/>
        <v>8.5365853658536592E-2</v>
      </c>
      <c r="D41" s="6">
        <f t="shared" si="20"/>
        <v>-1.3698564795107979</v>
      </c>
      <c r="E41" s="7">
        <f t="shared" si="21"/>
        <v>8.5365853658536481E-2</v>
      </c>
      <c r="F41" s="7">
        <f t="shared" si="22"/>
        <v>0.15611038583883538</v>
      </c>
      <c r="I41">
        <f t="shared" si="4"/>
        <v>0.99968720212785966</v>
      </c>
      <c r="J41">
        <f t="shared" si="5"/>
        <v>2.9292624476492037E-2</v>
      </c>
      <c r="K41">
        <f t="shared" si="6"/>
        <v>1.1499307049798572E-3</v>
      </c>
      <c r="L41">
        <f t="shared" si="23"/>
        <v>0.19000000000000009</v>
      </c>
      <c r="AU41">
        <f t="shared" si="26"/>
        <v>20</v>
      </c>
      <c r="AV41" s="2">
        <f t="shared" si="27"/>
        <v>5.0000000000000001E-3</v>
      </c>
      <c r="BS41">
        <f t="shared" si="10"/>
        <v>8.0000000000000002E-3</v>
      </c>
      <c r="BT41">
        <f t="shared" si="10"/>
        <v>39</v>
      </c>
      <c r="BU41">
        <f t="shared" si="11"/>
        <v>8.0000000000000002E-3</v>
      </c>
      <c r="BV41">
        <f t="shared" si="12"/>
        <v>0.11201378949671444</v>
      </c>
      <c r="BW41">
        <f t="shared" si="13"/>
        <v>0.88798621050328552</v>
      </c>
      <c r="BX41">
        <f t="shared" si="14"/>
        <v>6.2362779432654336E-2</v>
      </c>
      <c r="BY41">
        <f t="shared" si="15"/>
        <v>-382.22183690338375</v>
      </c>
      <c r="BZ41">
        <f t="shared" si="16"/>
        <v>8.5365853658536592E-2</v>
      </c>
      <c r="CA41">
        <f t="shared" si="17"/>
        <v>-1.3698564795107979</v>
      </c>
    </row>
    <row r="42" spans="1:79" x14ac:dyDescent="0.25">
      <c r="A42" s="33">
        <v>8.9999999999999993E-3</v>
      </c>
      <c r="B42">
        <f t="shared" si="18"/>
        <v>40</v>
      </c>
      <c r="C42" s="6">
        <f t="shared" si="19"/>
        <v>8.7583148558758317E-2</v>
      </c>
      <c r="D42" s="6">
        <f t="shared" si="20"/>
        <v>-1.3557890474003595</v>
      </c>
      <c r="E42" s="7">
        <f t="shared" si="21"/>
        <v>8.7583148558758261E-2</v>
      </c>
      <c r="F42" s="7">
        <f t="shared" si="22"/>
        <v>0.15913211597044949</v>
      </c>
      <c r="I42">
        <f t="shared" si="4"/>
        <v>0.99980564635899638</v>
      </c>
      <c r="J42">
        <f t="shared" si="5"/>
        <v>1.8795090276507956E-2</v>
      </c>
      <c r="K42">
        <f t="shared" si="6"/>
        <v>7.3783253628126745E-4</v>
      </c>
      <c r="L42">
        <f t="shared" si="23"/>
        <v>0.19500000000000009</v>
      </c>
      <c r="AU42">
        <f t="shared" si="26"/>
        <v>21</v>
      </c>
      <c r="AV42" s="2">
        <f t="shared" si="27"/>
        <v>5.0000000000000001E-3</v>
      </c>
      <c r="BK42">
        <v>0.9</v>
      </c>
      <c r="BL42">
        <f>NORMSINV(BK42)</f>
        <v>1.2815515655446006</v>
      </c>
      <c r="BM42">
        <v>0</v>
      </c>
      <c r="BS42">
        <f t="shared" si="10"/>
        <v>8.9999999999999993E-3</v>
      </c>
      <c r="BT42">
        <f t="shared" si="10"/>
        <v>40</v>
      </c>
      <c r="BU42">
        <f t="shared" si="11"/>
        <v>8.9999999999999993E-3</v>
      </c>
      <c r="BV42">
        <f t="shared" si="12"/>
        <v>0.11694172960333199</v>
      </c>
      <c r="BW42">
        <f t="shared" si="13"/>
        <v>0.88305827039666807</v>
      </c>
      <c r="BX42">
        <f t="shared" si="14"/>
        <v>6.5551842563229545E-2</v>
      </c>
      <c r="BY42">
        <f t="shared" si="15"/>
        <v>-384.80848379134841</v>
      </c>
      <c r="BZ42">
        <f t="shared" si="16"/>
        <v>8.7583148558758317E-2</v>
      </c>
      <c r="CA42">
        <f t="shared" si="17"/>
        <v>-1.3557890474003595</v>
      </c>
    </row>
    <row r="43" spans="1:79" x14ac:dyDescent="0.25">
      <c r="A43" s="33">
        <v>0.01</v>
      </c>
      <c r="B43">
        <f t="shared" si="18"/>
        <v>41</v>
      </c>
      <c r="C43" s="6">
        <f t="shared" si="19"/>
        <v>8.9800443458980042E-2</v>
      </c>
      <c r="D43" s="6">
        <f t="shared" si="20"/>
        <v>-1.34198491481423</v>
      </c>
      <c r="E43" s="7">
        <f t="shared" si="21"/>
        <v>8.9800443458980056E-2</v>
      </c>
      <c r="F43" s="7">
        <f t="shared" si="22"/>
        <v>0.16212294870150881</v>
      </c>
      <c r="I43">
        <f t="shared" si="4"/>
        <v>0.99988107593293396</v>
      </c>
      <c r="J43">
        <f t="shared" si="5"/>
        <v>1.1865479123365545E-2</v>
      </c>
      <c r="K43">
        <f t="shared" si="6"/>
        <v>4.6579912237653911E-4</v>
      </c>
      <c r="L43">
        <f t="shared" si="23"/>
        <v>0.20000000000000009</v>
      </c>
      <c r="AU43">
        <f t="shared" si="26"/>
        <v>22</v>
      </c>
      <c r="AV43" s="2">
        <f t="shared" si="27"/>
        <v>5.0000000000000001E-3</v>
      </c>
      <c r="BK43">
        <v>0.9</v>
      </c>
      <c r="BL43">
        <f>NORMSINV(BK43)</f>
        <v>1.2815515655446006</v>
      </c>
      <c r="BM43">
        <v>0.25</v>
      </c>
      <c r="BS43">
        <f t="shared" si="10"/>
        <v>0.01</v>
      </c>
      <c r="BT43">
        <f t="shared" si="10"/>
        <v>41</v>
      </c>
      <c r="BU43">
        <f t="shared" si="11"/>
        <v>0.01</v>
      </c>
      <c r="BV43">
        <f t="shared" si="12"/>
        <v>0.12202138447266951</v>
      </c>
      <c r="BW43">
        <f t="shared" si="13"/>
        <v>0.87797861552733047</v>
      </c>
      <c r="BX43">
        <f t="shared" si="14"/>
        <v>6.5551842563229545E-2</v>
      </c>
      <c r="BY43">
        <f t="shared" si="15"/>
        <v>-391.10630708172135</v>
      </c>
      <c r="BZ43">
        <f t="shared" si="16"/>
        <v>8.9800443458980042E-2</v>
      </c>
      <c r="CA43">
        <f t="shared" si="17"/>
        <v>-1.34198491481423</v>
      </c>
    </row>
    <row r="44" spans="1:79" x14ac:dyDescent="0.25">
      <c r="A44" s="43">
        <v>0.01</v>
      </c>
      <c r="B44">
        <f t="shared" si="18"/>
        <v>42</v>
      </c>
      <c r="C44" s="6">
        <f t="shared" si="19"/>
        <v>9.2017738359201767E-2</v>
      </c>
      <c r="D44" s="6">
        <f t="shared" si="20"/>
        <v>-1.3284318703265448</v>
      </c>
      <c r="E44" s="7">
        <f t="shared" si="21"/>
        <v>9.2017738359201823E-2</v>
      </c>
      <c r="F44" s="7">
        <f t="shared" si="22"/>
        <v>0.16508345414421235</v>
      </c>
      <c r="I44">
        <f t="shared" si="4"/>
        <v>0.99992834026740118</v>
      </c>
      <c r="J44">
        <f t="shared" si="5"/>
        <v>7.370227176643201E-3</v>
      </c>
      <c r="K44">
        <f t="shared" si="6"/>
        <v>2.8933052891524246E-4</v>
      </c>
      <c r="L44">
        <f t="shared" si="23"/>
        <v>0.2050000000000001</v>
      </c>
      <c r="AU44">
        <f t="shared" si="26"/>
        <v>23</v>
      </c>
      <c r="AV44" s="2">
        <f t="shared" si="27"/>
        <v>5.0000000000000001E-3</v>
      </c>
      <c r="BS44">
        <f t="shared" si="10"/>
        <v>0.01</v>
      </c>
      <c r="BT44">
        <f t="shared" si="10"/>
        <v>42</v>
      </c>
      <c r="BU44">
        <f t="shared" si="11"/>
        <v>0.01</v>
      </c>
      <c r="BV44">
        <f t="shared" si="12"/>
        <v>0.12202138447266951</v>
      </c>
      <c r="BW44">
        <f t="shared" si="13"/>
        <v>0.87797861552733047</v>
      </c>
      <c r="BX44">
        <f t="shared" si="14"/>
        <v>6.5551842563229545E-2</v>
      </c>
      <c r="BY44">
        <f t="shared" si="15"/>
        <v>-400.76325293559103</v>
      </c>
      <c r="BZ44">
        <f t="shared" si="16"/>
        <v>9.2017738359201767E-2</v>
      </c>
      <c r="CA44">
        <f t="shared" si="17"/>
        <v>-1.3284318703265448</v>
      </c>
    </row>
    <row r="45" spans="1:79" x14ac:dyDescent="0.25">
      <c r="A45" s="43">
        <v>0.01</v>
      </c>
      <c r="B45">
        <f t="shared" si="18"/>
        <v>43</v>
      </c>
      <c r="C45" s="6">
        <f t="shared" si="19"/>
        <v>9.4235033259423506E-2</v>
      </c>
      <c r="D45" s="6">
        <f t="shared" si="20"/>
        <v>-1.3151185401532619</v>
      </c>
      <c r="E45" s="7">
        <f t="shared" si="21"/>
        <v>9.4235033259423395E-2</v>
      </c>
      <c r="F45" s="7">
        <f t="shared" si="22"/>
        <v>0.16801417627794141</v>
      </c>
      <c r="I45">
        <f t="shared" si="4"/>
        <v>0.99995748026978681</v>
      </c>
      <c r="J45">
        <f t="shared" si="5"/>
        <v>4.504340376409577E-3</v>
      </c>
      <c r="K45">
        <f t="shared" si="6"/>
        <v>1.7682537488816356E-4</v>
      </c>
      <c r="L45">
        <f t="shared" si="23"/>
        <v>0.2100000000000001</v>
      </c>
      <c r="AU45">
        <f t="shared" si="26"/>
        <v>24</v>
      </c>
      <c r="AV45" s="2">
        <f t="shared" si="27"/>
        <v>5.0000000000000001E-3</v>
      </c>
      <c r="BS45">
        <f t="shared" si="10"/>
        <v>0.01</v>
      </c>
      <c r="BT45">
        <f t="shared" si="10"/>
        <v>43</v>
      </c>
      <c r="BU45">
        <f t="shared" si="11"/>
        <v>0.01</v>
      </c>
      <c r="BV45">
        <f t="shared" si="12"/>
        <v>0.12202138447266951</v>
      </c>
      <c r="BW45">
        <f t="shared" si="13"/>
        <v>0.87797861552733047</v>
      </c>
      <c r="BX45">
        <f t="shared" si="14"/>
        <v>6.8865935283979551E-2</v>
      </c>
      <c r="BY45">
        <f t="shared" si="15"/>
        <v>-406.22797085878659</v>
      </c>
      <c r="BZ45">
        <f t="shared" si="16"/>
        <v>9.4235033259423506E-2</v>
      </c>
      <c r="CA45">
        <f t="shared" si="17"/>
        <v>-1.3151185401532619</v>
      </c>
    </row>
    <row r="46" spans="1:79" x14ac:dyDescent="0.25">
      <c r="A46" s="43">
        <v>1.0999999999999999E-2</v>
      </c>
      <c r="B46">
        <f t="shared" si="18"/>
        <v>44</v>
      </c>
      <c r="C46" s="6">
        <f t="shared" si="19"/>
        <v>9.6452328159645231E-2</v>
      </c>
      <c r="D46" s="6">
        <f t="shared" si="20"/>
        <v>-1.3020343123165021</v>
      </c>
      <c r="E46" s="7">
        <f t="shared" si="21"/>
        <v>9.645232815964512E-2</v>
      </c>
      <c r="F46" s="7">
        <f t="shared" si="22"/>
        <v>0.17091563472081084</v>
      </c>
      <c r="I46">
        <f t="shared" si="4"/>
        <v>0.99997515731836617</v>
      </c>
      <c r="J46">
        <f t="shared" si="5"/>
        <v>2.7085462710797837E-3</v>
      </c>
      <c r="K46">
        <f t="shared" si="6"/>
        <v>1.0632848980373559E-4</v>
      </c>
      <c r="L46">
        <f t="shared" si="23"/>
        <v>0.21500000000000011</v>
      </c>
      <c r="AU46">
        <f t="shared" si="26"/>
        <v>25</v>
      </c>
      <c r="AV46" s="2">
        <f t="shared" si="27"/>
        <v>6.0000000000000001E-3</v>
      </c>
      <c r="BS46">
        <f t="shared" si="10"/>
        <v>1.0999999999999999E-2</v>
      </c>
      <c r="BT46">
        <f t="shared" si="10"/>
        <v>44</v>
      </c>
      <c r="BU46">
        <f t="shared" si="11"/>
        <v>1.0999999999999999E-2</v>
      </c>
      <c r="BV46">
        <f t="shared" si="12"/>
        <v>0.12725402854853415</v>
      </c>
      <c r="BW46">
        <f t="shared" si="13"/>
        <v>0.87274597145146582</v>
      </c>
      <c r="BX46">
        <f t="shared" si="14"/>
        <v>8.3424923476397073E-2</v>
      </c>
      <c r="BY46">
        <f t="shared" si="15"/>
        <v>-395.44789793094776</v>
      </c>
      <c r="BZ46">
        <f t="shared" si="16"/>
        <v>9.6452328159645231E-2</v>
      </c>
      <c r="CA46">
        <f t="shared" si="17"/>
        <v>-1.3020343123165021</v>
      </c>
    </row>
    <row r="47" spans="1:79" x14ac:dyDescent="0.25">
      <c r="A47" s="43">
        <v>1.0999999999999999E-2</v>
      </c>
      <c r="B47">
        <f t="shared" si="18"/>
        <v>45</v>
      </c>
      <c r="C47" s="6">
        <f t="shared" si="19"/>
        <v>9.8669623059866957E-2</v>
      </c>
      <c r="D47" s="6">
        <f t="shared" si="20"/>
        <v>-1.2891692692508814</v>
      </c>
      <c r="E47" s="7">
        <f t="shared" si="21"/>
        <v>9.8669623059866929E-2</v>
      </c>
      <c r="F47" s="7">
        <f t="shared" si="22"/>
        <v>0.17378832634264976</v>
      </c>
      <c r="I47">
        <f t="shared" si="4"/>
        <v>0.99998570832890199</v>
      </c>
      <c r="J47">
        <f t="shared" si="5"/>
        <v>1.6024926594004063E-3</v>
      </c>
      <c r="K47">
        <f t="shared" si="6"/>
        <v>6.2908515248546833E-5</v>
      </c>
      <c r="L47">
        <f t="shared" si="23"/>
        <v>0.22000000000000011</v>
      </c>
      <c r="AU47">
        <f t="shared" si="26"/>
        <v>26</v>
      </c>
      <c r="AV47" s="2">
        <f t="shared" si="27"/>
        <v>6.0000000000000001E-3</v>
      </c>
      <c r="BS47">
        <f t="shared" si="10"/>
        <v>1.0999999999999999E-2</v>
      </c>
      <c r="BT47">
        <f t="shared" si="10"/>
        <v>45</v>
      </c>
      <c r="BU47">
        <f t="shared" si="11"/>
        <v>1.0999999999999999E-2</v>
      </c>
      <c r="BV47">
        <f t="shared" si="12"/>
        <v>0.12725402854853415</v>
      </c>
      <c r="BW47">
        <f t="shared" si="13"/>
        <v>0.87274597145146582</v>
      </c>
      <c r="BX47">
        <f t="shared" si="14"/>
        <v>8.7402746099345952E-2</v>
      </c>
      <c r="BY47">
        <f t="shared" si="15"/>
        <v>-400.39307027637989</v>
      </c>
      <c r="BZ47">
        <f t="shared" si="16"/>
        <v>9.8669623059866957E-2</v>
      </c>
      <c r="CA47">
        <f t="shared" si="17"/>
        <v>-1.2891692692508814</v>
      </c>
    </row>
    <row r="48" spans="1:79" x14ac:dyDescent="0.25">
      <c r="A48" s="43">
        <v>1.0999999999999999E-2</v>
      </c>
      <c r="B48">
        <f t="shared" si="18"/>
        <v>46</v>
      </c>
      <c r="C48" s="6">
        <f t="shared" si="19"/>
        <v>0.1008869179600887</v>
      </c>
      <c r="D48" s="6">
        <f t="shared" si="20"/>
        <v>-1.2765141277444572</v>
      </c>
      <c r="E48" s="7">
        <f t="shared" si="21"/>
        <v>0.10088691796008865</v>
      </c>
      <c r="F48" s="7">
        <f t="shared" si="22"/>
        <v>0.17663272673687175</v>
      </c>
      <c r="I48">
        <f t="shared" si="4"/>
        <v>0.99999190477218669</v>
      </c>
      <c r="J48">
        <f t="shared" si="5"/>
        <v>9.3284732379957742E-4</v>
      </c>
      <c r="K48">
        <f t="shared" si="6"/>
        <v>3.6620473578811412E-5</v>
      </c>
      <c r="L48">
        <f t="shared" si="23"/>
        <v>0.22500000000000012</v>
      </c>
      <c r="AU48">
        <f t="shared" si="26"/>
        <v>27</v>
      </c>
      <c r="AV48" s="2">
        <f t="shared" si="27"/>
        <v>6.0000000000000001E-3</v>
      </c>
      <c r="BS48">
        <f t="shared" si="10"/>
        <v>1.0999999999999999E-2</v>
      </c>
      <c r="BT48">
        <f t="shared" si="10"/>
        <v>46</v>
      </c>
      <c r="BU48">
        <f t="shared" si="11"/>
        <v>1.0999999999999999E-2</v>
      </c>
      <c r="BV48">
        <f t="shared" si="12"/>
        <v>0.12725402854853415</v>
      </c>
      <c r="BW48">
        <f t="shared" si="13"/>
        <v>0.87274597145146582</v>
      </c>
      <c r="BX48">
        <f t="shared" si="14"/>
        <v>8.7402746099345952E-2</v>
      </c>
      <c r="BY48">
        <f t="shared" si="15"/>
        <v>-409.39066736124238</v>
      </c>
      <c r="BZ48">
        <f t="shared" si="16"/>
        <v>0.1008869179600887</v>
      </c>
      <c r="CA48">
        <f t="shared" si="17"/>
        <v>-1.2765141277444572</v>
      </c>
    </row>
    <row r="49" spans="1:79" x14ac:dyDescent="0.25">
      <c r="A49" s="43">
        <v>1.2E-2</v>
      </c>
      <c r="B49">
        <f t="shared" si="18"/>
        <v>47</v>
      </c>
      <c r="C49" s="6">
        <f t="shared" si="19"/>
        <v>0.10310421286031042</v>
      </c>
      <c r="D49" s="6">
        <f t="shared" si="20"/>
        <v>-1.2640601852732036</v>
      </c>
      <c r="E49" s="7">
        <f t="shared" si="21"/>
        <v>0.10310421286031032</v>
      </c>
      <c r="F49" s="7">
        <f t="shared" si="22"/>
        <v>0.17944929156642464</v>
      </c>
      <c r="I49">
        <f t="shared" si="4"/>
        <v>0.9999954853656482</v>
      </c>
      <c r="J49">
        <f t="shared" si="5"/>
        <v>5.3429341615790786E-4</v>
      </c>
      <c r="K49">
        <f t="shared" si="6"/>
        <v>2.0974576900804118E-5</v>
      </c>
      <c r="L49">
        <f t="shared" si="23"/>
        <v>0.23000000000000012</v>
      </c>
      <c r="AK49" t="s">
        <v>22</v>
      </c>
      <c r="AL49" t="s">
        <v>23</v>
      </c>
      <c r="AU49">
        <f t="shared" si="26"/>
        <v>28</v>
      </c>
      <c r="AV49" s="2">
        <f t="shared" si="27"/>
        <v>6.0000000000000001E-3</v>
      </c>
      <c r="BS49">
        <f t="shared" si="10"/>
        <v>1.2E-2</v>
      </c>
      <c r="BT49">
        <f t="shared" si="10"/>
        <v>47</v>
      </c>
      <c r="BU49">
        <f t="shared" si="11"/>
        <v>1.2E-2</v>
      </c>
      <c r="BV49">
        <f t="shared" si="12"/>
        <v>0.13264077319749643</v>
      </c>
      <c r="BW49">
        <f t="shared" si="13"/>
        <v>0.86735922680250355</v>
      </c>
      <c r="BX49">
        <f t="shared" si="14"/>
        <v>8.7402746099345952E-2</v>
      </c>
      <c r="BY49">
        <f t="shared" si="15"/>
        <v>-414.53255817656219</v>
      </c>
      <c r="BZ49">
        <f t="shared" si="16"/>
        <v>0.10310421286031042</v>
      </c>
      <c r="CA49">
        <f t="shared" si="17"/>
        <v>-1.2640601852732036</v>
      </c>
    </row>
    <row r="50" spans="1:79" x14ac:dyDescent="0.25">
      <c r="A50" s="43">
        <v>1.2999999999999999E-2</v>
      </c>
      <c r="B50">
        <f t="shared" si="18"/>
        <v>48</v>
      </c>
      <c r="C50" s="6">
        <f t="shared" si="19"/>
        <v>0.10532150776053215</v>
      </c>
      <c r="D50" s="6">
        <f t="shared" si="20"/>
        <v>-1.2517992719262003</v>
      </c>
      <c r="E50" s="7">
        <f t="shared" si="21"/>
        <v>0.10532150776053203</v>
      </c>
      <c r="F50" s="7">
        <f t="shared" si="22"/>
        <v>0.18223845779708292</v>
      </c>
      <c r="I50">
        <f t="shared" si="4"/>
        <v>0.99999752114944895</v>
      </c>
      <c r="J50">
        <f t="shared" si="5"/>
        <v>3.0109518244512149E-4</v>
      </c>
      <c r="K50">
        <f t="shared" si="6"/>
        <v>1.1819992288264277E-5</v>
      </c>
      <c r="L50">
        <f t="shared" si="23"/>
        <v>0.23500000000000013</v>
      </c>
      <c r="AK50">
        <f>SLOPE(D3:D453,A3:A453)</f>
        <v>24.46655044724795</v>
      </c>
      <c r="AL50">
        <f>INTERCEPT(D3:D453,A3:A453)</f>
        <v>-1.3635626285844276</v>
      </c>
      <c r="AU50">
        <f t="shared" si="26"/>
        <v>29</v>
      </c>
      <c r="AV50" s="2">
        <f t="shared" si="27"/>
        <v>7.0000000000000001E-3</v>
      </c>
      <c r="BS50">
        <f t="shared" si="10"/>
        <v>1.2999999999999999E-2</v>
      </c>
      <c r="BT50">
        <f t="shared" si="10"/>
        <v>48</v>
      </c>
      <c r="BU50">
        <f t="shared" si="11"/>
        <v>1.2999999999999999E-2</v>
      </c>
      <c r="BV50">
        <f t="shared" si="12"/>
        <v>0.13818255965803405</v>
      </c>
      <c r="BW50">
        <f t="shared" si="13"/>
        <v>0.86181744034196595</v>
      </c>
      <c r="BX50">
        <f t="shared" si="14"/>
        <v>8.7402746099345952E-2</v>
      </c>
      <c r="BY50">
        <f t="shared" si="15"/>
        <v>-419.55877414754644</v>
      </c>
      <c r="BZ50">
        <f t="shared" si="16"/>
        <v>0.10532150776053215</v>
      </c>
      <c r="CA50">
        <f t="shared" si="17"/>
        <v>-1.2517992719262003</v>
      </c>
    </row>
    <row r="51" spans="1:79" x14ac:dyDescent="0.25">
      <c r="A51" s="43">
        <v>1.2999999999999999E-2</v>
      </c>
      <c r="B51">
        <f t="shared" si="18"/>
        <v>49</v>
      </c>
      <c r="C51" s="6">
        <f t="shared" si="19"/>
        <v>0.10753880266075388</v>
      </c>
      <c r="D51" s="6">
        <f t="shared" si="20"/>
        <v>-1.2397237072342226</v>
      </c>
      <c r="E51" s="7">
        <f t="shared" si="21"/>
        <v>0.10753880266075387</v>
      </c>
      <c r="F51" s="7">
        <f t="shared" si="22"/>
        <v>0.18500064482969739</v>
      </c>
      <c r="I51">
        <f t="shared" si="4"/>
        <v>0.99999866001482707</v>
      </c>
      <c r="J51">
        <f t="shared" si="5"/>
        <v>1.669485004543376E-4</v>
      </c>
      <c r="K51">
        <f t="shared" si="6"/>
        <v>6.553841120547389E-6</v>
      </c>
      <c r="L51">
        <f t="shared" si="23"/>
        <v>0.24000000000000013</v>
      </c>
      <c r="AU51">
        <f t="shared" si="26"/>
        <v>30</v>
      </c>
      <c r="AV51" s="2">
        <f t="shared" si="27"/>
        <v>7.0000000000000001E-3</v>
      </c>
      <c r="BS51">
        <f t="shared" si="10"/>
        <v>1.2999999999999999E-2</v>
      </c>
      <c r="BT51">
        <f t="shared" si="10"/>
        <v>49</v>
      </c>
      <c r="BU51">
        <f t="shared" si="11"/>
        <v>1.2999999999999999E-2</v>
      </c>
      <c r="BV51">
        <f t="shared" si="12"/>
        <v>0.13818255965803405</v>
      </c>
      <c r="BW51">
        <f t="shared" si="13"/>
        <v>0.86181744034196595</v>
      </c>
      <c r="BX51">
        <f t="shared" si="14"/>
        <v>9.1520460095765199E-2</v>
      </c>
      <c r="BY51">
        <f t="shared" si="15"/>
        <v>-423.92611272183649</v>
      </c>
      <c r="BZ51">
        <f t="shared" si="16"/>
        <v>0.10753880266075388</v>
      </c>
      <c r="CA51">
        <f t="shared" si="17"/>
        <v>-1.2397237072342226</v>
      </c>
    </row>
    <row r="52" spans="1:79" x14ac:dyDescent="0.25">
      <c r="A52" s="43">
        <v>1.2999999999999999E-2</v>
      </c>
      <c r="B52">
        <f t="shared" si="18"/>
        <v>50</v>
      </c>
      <c r="C52" s="6">
        <f t="shared" si="19"/>
        <v>0.10975609756097561</v>
      </c>
      <c r="D52" s="6">
        <f t="shared" si="20"/>
        <v>-1.2278262613112725</v>
      </c>
      <c r="E52" s="7">
        <f t="shared" si="21"/>
        <v>0.10975609756097562</v>
      </c>
      <c r="F52" s="7">
        <f t="shared" si="22"/>
        <v>0.18773625554160392</v>
      </c>
      <c r="I52">
        <f t="shared" si="4"/>
        <v>0.99999928688443407</v>
      </c>
      <c r="J52">
        <f t="shared" si="5"/>
        <v>9.107852103932655E-5</v>
      </c>
      <c r="K52">
        <f t="shared" si="6"/>
        <v>3.5754388614556139E-6</v>
      </c>
      <c r="L52">
        <f t="shared" si="23"/>
        <v>0.24500000000000013</v>
      </c>
      <c r="AK52" s="26" t="s">
        <v>12</v>
      </c>
      <c r="AL52" s="26" t="s">
        <v>13</v>
      </c>
      <c r="AM52" s="26" t="s">
        <v>16</v>
      </c>
      <c r="AN52" s="26" t="s">
        <v>15</v>
      </c>
      <c r="AO52" s="26" t="s">
        <v>16</v>
      </c>
      <c r="AU52">
        <f t="shared" si="26"/>
        <v>31</v>
      </c>
      <c r="AV52" s="2">
        <f t="shared" si="27"/>
        <v>7.0000000000000001E-3</v>
      </c>
      <c r="BS52">
        <f t="shared" si="10"/>
        <v>1.2999999999999999E-2</v>
      </c>
      <c r="BT52">
        <f t="shared" si="10"/>
        <v>50</v>
      </c>
      <c r="BU52">
        <f t="shared" si="11"/>
        <v>1.2999999999999999E-2</v>
      </c>
      <c r="BV52">
        <f t="shared" si="12"/>
        <v>0.13818255965803405</v>
      </c>
      <c r="BW52">
        <f t="shared" si="13"/>
        <v>0.86181744034196595</v>
      </c>
      <c r="BX52">
        <f t="shared" si="14"/>
        <v>9.1520460095765199E-2</v>
      </c>
      <c r="BY52">
        <f t="shared" si="15"/>
        <v>-432.66685731403931</v>
      </c>
      <c r="BZ52">
        <f t="shared" si="16"/>
        <v>0.10975609756097561</v>
      </c>
      <c r="CA52">
        <f t="shared" si="17"/>
        <v>-1.2278262613112725</v>
      </c>
    </row>
    <row r="53" spans="1:79" x14ac:dyDescent="0.25">
      <c r="A53" s="43">
        <v>1.4E-2</v>
      </c>
      <c r="B53">
        <f t="shared" si="18"/>
        <v>51</v>
      </c>
      <c r="C53" s="6">
        <f t="shared" si="19"/>
        <v>0.11197339246119734</v>
      </c>
      <c r="D53" s="6">
        <f t="shared" si="20"/>
        <v>-1.2161001198001213</v>
      </c>
      <c r="E53" s="7">
        <f t="shared" si="21"/>
        <v>0.11197339246119721</v>
      </c>
      <c r="F53" s="7">
        <f t="shared" si="22"/>
        <v>0.19044567724617667</v>
      </c>
      <c r="I53">
        <f t="shared" si="4"/>
        <v>0.99999962638938844</v>
      </c>
      <c r="J53">
        <f t="shared" si="5"/>
        <v>4.8888211389924401E-5</v>
      </c>
      <c r="K53">
        <f t="shared" si="6"/>
        <v>1.9191880684482965E-6</v>
      </c>
      <c r="L53">
        <f t="shared" si="23"/>
        <v>0.25000000000000011</v>
      </c>
      <c r="AK53">
        <v>0.1</v>
      </c>
      <c r="AL53">
        <f>_xlfn.NORM.S.INV(AK53)</f>
        <v>-1.2815515655446006</v>
      </c>
      <c r="AM53">
        <f>(AL53-$AL$50)/$AK$50</f>
        <v>3.3519667276615101E-3</v>
      </c>
      <c r="AN53">
        <v>0.1</v>
      </c>
      <c r="AO53" s="9">
        <f>AM53</f>
        <v>3.3519667276615101E-3</v>
      </c>
      <c r="AU53">
        <f t="shared" si="26"/>
        <v>32</v>
      </c>
      <c r="AV53" s="2">
        <f t="shared" si="27"/>
        <v>7.0000000000000001E-3</v>
      </c>
      <c r="BS53">
        <f t="shared" si="10"/>
        <v>1.4E-2</v>
      </c>
      <c r="BT53">
        <f t="shared" si="10"/>
        <v>51</v>
      </c>
      <c r="BU53">
        <f t="shared" si="11"/>
        <v>1.4E-2</v>
      </c>
      <c r="BV53">
        <f t="shared" si="12"/>
        <v>0.14388015222988412</v>
      </c>
      <c r="BW53">
        <f t="shared" si="13"/>
        <v>0.85611984777011585</v>
      </c>
      <c r="BX53">
        <f t="shared" si="14"/>
        <v>0.10473392480006183</v>
      </c>
      <c r="BY53">
        <f t="shared" si="15"/>
        <v>-423.705786457339</v>
      </c>
      <c r="BZ53">
        <f t="shared" si="16"/>
        <v>0.11197339246119734</v>
      </c>
      <c r="CA53">
        <f t="shared" si="17"/>
        <v>-1.2161001198001213</v>
      </c>
    </row>
    <row r="54" spans="1:79" x14ac:dyDescent="0.25">
      <c r="A54" s="43">
        <v>1.4E-2</v>
      </c>
      <c r="B54">
        <f t="shared" si="18"/>
        <v>52</v>
      </c>
      <c r="C54" s="6">
        <f t="shared" si="19"/>
        <v>0.11419068736141907</v>
      </c>
      <c r="D54" s="6">
        <f t="shared" si="20"/>
        <v>-1.2045388521818403</v>
      </c>
      <c r="E54" s="7">
        <f t="shared" si="21"/>
        <v>0.11419068736141899</v>
      </c>
      <c r="F54" s="7">
        <f t="shared" si="22"/>
        <v>0.19312928257846004</v>
      </c>
      <c r="I54">
        <f t="shared" si="4"/>
        <v>0.9999998073062677</v>
      </c>
      <c r="J54">
        <f t="shared" si="5"/>
        <v>2.5819454287026204E-5</v>
      </c>
      <c r="K54">
        <f t="shared" si="6"/>
        <v>1.0135856312329601E-6</v>
      </c>
      <c r="L54">
        <f t="shared" si="23"/>
        <v>0.25500000000000012</v>
      </c>
      <c r="AK54">
        <v>0.25</v>
      </c>
      <c r="AL54">
        <f t="shared" ref="AL54:AL57" si="28">_xlfn.NORM.S.INV(AK54)</f>
        <v>-0.67448975019608193</v>
      </c>
      <c r="AM54">
        <f>(AL54-$AL$50)/$AK$50</f>
        <v>2.8163875405077955E-2</v>
      </c>
      <c r="AN54">
        <v>0.25</v>
      </c>
      <c r="AO54" s="9">
        <f>AM54</f>
        <v>2.8163875405077955E-2</v>
      </c>
      <c r="AU54">
        <f t="shared" si="26"/>
        <v>33</v>
      </c>
      <c r="AV54" s="2">
        <f t="shared" si="27"/>
        <v>7.0000000000000001E-3</v>
      </c>
      <c r="BS54">
        <f t="shared" si="10"/>
        <v>1.4E-2</v>
      </c>
      <c r="BT54">
        <f t="shared" si="10"/>
        <v>52</v>
      </c>
      <c r="BU54">
        <f t="shared" si="11"/>
        <v>1.4E-2</v>
      </c>
      <c r="BV54">
        <f t="shared" si="12"/>
        <v>0.14388015222988412</v>
      </c>
      <c r="BW54">
        <f t="shared" si="13"/>
        <v>0.85611984777011585</v>
      </c>
      <c r="BX54">
        <f t="shared" si="14"/>
        <v>0.10943158159316113</v>
      </c>
      <c r="BY54">
        <f t="shared" si="15"/>
        <v>-427.57672633482639</v>
      </c>
      <c r="BZ54">
        <f t="shared" si="16"/>
        <v>0.11419068736141907</v>
      </c>
      <c r="CA54">
        <f t="shared" si="17"/>
        <v>-1.2045388521818403</v>
      </c>
    </row>
    <row r="55" spans="1:79" x14ac:dyDescent="0.25">
      <c r="A55" s="43">
        <v>1.4E-2</v>
      </c>
      <c r="B55">
        <f t="shared" si="18"/>
        <v>53</v>
      </c>
      <c r="C55" s="6">
        <f t="shared" si="19"/>
        <v>0.1164079822616408</v>
      </c>
      <c r="D55" s="6">
        <f t="shared" si="20"/>
        <v>-1.1931363830677044</v>
      </c>
      <c r="E55" s="7">
        <f t="shared" si="21"/>
        <v>0.1164079822616408</v>
      </c>
      <c r="F55" s="7">
        <f t="shared" si="22"/>
        <v>0.19578743031390439</v>
      </c>
      <c r="I55">
        <f t="shared" si="4"/>
        <v>0.99999990216473844</v>
      </c>
      <c r="J55">
        <f t="shared" si="5"/>
        <v>1.3416668852611321E-5</v>
      </c>
      <c r="K55">
        <f t="shared" si="6"/>
        <v>5.266936557544075E-7</v>
      </c>
      <c r="L55">
        <f t="shared" si="23"/>
        <v>0.26000000000000012</v>
      </c>
      <c r="AK55">
        <v>0.5</v>
      </c>
      <c r="AL55">
        <f t="shared" si="28"/>
        <v>0</v>
      </c>
      <c r="AM55">
        <f>(AL55-$AL$50)/$AK$50</f>
        <v>5.5731707317073137E-2</v>
      </c>
      <c r="AN55">
        <v>0.5</v>
      </c>
      <c r="AO55" s="9">
        <f>AM55</f>
        <v>5.5731707317073137E-2</v>
      </c>
      <c r="AU55">
        <f t="shared" si="26"/>
        <v>34</v>
      </c>
      <c r="AV55" s="2">
        <f t="shared" si="27"/>
        <v>7.0000000000000001E-3</v>
      </c>
      <c r="BS55">
        <f t="shared" si="10"/>
        <v>1.4E-2</v>
      </c>
      <c r="BT55">
        <f t="shared" si="10"/>
        <v>53</v>
      </c>
      <c r="BU55">
        <f t="shared" si="11"/>
        <v>1.4E-2</v>
      </c>
      <c r="BV55">
        <f t="shared" si="12"/>
        <v>0.14388015222988412</v>
      </c>
      <c r="BW55">
        <f t="shared" si="13"/>
        <v>0.85611984777011585</v>
      </c>
      <c r="BX55">
        <f t="shared" si="14"/>
        <v>0.10943158159316113</v>
      </c>
      <c r="BY55">
        <f t="shared" si="15"/>
        <v>-435.87918704035701</v>
      </c>
      <c r="BZ55">
        <f t="shared" si="16"/>
        <v>0.1164079822616408</v>
      </c>
      <c r="CA55">
        <f t="shared" si="17"/>
        <v>-1.1931363830677044</v>
      </c>
    </row>
    <row r="56" spans="1:79" x14ac:dyDescent="0.25">
      <c r="A56" s="43">
        <v>1.4E-2</v>
      </c>
      <c r="B56">
        <f t="shared" si="18"/>
        <v>54</v>
      </c>
      <c r="C56" s="6">
        <f t="shared" si="19"/>
        <v>0.11862527716186252</v>
      </c>
      <c r="D56" s="6">
        <f t="shared" si="20"/>
        <v>-1.1818869661415481</v>
      </c>
      <c r="E56" s="7">
        <f t="shared" si="21"/>
        <v>0.11862527716186236</v>
      </c>
      <c r="F56" s="7">
        <f t="shared" si="22"/>
        <v>0.19842046612644465</v>
      </c>
      <c r="I56">
        <f t="shared" si="4"/>
        <v>0.99999995110172257</v>
      </c>
      <c r="J56">
        <f t="shared" si="5"/>
        <v>6.8595728715604943E-6</v>
      </c>
      <c r="K56">
        <f t="shared" si="6"/>
        <v>2.6928394464567622E-7</v>
      </c>
      <c r="L56">
        <f t="shared" si="23"/>
        <v>0.26500000000000012</v>
      </c>
      <c r="AK56">
        <v>0.75</v>
      </c>
      <c r="AL56">
        <f t="shared" si="28"/>
        <v>0.67448975019608193</v>
      </c>
      <c r="AM56">
        <f>(AL56-$AL$50)/$AK$50</f>
        <v>8.3299539229068312E-2</v>
      </c>
      <c r="AN56">
        <v>0.75</v>
      </c>
      <c r="AO56" s="9">
        <f>AM56</f>
        <v>8.3299539229068312E-2</v>
      </c>
      <c r="AU56">
        <f t="shared" si="26"/>
        <v>35</v>
      </c>
      <c r="AV56" s="2">
        <f t="shared" si="27"/>
        <v>8.0000000000000002E-3</v>
      </c>
      <c r="BS56">
        <f t="shared" si="10"/>
        <v>1.4E-2</v>
      </c>
      <c r="BT56">
        <f t="shared" si="10"/>
        <v>54</v>
      </c>
      <c r="BU56">
        <f t="shared" si="11"/>
        <v>1.4E-2</v>
      </c>
      <c r="BV56">
        <f t="shared" si="12"/>
        <v>0.14388015222988412</v>
      </c>
      <c r="BW56">
        <f t="shared" si="13"/>
        <v>0.85611984777011585</v>
      </c>
      <c r="BX56">
        <f t="shared" si="14"/>
        <v>0.114278693785415</v>
      </c>
      <c r="BY56">
        <f t="shared" si="15"/>
        <v>-439.54420151185019</v>
      </c>
      <c r="BZ56">
        <f t="shared" si="16"/>
        <v>0.11862527716186252</v>
      </c>
      <c r="CA56">
        <f t="shared" si="17"/>
        <v>-1.1818869661415481</v>
      </c>
    </row>
    <row r="57" spans="1:79" x14ac:dyDescent="0.25">
      <c r="A57" s="43">
        <v>1.4E-2</v>
      </c>
      <c r="B57">
        <f t="shared" si="18"/>
        <v>55</v>
      </c>
      <c r="C57" s="6">
        <f t="shared" si="19"/>
        <v>0.12084257206208426</v>
      </c>
      <c r="D57" s="6">
        <f t="shared" si="20"/>
        <v>-1.1707851604630908</v>
      </c>
      <c r="E57" s="7">
        <f t="shared" si="21"/>
        <v>0.12084257206208421</v>
      </c>
      <c r="F57" s="7">
        <f t="shared" si="22"/>
        <v>0.20102872329146895</v>
      </c>
      <c r="I57">
        <f t="shared" si="4"/>
        <v>0.99999997594233636</v>
      </c>
      <c r="J57">
        <f t="shared" si="5"/>
        <v>3.4506759661783459E-6</v>
      </c>
      <c r="K57">
        <f t="shared" si="6"/>
        <v>1.354620255903991E-7</v>
      </c>
      <c r="L57">
        <f t="shared" si="23"/>
        <v>0.27000000000000013</v>
      </c>
      <c r="AK57">
        <v>0.9</v>
      </c>
      <c r="AL57">
        <f t="shared" si="28"/>
        <v>1.2815515655446006</v>
      </c>
      <c r="AM57">
        <f>(AL57-$AL$50)/$AK$50</f>
        <v>0.10811144790648475</v>
      </c>
      <c r="AN57">
        <v>0.9</v>
      </c>
      <c r="AO57" s="9">
        <f>AM57</f>
        <v>0.10811144790648475</v>
      </c>
      <c r="AU57">
        <f t="shared" si="26"/>
        <v>36</v>
      </c>
      <c r="AV57" s="2">
        <f t="shared" si="27"/>
        <v>8.0000000000000002E-3</v>
      </c>
      <c r="BS57">
        <f t="shared" si="10"/>
        <v>1.4E-2</v>
      </c>
      <c r="BT57">
        <f t="shared" si="10"/>
        <v>55</v>
      </c>
      <c r="BU57">
        <f t="shared" si="11"/>
        <v>1.4E-2</v>
      </c>
      <c r="BV57">
        <f t="shared" si="12"/>
        <v>0.14388015222988412</v>
      </c>
      <c r="BW57">
        <f t="shared" si="13"/>
        <v>0.85611984777011585</v>
      </c>
      <c r="BX57">
        <f t="shared" si="14"/>
        <v>0.11927677218667376</v>
      </c>
      <c r="BY57">
        <f t="shared" si="15"/>
        <v>-443.09407662866897</v>
      </c>
      <c r="BZ57">
        <f t="shared" si="16"/>
        <v>0.12084257206208426</v>
      </c>
      <c r="CA57">
        <f t="shared" si="17"/>
        <v>-1.1707851604630908</v>
      </c>
    </row>
    <row r="58" spans="1:79" x14ac:dyDescent="0.25">
      <c r="A58" s="43">
        <v>1.4999999999999999E-2</v>
      </c>
      <c r="B58">
        <f t="shared" si="18"/>
        <v>56</v>
      </c>
      <c r="C58" s="6">
        <f t="shared" si="19"/>
        <v>0.12305986696230599</v>
      </c>
      <c r="D58" s="6">
        <f t="shared" si="20"/>
        <v>-1.1598258088790807</v>
      </c>
      <c r="E58" s="7">
        <f t="shared" si="21"/>
        <v>0.12305986696230586</v>
      </c>
      <c r="F58" s="7">
        <f t="shared" si="22"/>
        <v>0.20361252333862276</v>
      </c>
      <c r="I58">
        <f t="shared" si="4"/>
        <v>0.99999998834889903</v>
      </c>
      <c r="J58">
        <f t="shared" si="5"/>
        <v>1.7079140666224834E-6</v>
      </c>
      <c r="K58">
        <f t="shared" si="6"/>
        <v>6.7047007967904883E-8</v>
      </c>
      <c r="L58">
        <f t="shared" si="23"/>
        <v>0.27500000000000013</v>
      </c>
      <c r="AU58">
        <f t="shared" si="26"/>
        <v>37</v>
      </c>
      <c r="AV58" s="2">
        <f t="shared" si="27"/>
        <v>8.0000000000000002E-3</v>
      </c>
      <c r="BS58">
        <f t="shared" si="10"/>
        <v>1.4999999999999999E-2</v>
      </c>
      <c r="BT58">
        <f t="shared" si="10"/>
        <v>56</v>
      </c>
      <c r="BU58">
        <f t="shared" si="11"/>
        <v>1.4999999999999999E-2</v>
      </c>
      <c r="BV58">
        <f t="shared" si="12"/>
        <v>0.14973413173299366</v>
      </c>
      <c r="BW58">
        <f t="shared" si="13"/>
        <v>0.85026586826700634</v>
      </c>
      <c r="BX58">
        <f t="shared" si="14"/>
        <v>0.11927677218667376</v>
      </c>
      <c r="BY58">
        <f t="shared" si="15"/>
        <v>-446.79749774167703</v>
      </c>
      <c r="BZ58">
        <f t="shared" si="16"/>
        <v>0.12305986696230599</v>
      </c>
      <c r="CA58">
        <f t="shared" si="17"/>
        <v>-1.1598258088790807</v>
      </c>
    </row>
    <row r="59" spans="1:79" x14ac:dyDescent="0.25">
      <c r="A59" s="33">
        <v>1.4999999999999999E-2</v>
      </c>
      <c r="B59">
        <f t="shared" si="18"/>
        <v>57</v>
      </c>
      <c r="C59" s="6">
        <f t="shared" si="19"/>
        <v>0.12527716186252771</v>
      </c>
      <c r="D59" s="6">
        <f t="shared" si="20"/>
        <v>-1.1490040183202719</v>
      </c>
      <c r="E59" s="7">
        <f t="shared" si="21"/>
        <v>0.12527716186252771</v>
      </c>
      <c r="F59" s="7">
        <f t="shared" si="22"/>
        <v>0.20617217665887722</v>
      </c>
      <c r="I59">
        <f t="shared" si="4"/>
        <v>0.99999999444573695</v>
      </c>
      <c r="J59">
        <f t="shared" si="5"/>
        <v>8.3173041541941569E-7</v>
      </c>
      <c r="K59">
        <f t="shared" si="6"/>
        <v>3.2650961122448952E-8</v>
      </c>
      <c r="L59">
        <f t="shared" si="23"/>
        <v>0.28000000000000014</v>
      </c>
      <c r="AK59" s="82" t="s">
        <v>103</v>
      </c>
      <c r="AL59" s="82"/>
      <c r="AP59" s="28"/>
      <c r="AU59">
        <f t="shared" si="26"/>
        <v>38</v>
      </c>
      <c r="AV59" s="2">
        <f t="shared" si="27"/>
        <v>8.0000000000000002E-3</v>
      </c>
      <c r="BS59">
        <f t="shared" si="10"/>
        <v>1.4999999999999999E-2</v>
      </c>
      <c r="BT59">
        <f t="shared" si="10"/>
        <v>57</v>
      </c>
      <c r="BU59">
        <f t="shared" si="11"/>
        <v>1.4999999999999999E-2</v>
      </c>
      <c r="BV59">
        <f t="shared" si="12"/>
        <v>0.14973413173299366</v>
      </c>
      <c r="BW59">
        <f t="shared" si="13"/>
        <v>0.85026586826700634</v>
      </c>
      <c r="BX59">
        <f t="shared" si="14"/>
        <v>0.12442717576421092</v>
      </c>
      <c r="BY59">
        <f t="shared" si="15"/>
        <v>-450.07094089593352</v>
      </c>
      <c r="BZ59">
        <f t="shared" si="16"/>
        <v>0.12527716186252771</v>
      </c>
      <c r="CA59">
        <f t="shared" si="17"/>
        <v>-1.1490040183202719</v>
      </c>
    </row>
    <row r="60" spans="1:79" x14ac:dyDescent="0.25">
      <c r="A60" s="33">
        <v>1.4999999999999999E-2</v>
      </c>
      <c r="B60">
        <f t="shared" si="18"/>
        <v>58</v>
      </c>
      <c r="C60" s="6">
        <f t="shared" si="19"/>
        <v>0.12749445676274945</v>
      </c>
      <c r="D60" s="6">
        <f t="shared" si="20"/>
        <v>-1.1383151417891737</v>
      </c>
      <c r="E60" s="7">
        <f t="shared" si="21"/>
        <v>0.12749445676274943</v>
      </c>
      <c r="F60" s="7">
        <f t="shared" si="22"/>
        <v>0.20870798306981436</v>
      </c>
      <c r="I60">
        <f t="shared" si="4"/>
        <v>0.9999999973936986</v>
      </c>
      <c r="J60">
        <f t="shared" si="5"/>
        <v>3.9852345145317265E-7</v>
      </c>
      <c r="K60">
        <f t="shared" si="6"/>
        <v>1.5644701069660992E-8</v>
      </c>
      <c r="L60">
        <f t="shared" si="23"/>
        <v>0.28500000000000014</v>
      </c>
      <c r="AU60">
        <f t="shared" si="26"/>
        <v>39</v>
      </c>
      <c r="AV60" s="2">
        <f t="shared" si="27"/>
        <v>8.0000000000000002E-3</v>
      </c>
      <c r="BS60">
        <f t="shared" si="10"/>
        <v>1.4999999999999999E-2</v>
      </c>
      <c r="BT60">
        <f t="shared" si="10"/>
        <v>58</v>
      </c>
      <c r="BU60">
        <f t="shared" si="11"/>
        <v>1.4999999999999999E-2</v>
      </c>
      <c r="BV60">
        <f t="shared" si="12"/>
        <v>0.14973413173299366</v>
      </c>
      <c r="BW60">
        <f t="shared" si="13"/>
        <v>0.85026586826700634</v>
      </c>
      <c r="BX60">
        <f t="shared" si="14"/>
        <v>0.12442717576421092</v>
      </c>
      <c r="BY60">
        <f t="shared" si="15"/>
        <v>-458.03679825692348</v>
      </c>
      <c r="BZ60">
        <f t="shared" si="16"/>
        <v>0.12749445676274945</v>
      </c>
      <c r="CA60">
        <f t="shared" si="17"/>
        <v>-1.1383151417891737</v>
      </c>
    </row>
    <row r="61" spans="1:79" x14ac:dyDescent="0.25">
      <c r="A61" s="33">
        <v>1.4999999999999999E-2</v>
      </c>
      <c r="B61">
        <f t="shared" si="18"/>
        <v>59</v>
      </c>
      <c r="C61" s="6">
        <f t="shared" si="19"/>
        <v>0.12971175166297116</v>
      </c>
      <c r="D61" s="6">
        <f t="shared" si="20"/>
        <v>-1.1277547618666652</v>
      </c>
      <c r="E61" s="7">
        <f t="shared" si="21"/>
        <v>0.12971175166297116</v>
      </c>
      <c r="F61" s="7">
        <f t="shared" si="22"/>
        <v>0.21122023234269102</v>
      </c>
      <c r="I61">
        <f t="shared" si="4"/>
        <v>0.99999999879619905</v>
      </c>
      <c r="J61">
        <f t="shared" si="5"/>
        <v>1.8787972417947576E-7</v>
      </c>
      <c r="K61">
        <f t="shared" si="6"/>
        <v>7.3755311290222352E-9</v>
      </c>
      <c r="L61">
        <f t="shared" si="23"/>
        <v>0.29000000000000015</v>
      </c>
      <c r="AK61" t="s">
        <v>4</v>
      </c>
      <c r="AL61" s="2">
        <f>BP3</f>
        <v>5.5731707317073137E-2</v>
      </c>
      <c r="AU61">
        <f t="shared" si="26"/>
        <v>40</v>
      </c>
      <c r="AV61" s="2">
        <f t="shared" si="27"/>
        <v>8.9999999999999993E-3</v>
      </c>
      <c r="BS61">
        <f t="shared" si="10"/>
        <v>1.4999999999999999E-2</v>
      </c>
      <c r="BT61">
        <f t="shared" si="10"/>
        <v>59</v>
      </c>
      <c r="BU61">
        <f t="shared" si="11"/>
        <v>1.4999999999999999E-2</v>
      </c>
      <c r="BV61">
        <f t="shared" si="12"/>
        <v>0.14973413173299366</v>
      </c>
      <c r="BW61">
        <f t="shared" si="13"/>
        <v>0.85026586826700634</v>
      </c>
      <c r="BX61">
        <f t="shared" si="14"/>
        <v>0.12973110428020029</v>
      </c>
      <c r="BY61">
        <f t="shared" si="15"/>
        <v>-461.11869319811558</v>
      </c>
      <c r="BZ61">
        <f t="shared" si="16"/>
        <v>0.12971175166297116</v>
      </c>
      <c r="CA61">
        <f t="shared" si="17"/>
        <v>-1.1277547618666652</v>
      </c>
    </row>
    <row r="62" spans="1:79" x14ac:dyDescent="0.25">
      <c r="A62" s="33">
        <v>1.4999999999999999E-2</v>
      </c>
      <c r="B62">
        <f t="shared" si="18"/>
        <v>60</v>
      </c>
      <c r="C62" s="6">
        <f t="shared" si="19"/>
        <v>0.1319290465631929</v>
      </c>
      <c r="D62" s="6">
        <f t="shared" si="20"/>
        <v>-1.1173186755857223</v>
      </c>
      <c r="E62" s="7">
        <f t="shared" si="21"/>
        <v>0.13192904656319282</v>
      </c>
      <c r="F62" s="7">
        <f t="shared" si="22"/>
        <v>0.21370920469447116</v>
      </c>
      <c r="I62">
        <f t="shared" si="4"/>
        <v>0.99999999945271933</v>
      </c>
      <c r="J62">
        <f t="shared" si="5"/>
        <v>8.7148652518174751E-8</v>
      </c>
      <c r="K62">
        <f t="shared" si="6"/>
        <v>3.4211653349358957E-9</v>
      </c>
      <c r="L62">
        <f t="shared" si="23"/>
        <v>0.29500000000000015</v>
      </c>
      <c r="AK62" t="s">
        <v>135</v>
      </c>
      <c r="AL62" s="2">
        <f>BP4</f>
        <v>3.9256663598125234E-2</v>
      </c>
      <c r="AU62">
        <f t="shared" si="26"/>
        <v>41</v>
      </c>
      <c r="AV62" s="2">
        <f t="shared" si="27"/>
        <v>0.01</v>
      </c>
      <c r="BS62">
        <f t="shared" si="10"/>
        <v>1.4999999999999999E-2</v>
      </c>
      <c r="BT62">
        <f t="shared" si="10"/>
        <v>60</v>
      </c>
      <c r="BU62">
        <f t="shared" si="11"/>
        <v>1.4999999999999999E-2</v>
      </c>
      <c r="BV62">
        <f t="shared" si="12"/>
        <v>0.14973413173299366</v>
      </c>
      <c r="BW62">
        <f t="shared" si="13"/>
        <v>0.85026586826700634</v>
      </c>
      <c r="BX62">
        <f t="shared" si="14"/>
        <v>0.12973110428020029</v>
      </c>
      <c r="BY62">
        <f t="shared" si="15"/>
        <v>-469.00106402201499</v>
      </c>
      <c r="BZ62">
        <f t="shared" si="16"/>
        <v>0.1319290465631929</v>
      </c>
      <c r="CA62">
        <f t="shared" si="17"/>
        <v>-1.1173186755857223</v>
      </c>
    </row>
    <row r="63" spans="1:79" x14ac:dyDescent="0.25">
      <c r="A63" s="43">
        <v>1.4999999999999999E-2</v>
      </c>
      <c r="B63">
        <f t="shared" si="18"/>
        <v>61</v>
      </c>
      <c r="C63" s="6">
        <f t="shared" si="19"/>
        <v>0.13414634146341464</v>
      </c>
      <c r="D63" s="6">
        <f t="shared" si="20"/>
        <v>-1.107002880537908</v>
      </c>
      <c r="E63" s="7">
        <f t="shared" si="21"/>
        <v>0.13414634146341461</v>
      </c>
      <c r="F63" s="7">
        <f t="shared" si="22"/>
        <v>0.21617517124771105</v>
      </c>
      <c r="I63">
        <f t="shared" si="4"/>
        <v>0.99999999975510234</v>
      </c>
      <c r="J63">
        <f t="shared" si="5"/>
        <v>3.9773716200859892E-8</v>
      </c>
      <c r="K63">
        <f t="shared" si="6"/>
        <v>1.5613833969444605E-9</v>
      </c>
      <c r="L63">
        <f t="shared" si="23"/>
        <v>0.30000000000000016</v>
      </c>
      <c r="AK63" t="s">
        <v>96</v>
      </c>
      <c r="AL63" s="98">
        <f>BP5</f>
        <v>451</v>
      </c>
      <c r="AU63">
        <f t="shared" si="26"/>
        <v>42</v>
      </c>
      <c r="AV63" s="2">
        <f t="shared" si="27"/>
        <v>0.01</v>
      </c>
      <c r="BS63">
        <f t="shared" si="10"/>
        <v>1.4999999999999999E-2</v>
      </c>
      <c r="BT63">
        <f t="shared" si="10"/>
        <v>61</v>
      </c>
      <c r="BU63">
        <f t="shared" si="11"/>
        <v>1.4999999999999999E-2</v>
      </c>
      <c r="BV63">
        <f t="shared" si="12"/>
        <v>0.14973413173299366</v>
      </c>
      <c r="BW63">
        <f t="shared" si="13"/>
        <v>0.85026586826700634</v>
      </c>
      <c r="BX63">
        <f t="shared" si="14"/>
        <v>0.13518959112412099</v>
      </c>
      <c r="BY63">
        <f t="shared" si="15"/>
        <v>-471.89650548616584</v>
      </c>
      <c r="BZ63">
        <f t="shared" si="16"/>
        <v>0.13414634146341464</v>
      </c>
      <c r="CA63">
        <f t="shared" si="17"/>
        <v>-1.107002880537908</v>
      </c>
    </row>
    <row r="64" spans="1:79" x14ac:dyDescent="0.25">
      <c r="A64" s="43">
        <v>1.6E-2</v>
      </c>
      <c r="B64">
        <f t="shared" si="18"/>
        <v>62</v>
      </c>
      <c r="C64" s="6">
        <f t="shared" si="19"/>
        <v>0.13636363636363635</v>
      </c>
      <c r="D64" s="6">
        <f t="shared" si="20"/>
        <v>-1.096803562093513</v>
      </c>
      <c r="E64" s="7">
        <f t="shared" si="21"/>
        <v>0.13636363636363638</v>
      </c>
      <c r="F64" s="7">
        <f t="shared" si="22"/>
        <v>0.21861839446089223</v>
      </c>
      <c r="I64">
        <f t="shared" si="4"/>
        <v>0.99999999989213695</v>
      </c>
      <c r="J64">
        <f t="shared" si="5"/>
        <v>1.786020322162554E-8</v>
      </c>
      <c r="K64">
        <f t="shared" si="6"/>
        <v>7.0113198966550637E-10</v>
      </c>
      <c r="L64">
        <f t="shared" si="23"/>
        <v>0.30500000000000016</v>
      </c>
      <c r="AL64" s="29"/>
      <c r="AU64">
        <f t="shared" si="26"/>
        <v>43</v>
      </c>
      <c r="AV64" s="2">
        <f t="shared" si="27"/>
        <v>0.01</v>
      </c>
      <c r="BS64">
        <f t="shared" si="10"/>
        <v>1.6E-2</v>
      </c>
      <c r="BT64">
        <f t="shared" si="10"/>
        <v>62</v>
      </c>
      <c r="BU64">
        <f t="shared" si="11"/>
        <v>1.6E-2</v>
      </c>
      <c r="BV64">
        <f t="shared" si="12"/>
        <v>0.15574488926524771</v>
      </c>
      <c r="BW64">
        <f t="shared" si="13"/>
        <v>0.84425511073475223</v>
      </c>
      <c r="BX64">
        <f t="shared" si="14"/>
        <v>0.13518959112412099</v>
      </c>
      <c r="BY64">
        <f t="shared" si="15"/>
        <v>-474.85540424265406</v>
      </c>
      <c r="BZ64">
        <f t="shared" si="16"/>
        <v>0.13636363636363635</v>
      </c>
      <c r="CA64">
        <f t="shared" si="17"/>
        <v>-1.096803562093513</v>
      </c>
    </row>
    <row r="65" spans="1:79" x14ac:dyDescent="0.25">
      <c r="A65" s="43">
        <v>1.6E-2</v>
      </c>
      <c r="B65">
        <f t="shared" si="18"/>
        <v>63</v>
      </c>
      <c r="C65" s="6">
        <f t="shared" si="19"/>
        <v>0.13858093126385809</v>
      </c>
      <c r="D65" s="6">
        <f t="shared" si="20"/>
        <v>-1.0867170816294558</v>
      </c>
      <c r="E65" s="7">
        <f t="shared" si="21"/>
        <v>0.13858093126385804</v>
      </c>
      <c r="F65" s="7">
        <f t="shared" si="22"/>
        <v>0.22103912853155416</v>
      </c>
      <c r="I65">
        <f t="shared" si="4"/>
        <v>0.99999999995324063</v>
      </c>
      <c r="J65">
        <f t="shared" si="5"/>
        <v>7.8909874618749497E-9</v>
      </c>
      <c r="K65">
        <f t="shared" si="6"/>
        <v>3.0977384024784895E-10</v>
      </c>
      <c r="L65">
        <f t="shared" si="23"/>
        <v>0.31000000000000016</v>
      </c>
      <c r="AK65" t="s">
        <v>133</v>
      </c>
      <c r="AL65" s="59">
        <f>BP8</f>
        <v>8.6265776238230387</v>
      </c>
      <c r="AU65">
        <f t="shared" si="26"/>
        <v>44</v>
      </c>
      <c r="AV65" s="2">
        <f t="shared" si="27"/>
        <v>1.0999999999999999E-2</v>
      </c>
      <c r="BS65">
        <f t="shared" si="10"/>
        <v>1.6E-2</v>
      </c>
      <c r="BT65">
        <f t="shared" si="10"/>
        <v>63</v>
      </c>
      <c r="BU65">
        <f t="shared" si="11"/>
        <v>1.6E-2</v>
      </c>
      <c r="BV65">
        <f t="shared" si="12"/>
        <v>0.15574488926524771</v>
      </c>
      <c r="BW65">
        <f t="shared" si="13"/>
        <v>0.84425511073475223</v>
      </c>
      <c r="BX65">
        <f t="shared" si="14"/>
        <v>0.14080349636955392</v>
      </c>
      <c r="BY65">
        <f t="shared" si="15"/>
        <v>-477.49074236945143</v>
      </c>
      <c r="BZ65">
        <f t="shared" si="16"/>
        <v>0.13858093126385809</v>
      </c>
      <c r="CA65">
        <f t="shared" si="17"/>
        <v>-1.0867170816294558</v>
      </c>
    </row>
    <row r="66" spans="1:79" x14ac:dyDescent="0.25">
      <c r="A66" s="43">
        <v>1.6E-2</v>
      </c>
      <c r="B66">
        <f t="shared" si="18"/>
        <v>64</v>
      </c>
      <c r="C66" s="6">
        <f t="shared" si="19"/>
        <v>0.14079822616407983</v>
      </c>
      <c r="D66" s="6">
        <f t="shared" si="20"/>
        <v>-1.0767399656706598</v>
      </c>
      <c r="E66" s="7">
        <f t="shared" si="21"/>
        <v>0.14079822616407975</v>
      </c>
      <c r="F66" s="7">
        <f t="shared" si="22"/>
        <v>0.22343761977435436</v>
      </c>
      <c r="I66">
        <f t="shared" si="4"/>
        <v>0.99999999998004896</v>
      </c>
      <c r="J66">
        <f t="shared" si="5"/>
        <v>3.4302916170632366E-9</v>
      </c>
      <c r="K66">
        <f t="shared" si="6"/>
        <v>1.3466180405452049E-10</v>
      </c>
      <c r="L66">
        <f t="shared" si="23"/>
        <v>0.31500000000000017</v>
      </c>
      <c r="AK66" t="s">
        <v>99</v>
      </c>
      <c r="AL66" s="1">
        <f>BP10</f>
        <v>5.5025997001027714E-21</v>
      </c>
      <c r="AU66">
        <f t="shared" si="26"/>
        <v>45</v>
      </c>
      <c r="AV66" s="2">
        <f t="shared" si="27"/>
        <v>1.0999999999999999E-2</v>
      </c>
      <c r="BS66">
        <f t="shared" si="10"/>
        <v>1.6E-2</v>
      </c>
      <c r="BT66">
        <f t="shared" si="10"/>
        <v>64</v>
      </c>
      <c r="BU66">
        <f t="shared" si="11"/>
        <v>1.6E-2</v>
      </c>
      <c r="BV66">
        <f t="shared" si="12"/>
        <v>0.15574488926524771</v>
      </c>
      <c r="BW66">
        <f t="shared" si="13"/>
        <v>0.84425511073475223</v>
      </c>
      <c r="BX66">
        <f t="shared" si="14"/>
        <v>0.14080349636955392</v>
      </c>
      <c r="BY66">
        <f t="shared" si="15"/>
        <v>-485.13059424736264</v>
      </c>
      <c r="BZ66">
        <f t="shared" si="16"/>
        <v>0.14079822616407983</v>
      </c>
      <c r="CA66">
        <f t="shared" si="17"/>
        <v>-1.0767399656706598</v>
      </c>
    </row>
    <row r="67" spans="1:79" x14ac:dyDescent="0.25">
      <c r="A67" s="43">
        <v>1.7000000000000001E-2</v>
      </c>
      <c r="B67">
        <f t="shared" si="18"/>
        <v>65</v>
      </c>
      <c r="C67" s="6">
        <f t="shared" si="19"/>
        <v>0.14301552106430154</v>
      </c>
      <c r="D67" s="6">
        <f t="shared" si="20"/>
        <v>-1.0668688958607935</v>
      </c>
      <c r="E67" s="7">
        <f t="shared" si="21"/>
        <v>0.14301552106430149</v>
      </c>
      <c r="F67" s="7">
        <f t="shared" si="22"/>
        <v>0.22581410697598442</v>
      </c>
      <c r="I67">
        <f t="shared" si="4"/>
        <v>0.99999999999162159</v>
      </c>
      <c r="J67">
        <f t="shared" si="5"/>
        <v>1.467186972689911E-9</v>
      </c>
      <c r="K67">
        <f t="shared" si="6"/>
        <v>5.7596865422439594E-11</v>
      </c>
      <c r="L67">
        <f t="shared" si="23"/>
        <v>0.32000000000000017</v>
      </c>
      <c r="AL67" s="29"/>
      <c r="AU67">
        <f t="shared" si="26"/>
        <v>46</v>
      </c>
      <c r="AV67" s="2">
        <f t="shared" si="27"/>
        <v>1.0999999999999999E-2</v>
      </c>
      <c r="BS67">
        <f t="shared" si="10"/>
        <v>1.7000000000000001E-2</v>
      </c>
      <c r="BT67">
        <f t="shared" si="10"/>
        <v>65</v>
      </c>
      <c r="BU67">
        <f t="shared" si="11"/>
        <v>1.7000000000000001E-2</v>
      </c>
      <c r="BV67">
        <f t="shared" si="12"/>
        <v>0.1619126202877916</v>
      </c>
      <c r="BW67">
        <f t="shared" si="13"/>
        <v>0.83808737971220837</v>
      </c>
      <c r="BX67">
        <f t="shared" si="14"/>
        <v>0.14657350008482584</v>
      </c>
      <c r="BY67">
        <f t="shared" si="15"/>
        <v>-482.579549393153</v>
      </c>
      <c r="BZ67">
        <f t="shared" si="16"/>
        <v>0.14301552106430154</v>
      </c>
      <c r="CA67">
        <f t="shared" si="17"/>
        <v>-1.0668688958607935</v>
      </c>
    </row>
    <row r="68" spans="1:79" x14ac:dyDescent="0.25">
      <c r="A68" s="43">
        <v>1.7000000000000001E-2</v>
      </c>
      <c r="B68">
        <f t="shared" si="18"/>
        <v>66</v>
      </c>
      <c r="C68" s="6">
        <f t="shared" si="19"/>
        <v>0.14523281596452328</v>
      </c>
      <c r="D68" s="6">
        <f t="shared" si="20"/>
        <v>-1.0571006996871644</v>
      </c>
      <c r="E68" s="7">
        <f t="shared" si="21"/>
        <v>0.14523281596452331</v>
      </c>
      <c r="F68" s="7">
        <f t="shared" si="22"/>
        <v>0.22816882172869915</v>
      </c>
      <c r="I68">
        <f t="shared" ref="I68:I103" si="29">_xlfn.NORM.DIST(L68,$G$3,$H$3,TRUE)</f>
        <v>0.99999999999653699</v>
      </c>
      <c r="J68">
        <f t="shared" ref="J68:J103" si="30">_xlfn.NORM.DIST(L68,$G$3,$H$3,FALSE)</f>
        <v>6.1743979058033098E-10</v>
      </c>
      <c r="K68">
        <f t="shared" ref="K68:K103" si="31">J68*$H$3</f>
        <v>2.4238626150908947E-11</v>
      </c>
      <c r="L68">
        <f t="shared" si="23"/>
        <v>0.32500000000000018</v>
      </c>
      <c r="AK68" t="s">
        <v>104</v>
      </c>
      <c r="AL68" s="29"/>
      <c r="AU68">
        <f t="shared" si="26"/>
        <v>47</v>
      </c>
      <c r="AV68" s="2">
        <f t="shared" si="27"/>
        <v>1.2E-2</v>
      </c>
      <c r="BS68">
        <f t="shared" ref="BS68:BT90" si="32">IF(A68&gt;0,A68,"")</f>
        <v>1.7000000000000001E-2</v>
      </c>
      <c r="BT68">
        <f t="shared" si="32"/>
        <v>66</v>
      </c>
      <c r="BU68">
        <f t="shared" ref="BU68:BU90" si="33">BS68</f>
        <v>1.7000000000000001E-2</v>
      </c>
      <c r="BV68">
        <f t="shared" ref="BV68:BV90" si="34">_xlfn.NORM.DIST(BU68,$BP$3,$BP$4,TRUE)</f>
        <v>0.1619126202877916</v>
      </c>
      <c r="BW68">
        <f t="shared" ref="BW68:BW90" si="35">1-BV68</f>
        <v>0.83808737971220837</v>
      </c>
      <c r="BX68">
        <f t="shared" ref="BX68:BX131" si="36">SMALL($BW$3:$BW$453,BT68)</f>
        <v>0.14657350008482584</v>
      </c>
      <c r="BY68">
        <f t="shared" ref="BY68:BY90" si="37">(2*BT68-1)*(LN(BV68)+LN(BX68))</f>
        <v>-490.06140287211662</v>
      </c>
      <c r="BZ68">
        <f t="shared" ref="BZ68:BZ90" si="38">(BT68-0.5)/$BP$5</f>
        <v>0.14523281596452328</v>
      </c>
      <c r="CA68">
        <f t="shared" ref="CA68:CA90" si="39">_xlfn.NORM.S.INV(BZ68)</f>
        <v>-1.0571006996871644</v>
      </c>
    </row>
    <row r="69" spans="1:79" x14ac:dyDescent="0.25">
      <c r="A69" s="43">
        <v>1.7000000000000001E-2</v>
      </c>
      <c r="B69">
        <f t="shared" ref="B69:B132" si="40">B68+1</f>
        <v>67</v>
      </c>
      <c r="C69" s="6">
        <f t="shared" ref="C69:C132" si="41">(B69-0.5)/$S$2</f>
        <v>0.14745011086474502</v>
      </c>
      <c r="D69" s="6">
        <f t="shared" ref="D69:D132" si="42">(_xlfn.NORM.S.INV(C69))</f>
        <v>-1.0474323418924416</v>
      </c>
      <c r="E69" s="7">
        <f t="shared" ref="E69:E132" si="43">_xlfn.NORM.DIST(D69,0,1,TRUE)</f>
        <v>0.14745011086474519</v>
      </c>
      <c r="F69" s="7">
        <f t="shared" ref="F69:F132" si="44">_xlfn.NORM.DIST(D69,0,1,FALSE)</f>
        <v>0.23050198874405151</v>
      </c>
      <c r="I69">
        <f t="shared" si="29"/>
        <v>0.99999999999859124</v>
      </c>
      <c r="J69">
        <f t="shared" si="30"/>
        <v>2.5565747611126762E-10</v>
      </c>
      <c r="K69">
        <f t="shared" si="31"/>
        <v>1.0036259536045771E-11</v>
      </c>
      <c r="L69">
        <f t="shared" ref="L69:L103" si="45">L68+0.005</f>
        <v>0.33000000000000018</v>
      </c>
      <c r="AK69" s="82" t="str">
        <f>IF(AL66&gt;0.05,("Accept Normal"),("Reject Normal"))</f>
        <v>Reject Normal</v>
      </c>
      <c r="AL69" s="99"/>
      <c r="AU69">
        <f t="shared" si="26"/>
        <v>48</v>
      </c>
      <c r="AV69" s="2">
        <f t="shared" si="27"/>
        <v>1.2999999999999999E-2</v>
      </c>
      <c r="BS69">
        <f t="shared" si="32"/>
        <v>1.7000000000000001E-2</v>
      </c>
      <c r="BT69">
        <f t="shared" si="32"/>
        <v>67</v>
      </c>
      <c r="BU69">
        <f t="shared" si="33"/>
        <v>1.7000000000000001E-2</v>
      </c>
      <c r="BV69">
        <f t="shared" si="34"/>
        <v>0.1619126202877916</v>
      </c>
      <c r="BW69">
        <f t="shared" si="35"/>
        <v>0.83808737971220837</v>
      </c>
      <c r="BX69">
        <f t="shared" si="36"/>
        <v>0.14657350008482584</v>
      </c>
      <c r="BY69">
        <f t="shared" si="37"/>
        <v>-497.54325635108023</v>
      </c>
      <c r="BZ69">
        <f t="shared" si="38"/>
        <v>0.14745011086474502</v>
      </c>
      <c r="CA69">
        <f t="shared" si="39"/>
        <v>-1.0474323418924416</v>
      </c>
    </row>
    <row r="70" spans="1:79" x14ac:dyDescent="0.25">
      <c r="A70" s="43">
        <v>1.7999999999999999E-2</v>
      </c>
      <c r="B70">
        <f t="shared" si="40"/>
        <v>68</v>
      </c>
      <c r="C70" s="6">
        <f t="shared" si="41"/>
        <v>0.14966740576496673</v>
      </c>
      <c r="D70" s="6">
        <f t="shared" si="42"/>
        <v>-1.0378609165127886</v>
      </c>
      <c r="E70" s="7">
        <f t="shared" si="43"/>
        <v>0.14966740576496682</v>
      </c>
      <c r="F70" s="7">
        <f t="shared" si="44"/>
        <v>0.23281382614829144</v>
      </c>
      <c r="I70">
        <f t="shared" si="29"/>
        <v>0.99999999999943601</v>
      </c>
      <c r="J70">
        <f t="shared" si="30"/>
        <v>1.0415427782003895E-10</v>
      </c>
      <c r="K70">
        <f t="shared" si="31"/>
        <v>4.0887494466869454E-12</v>
      </c>
      <c r="L70">
        <f t="shared" si="45"/>
        <v>0.33500000000000019</v>
      </c>
      <c r="AU70">
        <f t="shared" si="26"/>
        <v>49</v>
      </c>
      <c r="AV70" s="2">
        <f t="shared" si="27"/>
        <v>1.2999999999999999E-2</v>
      </c>
      <c r="BS70">
        <f t="shared" si="32"/>
        <v>1.7999999999999999E-2</v>
      </c>
      <c r="BT70">
        <f t="shared" si="32"/>
        <v>68</v>
      </c>
      <c r="BU70">
        <f t="shared" si="33"/>
        <v>1.7999999999999999E-2</v>
      </c>
      <c r="BV70">
        <f t="shared" si="34"/>
        <v>0.16823731906626319</v>
      </c>
      <c r="BW70">
        <f t="shared" si="35"/>
        <v>0.83176268093373684</v>
      </c>
      <c r="BX70">
        <f t="shared" si="36"/>
        <v>0.15250009592680813</v>
      </c>
      <c r="BY70">
        <f t="shared" si="37"/>
        <v>-494.50091446741305</v>
      </c>
      <c r="BZ70">
        <f t="shared" si="38"/>
        <v>0.14966740576496673</v>
      </c>
      <c r="CA70">
        <f t="shared" si="39"/>
        <v>-1.0378609165127886</v>
      </c>
    </row>
    <row r="71" spans="1:79" x14ac:dyDescent="0.25">
      <c r="A71" s="43">
        <v>1.7999999999999999E-2</v>
      </c>
      <c r="B71">
        <f t="shared" si="40"/>
        <v>69</v>
      </c>
      <c r="C71" s="6">
        <f t="shared" si="41"/>
        <v>0.15188470066518847</v>
      </c>
      <c r="D71" s="6">
        <f t="shared" si="42"/>
        <v>-1.0283836394881325</v>
      </c>
      <c r="E71" s="7">
        <f t="shared" si="43"/>
        <v>0.15188470066518842</v>
      </c>
      <c r="F71" s="7">
        <f t="shared" si="44"/>
        <v>0.23510454576075415</v>
      </c>
      <c r="I71">
        <f t="shared" si="29"/>
        <v>0.99999999999977773</v>
      </c>
      <c r="J71">
        <f t="shared" si="30"/>
        <v>4.1749421137039128E-11</v>
      </c>
      <c r="K71">
        <f t="shared" si="31"/>
        <v>1.6389429809932042E-12</v>
      </c>
      <c r="L71">
        <f t="shared" si="45"/>
        <v>0.34000000000000019</v>
      </c>
      <c r="AU71">
        <f t="shared" si="26"/>
        <v>50</v>
      </c>
      <c r="AV71" s="2">
        <f t="shared" si="27"/>
        <v>1.2999999999999999E-2</v>
      </c>
      <c r="BS71">
        <f t="shared" si="32"/>
        <v>1.7999999999999999E-2</v>
      </c>
      <c r="BT71">
        <f t="shared" si="32"/>
        <v>69</v>
      </c>
      <c r="BU71">
        <f t="shared" si="33"/>
        <v>1.7999999999999999E-2</v>
      </c>
      <c r="BV71">
        <f t="shared" si="34"/>
        <v>0.16823731906626319</v>
      </c>
      <c r="BW71">
        <f t="shared" si="35"/>
        <v>0.83176268093373684</v>
      </c>
      <c r="BX71">
        <f t="shared" si="36"/>
        <v>0.16482407033780677</v>
      </c>
      <c r="BY71">
        <f t="shared" si="37"/>
        <v>-491.18011271450541</v>
      </c>
      <c r="BZ71">
        <f t="shared" si="38"/>
        <v>0.15188470066518847</v>
      </c>
      <c r="CA71">
        <f t="shared" si="39"/>
        <v>-1.0283836394881325</v>
      </c>
    </row>
    <row r="72" spans="1:79" x14ac:dyDescent="0.25">
      <c r="A72" s="43">
        <v>1.7999999999999999E-2</v>
      </c>
      <c r="B72">
        <f t="shared" si="40"/>
        <v>70</v>
      </c>
      <c r="C72" s="6">
        <f t="shared" si="41"/>
        <v>0.15410199556541021</v>
      </c>
      <c r="D72" s="6">
        <f t="shared" si="42"/>
        <v>-1.0189978417957137</v>
      </c>
      <c r="E72" s="7">
        <f t="shared" si="43"/>
        <v>0.15410199556541024</v>
      </c>
      <c r="F72" s="7">
        <f t="shared" si="44"/>
        <v>0.23737435335645179</v>
      </c>
      <c r="I72">
        <f t="shared" si="29"/>
        <v>0.99999999999991385</v>
      </c>
      <c r="J72">
        <f t="shared" si="30"/>
        <v>1.6465636976441125E-11</v>
      </c>
      <c r="K72">
        <f t="shared" si="31"/>
        <v>6.4638597171300117E-13</v>
      </c>
      <c r="L72">
        <f t="shared" si="45"/>
        <v>0.3450000000000002</v>
      </c>
      <c r="AU72">
        <f t="shared" si="26"/>
        <v>51</v>
      </c>
      <c r="AV72" s="2">
        <f t="shared" si="27"/>
        <v>1.4E-2</v>
      </c>
      <c r="BS72">
        <f t="shared" si="32"/>
        <v>1.7999999999999999E-2</v>
      </c>
      <c r="BT72">
        <f t="shared" si="32"/>
        <v>70</v>
      </c>
      <c r="BU72">
        <f t="shared" si="33"/>
        <v>1.7999999999999999E-2</v>
      </c>
      <c r="BV72">
        <f t="shared" si="34"/>
        <v>0.16823731906626319</v>
      </c>
      <c r="BW72">
        <f t="shared" si="35"/>
        <v>0.83176268093373684</v>
      </c>
      <c r="BX72">
        <f t="shared" si="36"/>
        <v>0.16482407033780677</v>
      </c>
      <c r="BY72">
        <f t="shared" si="37"/>
        <v>-498.3506253088778</v>
      </c>
      <c r="BZ72">
        <f t="shared" si="38"/>
        <v>0.15410199556541021</v>
      </c>
      <c r="CA72">
        <f t="shared" si="39"/>
        <v>-1.0189978417957137</v>
      </c>
    </row>
    <row r="73" spans="1:79" x14ac:dyDescent="0.25">
      <c r="A73" s="38">
        <v>1.7999999999999999E-2</v>
      </c>
      <c r="B73">
        <f t="shared" si="40"/>
        <v>71</v>
      </c>
      <c r="C73" s="6">
        <f t="shared" si="41"/>
        <v>0.15631929046563192</v>
      </c>
      <c r="D73" s="6">
        <f t="shared" si="42"/>
        <v>-1.0097009630628782</v>
      </c>
      <c r="E73" s="7">
        <f t="shared" si="43"/>
        <v>0.15631929046563131</v>
      </c>
      <c r="F73" s="7">
        <f t="shared" si="44"/>
        <v>0.23962344891397755</v>
      </c>
      <c r="I73">
        <f t="shared" si="29"/>
        <v>0.99999999999996714</v>
      </c>
      <c r="J73">
        <f t="shared" si="30"/>
        <v>6.3894186564869795E-12</v>
      </c>
      <c r="K73">
        <f t="shared" si="31"/>
        <v>2.5082725878529463E-13</v>
      </c>
      <c r="L73">
        <f t="shared" si="45"/>
        <v>0.3500000000000002</v>
      </c>
      <c r="AU73">
        <f t="shared" si="26"/>
        <v>52</v>
      </c>
      <c r="AV73" s="2">
        <f t="shared" si="27"/>
        <v>1.4E-2</v>
      </c>
      <c r="BS73">
        <f t="shared" si="32"/>
        <v>1.7999999999999999E-2</v>
      </c>
      <c r="BT73">
        <f t="shared" si="32"/>
        <v>71</v>
      </c>
      <c r="BU73">
        <f t="shared" si="33"/>
        <v>1.7999999999999999E-2</v>
      </c>
      <c r="BV73">
        <f t="shared" si="34"/>
        <v>0.16823731906626319</v>
      </c>
      <c r="BW73">
        <f t="shared" si="35"/>
        <v>0.83176268093373684</v>
      </c>
      <c r="BX73">
        <f t="shared" si="36"/>
        <v>0.16482407033780677</v>
      </c>
      <c r="BY73">
        <f t="shared" si="37"/>
        <v>-505.52113790325012</v>
      </c>
      <c r="BZ73">
        <f t="shared" si="38"/>
        <v>0.15631929046563192</v>
      </c>
      <c r="CA73">
        <f t="shared" si="39"/>
        <v>-1.0097009630628782</v>
      </c>
    </row>
    <row r="74" spans="1:79" x14ac:dyDescent="0.25">
      <c r="A74" s="38">
        <v>1.7999999999999999E-2</v>
      </c>
      <c r="B74">
        <f t="shared" si="40"/>
        <v>72</v>
      </c>
      <c r="C74" s="6">
        <f t="shared" si="41"/>
        <v>0.15853658536585366</v>
      </c>
      <c r="D74" s="6">
        <f t="shared" si="42"/>
        <v>-1.0004905456193149</v>
      </c>
      <c r="E74" s="7">
        <f t="shared" si="43"/>
        <v>0.15853658536585374</v>
      </c>
      <c r="F74" s="7">
        <f t="shared" si="44"/>
        <v>0.24185202684974783</v>
      </c>
      <c r="I74">
        <f t="shared" si="29"/>
        <v>0.99999999999998768</v>
      </c>
      <c r="J74">
        <f t="shared" si="30"/>
        <v>2.4394891250868895E-12</v>
      </c>
      <c r="K74">
        <f t="shared" si="31"/>
        <v>9.5766203934820873E-14</v>
      </c>
      <c r="L74">
        <f t="shared" si="45"/>
        <v>0.3550000000000002</v>
      </c>
      <c r="AU74">
        <f t="shared" si="26"/>
        <v>53</v>
      </c>
      <c r="AV74" s="2">
        <f t="shared" si="27"/>
        <v>1.4E-2</v>
      </c>
      <c r="BS74">
        <f t="shared" si="32"/>
        <v>1.7999999999999999E-2</v>
      </c>
      <c r="BT74">
        <f t="shared" si="32"/>
        <v>72</v>
      </c>
      <c r="BU74">
        <f t="shared" si="33"/>
        <v>1.7999999999999999E-2</v>
      </c>
      <c r="BV74">
        <f t="shared" si="34"/>
        <v>0.16823731906626319</v>
      </c>
      <c r="BW74">
        <f t="shared" si="35"/>
        <v>0.83176268093373684</v>
      </c>
      <c r="BX74">
        <f t="shared" si="36"/>
        <v>0.17122145104911957</v>
      </c>
      <c r="BY74">
        <f t="shared" si="37"/>
        <v>-507.24634071948714</v>
      </c>
      <c r="BZ74">
        <f t="shared" si="38"/>
        <v>0.15853658536585366</v>
      </c>
      <c r="CA74">
        <f t="shared" si="39"/>
        <v>-1.0004905456193149</v>
      </c>
    </row>
    <row r="75" spans="1:79" x14ac:dyDescent="0.25">
      <c r="A75" s="38">
        <v>1.9E-2</v>
      </c>
      <c r="B75">
        <f t="shared" si="40"/>
        <v>73</v>
      </c>
      <c r="C75" s="6">
        <f t="shared" si="41"/>
        <v>0.1607538802660754</v>
      </c>
      <c r="D75" s="6">
        <f t="shared" si="42"/>
        <v>-0.99136422895285492</v>
      </c>
      <c r="E75" s="7">
        <f t="shared" si="43"/>
        <v>0.16075388026607568</v>
      </c>
      <c r="F75" s="7">
        <f t="shared" si="44"/>
        <v>0.24406027623949825</v>
      </c>
      <c r="I75">
        <f t="shared" si="29"/>
        <v>0.99999999999999545</v>
      </c>
      <c r="J75">
        <f t="shared" si="30"/>
        <v>9.1641282594066162E-13</v>
      </c>
      <c r="K75">
        <f t="shared" si="31"/>
        <v>3.597531002495985E-14</v>
      </c>
      <c r="L75">
        <f t="shared" si="45"/>
        <v>0.36000000000000021</v>
      </c>
      <c r="AL75" t="s">
        <v>6</v>
      </c>
      <c r="AM75" t="s">
        <v>71</v>
      </c>
      <c r="AU75">
        <f t="shared" si="26"/>
        <v>54</v>
      </c>
      <c r="AV75" s="2">
        <f t="shared" si="27"/>
        <v>1.4E-2</v>
      </c>
      <c r="BS75">
        <f t="shared" si="32"/>
        <v>1.9E-2</v>
      </c>
      <c r="BT75">
        <f t="shared" si="32"/>
        <v>73</v>
      </c>
      <c r="BU75">
        <f t="shared" si="33"/>
        <v>1.9E-2</v>
      </c>
      <c r="BV75">
        <f t="shared" si="34"/>
        <v>0.17471877349560772</v>
      </c>
      <c r="BW75">
        <f t="shared" si="35"/>
        <v>0.82528122650439228</v>
      </c>
      <c r="BX75">
        <f t="shared" si="36"/>
        <v>0.17777541779907102</v>
      </c>
      <c r="BY75">
        <f t="shared" si="37"/>
        <v>-503.41271525390988</v>
      </c>
      <c r="BZ75">
        <f t="shared" si="38"/>
        <v>0.1607538802660754</v>
      </c>
      <c r="CA75">
        <f t="shared" si="39"/>
        <v>-0.99136422895285492</v>
      </c>
    </row>
    <row r="76" spans="1:79" x14ac:dyDescent="0.25">
      <c r="A76" s="38">
        <v>1.9E-2</v>
      </c>
      <c r="B76">
        <f t="shared" si="40"/>
        <v>74</v>
      </c>
      <c r="C76" s="6">
        <f t="shared" si="41"/>
        <v>0.16297117516629711</v>
      </c>
      <c r="D76" s="6">
        <f t="shared" si="42"/>
        <v>-0.98231974453616677</v>
      </c>
      <c r="E76" s="7">
        <f t="shared" si="43"/>
        <v>0.16297117516629692</v>
      </c>
      <c r="F76" s="7">
        <f t="shared" si="44"/>
        <v>0.24624838102791677</v>
      </c>
      <c r="I76">
        <f t="shared" si="29"/>
        <v>0.99999999999999833</v>
      </c>
      <c r="J76">
        <f t="shared" si="30"/>
        <v>3.3871791147005871E-13</v>
      </c>
      <c r="K76">
        <f t="shared" si="31"/>
        <v>1.3296935105239659E-14</v>
      </c>
      <c r="L76">
        <f t="shared" si="45"/>
        <v>0.36500000000000021</v>
      </c>
      <c r="AK76" t="s">
        <v>68</v>
      </c>
      <c r="AL76" s="2">
        <f>_xlfn.QUARTILE.INC(A3:A202,1)</f>
        <v>1.375E-2</v>
      </c>
      <c r="AM76">
        <v>0.25</v>
      </c>
      <c r="AU76">
        <f t="shared" si="26"/>
        <v>55</v>
      </c>
      <c r="AV76" s="2">
        <f t="shared" si="27"/>
        <v>1.4E-2</v>
      </c>
      <c r="BS76">
        <f t="shared" si="32"/>
        <v>1.9E-2</v>
      </c>
      <c r="BT76">
        <f t="shared" si="32"/>
        <v>74</v>
      </c>
      <c r="BU76">
        <f t="shared" si="33"/>
        <v>1.9E-2</v>
      </c>
      <c r="BV76">
        <f t="shared" si="34"/>
        <v>0.17471877349560772</v>
      </c>
      <c r="BW76">
        <f t="shared" si="35"/>
        <v>0.82528122650439228</v>
      </c>
      <c r="BX76">
        <f t="shared" si="36"/>
        <v>0.17777541779907102</v>
      </c>
      <c r="BY76">
        <f t="shared" si="37"/>
        <v>-510.35633891258453</v>
      </c>
      <c r="BZ76">
        <f t="shared" si="38"/>
        <v>0.16297117516629711</v>
      </c>
      <c r="CA76">
        <f t="shared" si="39"/>
        <v>-0.98231974453616677</v>
      </c>
    </row>
    <row r="77" spans="1:79" x14ac:dyDescent="0.25">
      <c r="A77" s="38">
        <v>1.9E-2</v>
      </c>
      <c r="B77">
        <f t="shared" si="40"/>
        <v>75</v>
      </c>
      <c r="C77" s="6">
        <f t="shared" si="41"/>
        <v>0.16518847006651885</v>
      </c>
      <c r="D77" s="6">
        <f t="shared" si="42"/>
        <v>-0.97335491099489779</v>
      </c>
      <c r="E77" s="7">
        <f t="shared" si="43"/>
        <v>0.16518847006651907</v>
      </c>
      <c r="F77" s="7">
        <f t="shared" si="44"/>
        <v>0.24841652022718411</v>
      </c>
      <c r="I77">
        <f t="shared" si="29"/>
        <v>0.99999999999999944</v>
      </c>
      <c r="J77">
        <f t="shared" si="30"/>
        <v>1.2317991450517611E-13</v>
      </c>
      <c r="K77">
        <f t="shared" si="31"/>
        <v>4.8356324657755256E-15</v>
      </c>
      <c r="L77">
        <f t="shared" si="45"/>
        <v>0.37000000000000022</v>
      </c>
      <c r="AK77" t="s">
        <v>70</v>
      </c>
      <c r="AL77" s="2">
        <f>_xlfn.QUARTILE.INC(A3:A202,2)</f>
        <v>2.4E-2</v>
      </c>
      <c r="AM77">
        <v>0.5</v>
      </c>
      <c r="AU77">
        <f t="shared" si="26"/>
        <v>56</v>
      </c>
      <c r="AV77" s="2">
        <f t="shared" si="27"/>
        <v>1.4999999999999999E-2</v>
      </c>
      <c r="BS77">
        <f t="shared" si="32"/>
        <v>1.9E-2</v>
      </c>
      <c r="BT77">
        <f t="shared" si="32"/>
        <v>75</v>
      </c>
      <c r="BU77">
        <f t="shared" si="33"/>
        <v>1.9E-2</v>
      </c>
      <c r="BV77">
        <f t="shared" si="34"/>
        <v>0.17471877349560772</v>
      </c>
      <c r="BW77">
        <f t="shared" si="35"/>
        <v>0.82528122650439228</v>
      </c>
      <c r="BX77">
        <f t="shared" si="36"/>
        <v>0.17777541779907102</v>
      </c>
      <c r="BY77">
        <f t="shared" si="37"/>
        <v>-517.29996257125913</v>
      </c>
      <c r="BZ77">
        <f t="shared" si="38"/>
        <v>0.16518847006651885</v>
      </c>
      <c r="CA77">
        <f t="shared" si="39"/>
        <v>-0.97335491099489779</v>
      </c>
    </row>
    <row r="78" spans="1:79" x14ac:dyDescent="0.25">
      <c r="A78" s="38">
        <v>1.9E-2</v>
      </c>
      <c r="B78">
        <f t="shared" si="40"/>
        <v>76</v>
      </c>
      <c r="C78" s="6">
        <f t="shared" si="41"/>
        <v>0.16740576496674059</v>
      </c>
      <c r="D78" s="6">
        <f t="shared" si="42"/>
        <v>-0.96446762959044741</v>
      </c>
      <c r="E78" s="7">
        <f t="shared" si="43"/>
        <v>0.16740576496674053</v>
      </c>
      <c r="F78" s="7">
        <f t="shared" si="44"/>
        <v>0.25056486810514805</v>
      </c>
      <c r="I78">
        <f t="shared" si="29"/>
        <v>0.99999999999999978</v>
      </c>
      <c r="J78">
        <f t="shared" si="30"/>
        <v>4.4075410451647051E-14</v>
      </c>
      <c r="K78">
        <f t="shared" si="31"/>
        <v>1.7302535610496013E-15</v>
      </c>
      <c r="L78">
        <f t="shared" si="45"/>
        <v>0.37500000000000022</v>
      </c>
      <c r="AK78" t="s">
        <v>69</v>
      </c>
      <c r="AL78" s="2">
        <f>_xlfn.QUARTILE.INC(A3:A202,3)</f>
        <v>3.4000000000000002E-2</v>
      </c>
      <c r="AM78">
        <v>0.75</v>
      </c>
      <c r="AU78">
        <f t="shared" si="26"/>
        <v>57</v>
      </c>
      <c r="AV78" s="2">
        <f t="shared" si="27"/>
        <v>1.4999999999999999E-2</v>
      </c>
      <c r="BS78">
        <f t="shared" si="32"/>
        <v>1.9E-2</v>
      </c>
      <c r="BT78">
        <f t="shared" si="32"/>
        <v>76</v>
      </c>
      <c r="BU78">
        <f t="shared" si="33"/>
        <v>1.9E-2</v>
      </c>
      <c r="BV78">
        <f t="shared" si="34"/>
        <v>0.17471877349560772</v>
      </c>
      <c r="BW78">
        <f t="shared" si="35"/>
        <v>0.82528122650439228</v>
      </c>
      <c r="BX78">
        <f t="shared" si="36"/>
        <v>0.18448544800888245</v>
      </c>
      <c r="BY78">
        <f t="shared" si="37"/>
        <v>-518.64910691815601</v>
      </c>
      <c r="BZ78">
        <f t="shared" si="38"/>
        <v>0.16740576496674059</v>
      </c>
      <c r="CA78">
        <f t="shared" si="39"/>
        <v>-0.96446762959044741</v>
      </c>
    </row>
    <row r="79" spans="1:79" x14ac:dyDescent="0.25">
      <c r="A79" s="38">
        <v>0.02</v>
      </c>
      <c r="B79">
        <f t="shared" si="40"/>
        <v>77</v>
      </c>
      <c r="C79" s="6">
        <f t="shared" si="41"/>
        <v>0.1696230598669623</v>
      </c>
      <c r="D79" s="6">
        <f t="shared" si="42"/>
        <v>-0.95565587999291846</v>
      </c>
      <c r="E79" s="7">
        <f t="shared" si="43"/>
        <v>0.16962305986696224</v>
      </c>
      <c r="F79" s="7">
        <f t="shared" si="44"/>
        <v>0.25269359436382011</v>
      </c>
      <c r="I79">
        <f t="shared" si="29"/>
        <v>0.99999999999999989</v>
      </c>
      <c r="J79">
        <f t="shared" si="30"/>
        <v>1.5516992989029401E-14</v>
      </c>
      <c r="K79">
        <f t="shared" si="31"/>
        <v>6.0914537382479495E-16</v>
      </c>
      <c r="L79">
        <f t="shared" si="45"/>
        <v>0.38000000000000023</v>
      </c>
      <c r="AU79">
        <f t="shared" si="26"/>
        <v>58</v>
      </c>
      <c r="AV79" s="2">
        <f t="shared" si="27"/>
        <v>1.4999999999999999E-2</v>
      </c>
      <c r="BS79">
        <f t="shared" si="32"/>
        <v>0.02</v>
      </c>
      <c r="BT79">
        <f t="shared" si="32"/>
        <v>77</v>
      </c>
      <c r="BU79">
        <f t="shared" si="33"/>
        <v>0.02</v>
      </c>
      <c r="BV79">
        <f t="shared" si="34"/>
        <v>0.18135656033535699</v>
      </c>
      <c r="BW79">
        <f t="shared" si="35"/>
        <v>0.81864343966464304</v>
      </c>
      <c r="BX79">
        <f t="shared" si="36"/>
        <v>0.18448544800888245</v>
      </c>
      <c r="BY79">
        <f t="shared" si="37"/>
        <v>-519.81366430609444</v>
      </c>
      <c r="BZ79">
        <f t="shared" si="38"/>
        <v>0.1696230598669623</v>
      </c>
      <c r="CA79">
        <f t="shared" si="39"/>
        <v>-0.95565587999291846</v>
      </c>
    </row>
    <row r="80" spans="1:79" x14ac:dyDescent="0.25">
      <c r="A80" s="52">
        <v>0.02</v>
      </c>
      <c r="B80">
        <f t="shared" si="40"/>
        <v>78</v>
      </c>
      <c r="C80" s="6">
        <f t="shared" si="41"/>
        <v>0.17184035476718404</v>
      </c>
      <c r="D80" s="6">
        <f t="shared" si="42"/>
        <v>-0.94691771632213695</v>
      </c>
      <c r="E80" s="7">
        <f t="shared" si="43"/>
        <v>0.17184035476718426</v>
      </c>
      <c r="F80" s="7">
        <f t="shared" si="44"/>
        <v>0.25480286430878996</v>
      </c>
      <c r="I80">
        <f t="shared" si="29"/>
        <v>1</v>
      </c>
      <c r="J80">
        <f t="shared" si="30"/>
        <v>5.3749384327857913E-15</v>
      </c>
      <c r="K80">
        <f t="shared" si="31"/>
        <v>2.1100214991650626E-16</v>
      </c>
      <c r="L80">
        <f t="shared" si="45"/>
        <v>0.38500000000000023</v>
      </c>
      <c r="AU80">
        <f t="shared" si="26"/>
        <v>59</v>
      </c>
      <c r="AV80" s="2">
        <f t="shared" si="27"/>
        <v>1.4999999999999999E-2</v>
      </c>
      <c r="BS80">
        <f t="shared" si="32"/>
        <v>0.02</v>
      </c>
      <c r="BT80">
        <f t="shared" si="32"/>
        <v>78</v>
      </c>
      <c r="BU80">
        <f t="shared" si="33"/>
        <v>0.02</v>
      </c>
      <c r="BV80">
        <f t="shared" si="34"/>
        <v>0.18135656033535699</v>
      </c>
      <c r="BW80">
        <f t="shared" si="35"/>
        <v>0.81864343966464304</v>
      </c>
      <c r="BX80">
        <f t="shared" si="36"/>
        <v>0.18448544800888245</v>
      </c>
      <c r="BY80">
        <f t="shared" si="37"/>
        <v>-526.60861416630485</v>
      </c>
      <c r="BZ80">
        <f t="shared" si="38"/>
        <v>0.17184035476718404</v>
      </c>
      <c r="CA80">
        <f t="shared" si="39"/>
        <v>-0.94691771632213695</v>
      </c>
    </row>
    <row r="81" spans="1:79" x14ac:dyDescent="0.25">
      <c r="A81" s="52">
        <v>0.02</v>
      </c>
      <c r="B81">
        <f t="shared" si="40"/>
        <v>79</v>
      </c>
      <c r="C81" s="6">
        <f t="shared" si="41"/>
        <v>0.17405764966740578</v>
      </c>
      <c r="D81" s="6">
        <f t="shared" si="42"/>
        <v>-0.93825126343644627</v>
      </c>
      <c r="E81" s="7">
        <f t="shared" si="43"/>
        <v>0.17405764966740558</v>
      </c>
      <c r="F81" s="7">
        <f t="shared" si="44"/>
        <v>0.25689283901014437</v>
      </c>
      <c r="I81">
        <f t="shared" si="29"/>
        <v>1</v>
      </c>
      <c r="J81">
        <f t="shared" si="30"/>
        <v>1.8318679129474659E-15</v>
      </c>
      <c r="K81">
        <f t="shared" si="31"/>
        <v>7.1913022414778424E-17</v>
      </c>
      <c r="L81">
        <f t="shared" si="45"/>
        <v>0.39000000000000024</v>
      </c>
      <c r="AU81">
        <f t="shared" si="26"/>
        <v>60</v>
      </c>
      <c r="AV81" s="2">
        <f t="shared" si="27"/>
        <v>1.4999999999999999E-2</v>
      </c>
      <c r="BS81">
        <f t="shared" si="32"/>
        <v>0.02</v>
      </c>
      <c r="BT81">
        <f t="shared" si="32"/>
        <v>79</v>
      </c>
      <c r="BU81">
        <f t="shared" si="33"/>
        <v>0.02</v>
      </c>
      <c r="BV81">
        <f t="shared" si="34"/>
        <v>0.18135656033535699</v>
      </c>
      <c r="BW81">
        <f t="shared" si="35"/>
        <v>0.81864343966464304</v>
      </c>
      <c r="BX81">
        <f t="shared" si="36"/>
        <v>0.18448544800888245</v>
      </c>
      <c r="BY81">
        <f t="shared" si="37"/>
        <v>-533.40356402651526</v>
      </c>
      <c r="BZ81">
        <f t="shared" si="38"/>
        <v>0.17405764966740578</v>
      </c>
      <c r="CA81">
        <f t="shared" si="39"/>
        <v>-0.93825126343644627</v>
      </c>
    </row>
    <row r="82" spans="1:79" x14ac:dyDescent="0.25">
      <c r="A82" s="52">
        <v>0.02</v>
      </c>
      <c r="B82">
        <f t="shared" si="40"/>
        <v>80</v>
      </c>
      <c r="C82" s="6">
        <f t="shared" si="41"/>
        <v>0.17627494456762749</v>
      </c>
      <c r="D82" s="6">
        <f t="shared" si="42"/>
        <v>-0.92965471345080708</v>
      </c>
      <c r="E82" s="7">
        <f t="shared" si="43"/>
        <v>0.1762749445676273</v>
      </c>
      <c r="F82" s="7">
        <f t="shared" si="44"/>
        <v>0.25896367545541682</v>
      </c>
      <c r="I82">
        <f t="shared" si="29"/>
        <v>1</v>
      </c>
      <c r="J82">
        <f t="shared" si="30"/>
        <v>6.1428448822372897E-16</v>
      </c>
      <c r="K82">
        <f t="shared" si="31"/>
        <v>2.411475950774545E-17</v>
      </c>
      <c r="L82">
        <f t="shared" si="45"/>
        <v>0.39500000000000024</v>
      </c>
      <c r="AU82">
        <f t="shared" si="26"/>
        <v>61</v>
      </c>
      <c r="AV82" s="2">
        <f t="shared" si="27"/>
        <v>1.4999999999999999E-2</v>
      </c>
      <c r="BS82">
        <f t="shared" si="32"/>
        <v>0.02</v>
      </c>
      <c r="BT82">
        <f t="shared" si="32"/>
        <v>80</v>
      </c>
      <c r="BU82">
        <f t="shared" si="33"/>
        <v>0.02</v>
      </c>
      <c r="BV82">
        <f t="shared" si="34"/>
        <v>0.18135656033535699</v>
      </c>
      <c r="BW82">
        <f t="shared" si="35"/>
        <v>0.81864343966464304</v>
      </c>
      <c r="BX82">
        <f t="shared" si="36"/>
        <v>0.18448544800888245</v>
      </c>
      <c r="BY82">
        <f t="shared" si="37"/>
        <v>-540.19851388672566</v>
      </c>
      <c r="BZ82">
        <f t="shared" si="38"/>
        <v>0.17627494456762749</v>
      </c>
      <c r="CA82">
        <f t="shared" si="39"/>
        <v>-0.92965471345080708</v>
      </c>
    </row>
    <row r="83" spans="1:79" x14ac:dyDescent="0.25">
      <c r="A83" s="52">
        <v>2.1000000000000001E-2</v>
      </c>
      <c r="B83">
        <f t="shared" si="40"/>
        <v>81</v>
      </c>
      <c r="C83" s="6">
        <f t="shared" si="41"/>
        <v>0.17849223946784923</v>
      </c>
      <c r="D83" s="6">
        <f t="shared" si="42"/>
        <v>-0.92112632246735904</v>
      </c>
      <c r="E83" s="7">
        <f t="shared" si="43"/>
        <v>0.17849223946784931</v>
      </c>
      <c r="F83" s="7">
        <f t="shared" si="44"/>
        <v>0.26101552669505018</v>
      </c>
      <c r="I83">
        <f t="shared" si="29"/>
        <v>1</v>
      </c>
      <c r="J83">
        <f t="shared" si="30"/>
        <v>2.0267476280427909E-16</v>
      </c>
      <c r="K83">
        <f t="shared" si="31"/>
        <v>7.9563349832374095E-18</v>
      </c>
      <c r="L83">
        <f t="shared" si="45"/>
        <v>0.40000000000000024</v>
      </c>
      <c r="AU83">
        <f t="shared" si="26"/>
        <v>62</v>
      </c>
      <c r="AV83" s="2">
        <f t="shared" si="27"/>
        <v>1.6E-2</v>
      </c>
      <c r="BS83">
        <f t="shared" si="32"/>
        <v>2.1000000000000001E-2</v>
      </c>
      <c r="BT83">
        <f t="shared" si="32"/>
        <v>81</v>
      </c>
      <c r="BU83">
        <f t="shared" si="33"/>
        <v>2.1000000000000001E-2</v>
      </c>
      <c r="BV83">
        <f t="shared" si="34"/>
        <v>0.18815004088132128</v>
      </c>
      <c r="BW83">
        <f t="shared" si="35"/>
        <v>0.81184995911867874</v>
      </c>
      <c r="BX83">
        <f t="shared" si="36"/>
        <v>0.19135080178520303</v>
      </c>
      <c r="BY83">
        <f t="shared" si="37"/>
        <v>-535.19014988266213</v>
      </c>
      <c r="BZ83">
        <f t="shared" si="38"/>
        <v>0.17849223946784923</v>
      </c>
      <c r="CA83">
        <f t="shared" si="39"/>
        <v>-0.92112632246735904</v>
      </c>
    </row>
    <row r="84" spans="1:79" x14ac:dyDescent="0.25">
      <c r="A84" s="52">
        <v>2.1000000000000001E-2</v>
      </c>
      <c r="B84">
        <f t="shared" si="40"/>
        <v>82</v>
      </c>
      <c r="C84" s="6">
        <f t="shared" si="41"/>
        <v>0.18070953436807094</v>
      </c>
      <c r="D84" s="6">
        <f t="shared" si="42"/>
        <v>-0.91266440750296063</v>
      </c>
      <c r="E84" s="7">
        <f t="shared" si="43"/>
        <v>0.18070953436807072</v>
      </c>
      <c r="F84" s="7">
        <f t="shared" si="44"/>
        <v>0.26304854198083411</v>
      </c>
      <c r="I84">
        <f t="shared" si="29"/>
        <v>1</v>
      </c>
      <c r="J84">
        <f t="shared" si="30"/>
        <v>6.5793733236545152E-17</v>
      </c>
      <c r="K84">
        <f t="shared" si="31"/>
        <v>2.5828424525318445E-18</v>
      </c>
      <c r="L84">
        <f t="shared" si="45"/>
        <v>0.40500000000000025</v>
      </c>
      <c r="AU84">
        <f t="shared" si="26"/>
        <v>63</v>
      </c>
      <c r="AV84" s="2">
        <f t="shared" si="27"/>
        <v>1.6E-2</v>
      </c>
      <c r="BS84">
        <f t="shared" si="32"/>
        <v>2.1000000000000001E-2</v>
      </c>
      <c r="BT84">
        <f t="shared" si="32"/>
        <v>82</v>
      </c>
      <c r="BU84">
        <f t="shared" si="33"/>
        <v>2.1000000000000001E-2</v>
      </c>
      <c r="BV84">
        <f t="shared" si="34"/>
        <v>0.18815004088132128</v>
      </c>
      <c r="BW84">
        <f t="shared" si="35"/>
        <v>0.81184995911867874</v>
      </c>
      <c r="BX84">
        <f t="shared" si="36"/>
        <v>0.19135080178520303</v>
      </c>
      <c r="BY84">
        <f t="shared" si="37"/>
        <v>-541.83847472592493</v>
      </c>
      <c r="BZ84">
        <f t="shared" si="38"/>
        <v>0.18070953436807094</v>
      </c>
      <c r="CA84">
        <f t="shared" si="39"/>
        <v>-0.91266440750296063</v>
      </c>
    </row>
    <row r="85" spans="1:79" x14ac:dyDescent="0.25">
      <c r="A85" s="52">
        <v>2.1000000000000001E-2</v>
      </c>
      <c r="B85">
        <f t="shared" si="40"/>
        <v>83</v>
      </c>
      <c r="C85" s="6">
        <f t="shared" si="41"/>
        <v>0.18292682926829268</v>
      </c>
      <c r="D85" s="6">
        <f t="shared" si="42"/>
        <v>-0.90426734359956884</v>
      </c>
      <c r="E85" s="7">
        <f t="shared" si="43"/>
        <v>0.18292682926829254</v>
      </c>
      <c r="F85" s="7">
        <f t="shared" si="44"/>
        <v>0.26506286689773723</v>
      </c>
      <c r="I85">
        <f t="shared" si="29"/>
        <v>1</v>
      </c>
      <c r="J85">
        <f t="shared" si="30"/>
        <v>2.1014744654553136E-17</v>
      </c>
      <c r="K85">
        <f t="shared" si="31"/>
        <v>8.2496876150429291E-19</v>
      </c>
      <c r="L85">
        <f t="shared" si="45"/>
        <v>0.41000000000000025</v>
      </c>
      <c r="AU85">
        <f t="shared" si="26"/>
        <v>64</v>
      </c>
      <c r="AV85" s="2">
        <f t="shared" si="27"/>
        <v>1.6E-2</v>
      </c>
      <c r="BS85">
        <f t="shared" si="32"/>
        <v>2.1000000000000001E-2</v>
      </c>
      <c r="BT85">
        <f t="shared" si="32"/>
        <v>83</v>
      </c>
      <c r="BU85">
        <f t="shared" si="33"/>
        <v>2.1000000000000001E-2</v>
      </c>
      <c r="BV85">
        <f t="shared" si="34"/>
        <v>0.18815004088132128</v>
      </c>
      <c r="BW85">
        <f t="shared" si="35"/>
        <v>0.81184995911867874</v>
      </c>
      <c r="BX85">
        <f t="shared" si="36"/>
        <v>0.19135080178520303</v>
      </c>
      <c r="BY85">
        <f t="shared" si="37"/>
        <v>-548.48679956918784</v>
      </c>
      <c r="BZ85">
        <f t="shared" si="38"/>
        <v>0.18292682926829268</v>
      </c>
      <c r="CA85">
        <f t="shared" si="39"/>
        <v>-0.90426734359956884</v>
      </c>
    </row>
    <row r="86" spans="1:79" x14ac:dyDescent="0.25">
      <c r="A86" s="52">
        <v>2.1000000000000001E-2</v>
      </c>
      <c r="B86">
        <f t="shared" si="40"/>
        <v>84</v>
      </c>
      <c r="C86" s="6">
        <f t="shared" si="41"/>
        <v>0.18514412416851442</v>
      </c>
      <c r="D86" s="6">
        <f t="shared" si="42"/>
        <v>-0.89593356110451416</v>
      </c>
      <c r="E86" s="7">
        <f t="shared" si="43"/>
        <v>0.18514412416851453</v>
      </c>
      <c r="F86" s="7">
        <f t="shared" si="44"/>
        <v>0.26705864348951758</v>
      </c>
      <c r="I86">
        <f t="shared" si="29"/>
        <v>1</v>
      </c>
      <c r="J86">
        <f t="shared" si="30"/>
        <v>6.604172928446699E-18</v>
      </c>
      <c r="K86">
        <f t="shared" si="31"/>
        <v>2.5925779499587767E-19</v>
      </c>
      <c r="L86">
        <f t="shared" si="45"/>
        <v>0.41500000000000026</v>
      </c>
      <c r="AU86">
        <f t="shared" ref="AU86:AU137" si="46">IF(B67&gt;0,B67,"")</f>
        <v>65</v>
      </c>
      <c r="AV86" s="2">
        <f t="shared" ref="AV86:AV137" si="47">IF(A67&gt;0,A67,"")</f>
        <v>1.7000000000000001E-2</v>
      </c>
      <c r="BS86">
        <f t="shared" si="32"/>
        <v>2.1000000000000001E-2</v>
      </c>
      <c r="BT86">
        <f t="shared" si="32"/>
        <v>84</v>
      </c>
      <c r="BU86">
        <f t="shared" si="33"/>
        <v>2.1000000000000001E-2</v>
      </c>
      <c r="BV86">
        <f t="shared" si="34"/>
        <v>0.18815004088132128</v>
      </c>
      <c r="BW86">
        <f t="shared" si="35"/>
        <v>0.81184995911867874</v>
      </c>
      <c r="BX86">
        <f t="shared" si="36"/>
        <v>0.19135080178520303</v>
      </c>
      <c r="BY86">
        <f t="shared" si="37"/>
        <v>-555.13512441245075</v>
      </c>
      <c r="BZ86">
        <f t="shared" si="38"/>
        <v>0.18514412416851442</v>
      </c>
      <c r="CA86">
        <f t="shared" si="39"/>
        <v>-0.89593356110451416</v>
      </c>
    </row>
    <row r="87" spans="1:79" x14ac:dyDescent="0.25">
      <c r="A87" s="52">
        <v>2.1000000000000001E-2</v>
      </c>
      <c r="B87">
        <f t="shared" si="40"/>
        <v>85</v>
      </c>
      <c r="C87" s="6">
        <f t="shared" si="41"/>
        <v>0.18736141906873613</v>
      </c>
      <c r="D87" s="6">
        <f t="shared" si="42"/>
        <v>-0.88766154310872758</v>
      </c>
      <c r="E87" s="7">
        <f t="shared" si="43"/>
        <v>0.18736141906873649</v>
      </c>
      <c r="F87" s="7">
        <f t="shared" si="44"/>
        <v>0.26903601037848368</v>
      </c>
      <c r="I87">
        <f t="shared" si="29"/>
        <v>1</v>
      </c>
      <c r="J87">
        <f t="shared" si="30"/>
        <v>2.0420552462321122E-18</v>
      </c>
      <c r="K87">
        <f t="shared" si="31"/>
        <v>8.0164275850120821E-20</v>
      </c>
      <c r="L87">
        <f t="shared" si="45"/>
        <v>0.42000000000000026</v>
      </c>
      <c r="AK87" t="s">
        <v>22</v>
      </c>
      <c r="AL87" t="s">
        <v>23</v>
      </c>
      <c r="AU87">
        <f t="shared" si="46"/>
        <v>66</v>
      </c>
      <c r="AV87" s="2">
        <f t="shared" si="47"/>
        <v>1.7000000000000001E-2</v>
      </c>
      <c r="BS87">
        <f t="shared" si="32"/>
        <v>2.1000000000000001E-2</v>
      </c>
      <c r="BT87">
        <f t="shared" si="32"/>
        <v>85</v>
      </c>
      <c r="BU87">
        <f t="shared" si="33"/>
        <v>2.1000000000000001E-2</v>
      </c>
      <c r="BV87">
        <f t="shared" si="34"/>
        <v>0.18815004088132128</v>
      </c>
      <c r="BW87">
        <f t="shared" si="35"/>
        <v>0.81184995911867874</v>
      </c>
      <c r="BX87">
        <f t="shared" si="36"/>
        <v>0.19135080178520303</v>
      </c>
      <c r="BY87">
        <f t="shared" si="37"/>
        <v>-561.78344925571366</v>
      </c>
      <c r="BZ87">
        <f t="shared" si="38"/>
        <v>0.18736141906873613</v>
      </c>
      <c r="CA87">
        <f t="shared" si="39"/>
        <v>-0.88766154310872758</v>
      </c>
    </row>
    <row r="88" spans="1:79" x14ac:dyDescent="0.25">
      <c r="A88" s="52">
        <v>2.1000000000000001E-2</v>
      </c>
      <c r="B88">
        <f t="shared" si="40"/>
        <v>86</v>
      </c>
      <c r="C88" s="6">
        <f t="shared" si="41"/>
        <v>0.18957871396895787</v>
      </c>
      <c r="D88" s="6">
        <f t="shared" si="42"/>
        <v>-0.87944982303199692</v>
      </c>
      <c r="E88" s="7">
        <f t="shared" si="43"/>
        <v>0.18957871396895784</v>
      </c>
      <c r="F88" s="7">
        <f t="shared" si="44"/>
        <v>0.27099510287973932</v>
      </c>
      <c r="I88">
        <f t="shared" si="29"/>
        <v>1</v>
      </c>
      <c r="J88">
        <f t="shared" si="30"/>
        <v>6.2125696360974419E-19</v>
      </c>
      <c r="K88">
        <f t="shared" si="31"/>
        <v>2.4388475628420458E-20</v>
      </c>
      <c r="L88">
        <f t="shared" si="45"/>
        <v>0.42500000000000027</v>
      </c>
      <c r="AK88">
        <f>SLOPE(A3:A200,D3:D200)</f>
        <v>2.0571256905891139E-2</v>
      </c>
      <c r="AL88">
        <f>INTERCEPT(A3:A200,D3:D200)</f>
        <v>4.196471643842075E-2</v>
      </c>
      <c r="AU88">
        <f t="shared" si="46"/>
        <v>67</v>
      </c>
      <c r="AV88" s="2">
        <f t="shared" si="47"/>
        <v>1.7000000000000001E-2</v>
      </c>
      <c r="BS88">
        <f t="shared" si="32"/>
        <v>2.1000000000000001E-2</v>
      </c>
      <c r="BT88">
        <f t="shared" si="32"/>
        <v>86</v>
      </c>
      <c r="BU88">
        <f t="shared" si="33"/>
        <v>2.1000000000000001E-2</v>
      </c>
      <c r="BV88">
        <f t="shared" si="34"/>
        <v>0.18815004088132128</v>
      </c>
      <c r="BW88">
        <f t="shared" si="35"/>
        <v>0.81184995911867874</v>
      </c>
      <c r="BX88">
        <f t="shared" si="36"/>
        <v>0.19837051827495555</v>
      </c>
      <c r="BY88">
        <f t="shared" si="37"/>
        <v>-562.27095456799736</v>
      </c>
      <c r="BZ88">
        <f t="shared" si="38"/>
        <v>0.18957871396895787</v>
      </c>
      <c r="CA88">
        <f t="shared" si="39"/>
        <v>-0.87944982303199692</v>
      </c>
    </row>
    <row r="89" spans="1:79" x14ac:dyDescent="0.25">
      <c r="A89" s="52">
        <v>2.1999999999999999E-2</v>
      </c>
      <c r="B89">
        <f t="shared" si="40"/>
        <v>87</v>
      </c>
      <c r="C89" s="6">
        <f t="shared" si="41"/>
        <v>0.19179600886917961</v>
      </c>
      <c r="D89" s="6">
        <f t="shared" si="42"/>
        <v>-0.87129698234517627</v>
      </c>
      <c r="E89" s="7">
        <f t="shared" si="43"/>
        <v>0.19179600886917955</v>
      </c>
      <c r="F89" s="7">
        <f t="shared" si="44"/>
        <v>0.27293605311022928</v>
      </c>
      <c r="I89">
        <f t="shared" si="29"/>
        <v>1</v>
      </c>
      <c r="J89">
        <f t="shared" si="30"/>
        <v>1.8596438730496902E-19</v>
      </c>
      <c r="K89">
        <f t="shared" si="31"/>
        <v>7.3003413936626396E-21</v>
      </c>
      <c r="L89">
        <f t="shared" si="45"/>
        <v>0.43000000000000027</v>
      </c>
      <c r="AU89">
        <f t="shared" si="46"/>
        <v>68</v>
      </c>
      <c r="AV89" s="2">
        <f t="shared" si="47"/>
        <v>1.7999999999999999E-2</v>
      </c>
      <c r="BS89">
        <f t="shared" si="32"/>
        <v>2.1999999999999999E-2</v>
      </c>
      <c r="BT89">
        <f t="shared" si="32"/>
        <v>87</v>
      </c>
      <c r="BU89">
        <f t="shared" si="33"/>
        <v>2.1999999999999999E-2</v>
      </c>
      <c r="BV89">
        <f t="shared" si="34"/>
        <v>0.19509835709856838</v>
      </c>
      <c r="BW89">
        <f t="shared" si="35"/>
        <v>0.80490164290143162</v>
      </c>
      <c r="BX89">
        <f t="shared" si="36"/>
        <v>0.19837051827495555</v>
      </c>
      <c r="BY89">
        <f t="shared" si="37"/>
        <v>-562.57353504749653</v>
      </c>
      <c r="BZ89">
        <f t="shared" si="38"/>
        <v>0.19179600886917961</v>
      </c>
      <c r="CA89">
        <f t="shared" si="39"/>
        <v>-0.87129698234517627</v>
      </c>
    </row>
    <row r="90" spans="1:79" x14ac:dyDescent="0.25">
      <c r="A90" s="31">
        <v>2.1999999999999999E-2</v>
      </c>
      <c r="B90">
        <f t="shared" si="40"/>
        <v>88</v>
      </c>
      <c r="C90" s="6">
        <f t="shared" si="41"/>
        <v>0.19401330376940132</v>
      </c>
      <c r="D90" s="6">
        <f t="shared" si="42"/>
        <v>-0.86320164842010261</v>
      </c>
      <c r="E90" s="7">
        <f t="shared" si="43"/>
        <v>0.19401330376940124</v>
      </c>
      <c r="F90" s="7">
        <f t="shared" si="44"/>
        <v>0.27485899009287373</v>
      </c>
      <c r="I90">
        <f t="shared" si="29"/>
        <v>1</v>
      </c>
      <c r="J90">
        <f t="shared" si="30"/>
        <v>5.4770036325023625E-20</v>
      </c>
      <c r="K90">
        <f t="shared" si="31"/>
        <v>2.1500888912685518E-21</v>
      </c>
      <c r="L90">
        <f t="shared" si="45"/>
        <v>0.43500000000000028</v>
      </c>
      <c r="AK90" s="26" t="s">
        <v>12</v>
      </c>
      <c r="AL90" s="26" t="s">
        <v>13</v>
      </c>
      <c r="AM90" s="26" t="s">
        <v>16</v>
      </c>
      <c r="AN90" s="26" t="s">
        <v>15</v>
      </c>
      <c r="AO90" s="26" t="s">
        <v>16</v>
      </c>
      <c r="AU90">
        <f t="shared" si="46"/>
        <v>69</v>
      </c>
      <c r="AV90" s="2">
        <f t="shared" si="47"/>
        <v>1.7999999999999999E-2</v>
      </c>
      <c r="BS90">
        <f t="shared" si="32"/>
        <v>2.1999999999999999E-2</v>
      </c>
      <c r="BT90">
        <f t="shared" si="32"/>
        <v>88</v>
      </c>
      <c r="BU90">
        <f t="shared" si="33"/>
        <v>2.1999999999999999E-2</v>
      </c>
      <c r="BV90">
        <f t="shared" si="34"/>
        <v>0.19509835709856838</v>
      </c>
      <c r="BW90">
        <f t="shared" si="35"/>
        <v>0.80490164290143162</v>
      </c>
      <c r="BX90">
        <f t="shared" si="36"/>
        <v>0.20554341251563779</v>
      </c>
      <c r="BY90">
        <f t="shared" si="37"/>
        <v>-562.86115662785619</v>
      </c>
      <c r="BZ90">
        <f t="shared" si="38"/>
        <v>0.19401330376940132</v>
      </c>
      <c r="CA90">
        <f t="shared" si="39"/>
        <v>-0.86320164842010261</v>
      </c>
    </row>
    <row r="91" spans="1:79" x14ac:dyDescent="0.25">
      <c r="A91" s="31">
        <v>2.1999999999999999E-2</v>
      </c>
      <c r="B91">
        <f t="shared" si="40"/>
        <v>89</v>
      </c>
      <c r="C91" s="6">
        <f t="shared" si="41"/>
        <v>0.19623059866962306</v>
      </c>
      <c r="D91" s="6">
        <f t="shared" si="42"/>
        <v>-0.85516249249864262</v>
      </c>
      <c r="E91" s="7">
        <f t="shared" si="43"/>
        <v>0.19623059866962325</v>
      </c>
      <c r="F91" s="7">
        <f t="shared" si="44"/>
        <v>0.27676403985607306</v>
      </c>
      <c r="I91">
        <f t="shared" si="29"/>
        <v>1</v>
      </c>
      <c r="J91">
        <f t="shared" si="30"/>
        <v>1.5871245368942031E-20</v>
      </c>
      <c r="K91">
        <f t="shared" si="31"/>
        <v>6.2305214033186034E-22</v>
      </c>
      <c r="L91">
        <f t="shared" si="45"/>
        <v>0.44000000000000028</v>
      </c>
      <c r="AK91">
        <v>0.1</v>
      </c>
      <c r="AL91">
        <f>NORMSINV(AK91)</f>
        <v>-1.2815515655446006</v>
      </c>
      <c r="AM91">
        <f>$AK$88*AL91 +$AL$88</f>
        <v>1.5601589945455786E-2</v>
      </c>
      <c r="AN91">
        <v>0.1</v>
      </c>
      <c r="AO91" s="9">
        <f>AM91</f>
        <v>1.5601589945455786E-2</v>
      </c>
      <c r="AU91">
        <f t="shared" si="46"/>
        <v>70</v>
      </c>
      <c r="AV91" s="2">
        <f t="shared" si="47"/>
        <v>1.7999999999999999E-2</v>
      </c>
      <c r="BS91">
        <f t="shared" ref="BS91:BS131" si="48">IF(A91&gt;0,A91,"")</f>
        <v>2.1999999999999999E-2</v>
      </c>
      <c r="BT91">
        <f t="shared" ref="BT91:BT131" si="49">IF(B91&gt;0,B91,"")</f>
        <v>89</v>
      </c>
      <c r="BU91">
        <f t="shared" ref="BU91:BU131" si="50">BS91</f>
        <v>2.1999999999999999E-2</v>
      </c>
      <c r="BV91">
        <f t="shared" ref="BV91:BV131" si="51">_xlfn.NORM.DIST(BU91,$BP$3,$BP$4,TRUE)</f>
        <v>0.19509835709856838</v>
      </c>
      <c r="BW91">
        <f t="shared" ref="BW91:BW131" si="52">1-BV91</f>
        <v>0.80490164290143162</v>
      </c>
      <c r="BX91">
        <f t="shared" si="36"/>
        <v>0.20554341251563779</v>
      </c>
      <c r="BY91">
        <f t="shared" ref="BY91:BY131" si="53">(2*BT91-1)*(LN(BV91)+LN(BX91))</f>
        <v>-569.29385556074601</v>
      </c>
      <c r="BZ91">
        <f t="shared" ref="BZ91:BZ131" si="54">(BT91-0.5)/$BP$5</f>
        <v>0.19623059866962306</v>
      </c>
      <c r="CA91">
        <f t="shared" ref="CA91:CA131" si="55">_xlfn.NORM.S.INV(BZ91)</f>
        <v>-0.85516249249864262</v>
      </c>
    </row>
    <row r="92" spans="1:79" x14ac:dyDescent="0.25">
      <c r="A92" s="31">
        <v>2.1999999999999999E-2</v>
      </c>
      <c r="B92">
        <f t="shared" si="40"/>
        <v>90</v>
      </c>
      <c r="C92" s="6">
        <f t="shared" si="41"/>
        <v>0.1984478935698448</v>
      </c>
      <c r="D92" s="6">
        <f t="shared" si="42"/>
        <v>-0.8471782277730201</v>
      </c>
      <c r="E92" s="7">
        <f t="shared" si="43"/>
        <v>0.19844789356984474</v>
      </c>
      <c r="F92" s="7">
        <f t="shared" si="44"/>
        <v>0.27865132552883104</v>
      </c>
      <c r="I92">
        <f t="shared" si="29"/>
        <v>1</v>
      </c>
      <c r="J92">
        <f t="shared" si="30"/>
        <v>4.5251576532641941E-21</v>
      </c>
      <c r="K92">
        <f t="shared" si="31"/>
        <v>1.7764259172267429E-22</v>
      </c>
      <c r="L92">
        <f t="shared" si="45"/>
        <v>0.44500000000000028</v>
      </c>
      <c r="AK92">
        <v>0.25</v>
      </c>
      <c r="AL92">
        <f>NORMSINV(AK92)</f>
        <v>-0.67448975019608193</v>
      </c>
      <c r="AM92">
        <f>$AK$88*AL92 +$AL$88</f>
        <v>2.808961450674681E-2</v>
      </c>
      <c r="AN92">
        <v>0.25</v>
      </c>
      <c r="AO92" s="9">
        <f>AM92</f>
        <v>2.808961450674681E-2</v>
      </c>
      <c r="AU92">
        <f t="shared" si="46"/>
        <v>71</v>
      </c>
      <c r="AV92" s="2">
        <f t="shared" si="47"/>
        <v>1.7999999999999999E-2</v>
      </c>
      <c r="BS92">
        <f t="shared" si="48"/>
        <v>2.1999999999999999E-2</v>
      </c>
      <c r="BT92">
        <f t="shared" si="49"/>
        <v>90</v>
      </c>
      <c r="BU92">
        <f t="shared" si="50"/>
        <v>2.1999999999999999E-2</v>
      </c>
      <c r="BV92">
        <f t="shared" si="51"/>
        <v>0.19509835709856838</v>
      </c>
      <c r="BW92">
        <f t="shared" si="52"/>
        <v>0.80490164290143162</v>
      </c>
      <c r="BX92">
        <f t="shared" si="36"/>
        <v>0.2128680728027087</v>
      </c>
      <c r="BY92">
        <f t="shared" si="53"/>
        <v>-569.45880996530661</v>
      </c>
      <c r="BZ92">
        <f t="shared" si="54"/>
        <v>0.1984478935698448</v>
      </c>
      <c r="CA92">
        <f t="shared" si="55"/>
        <v>-0.8471782277730201</v>
      </c>
    </row>
    <row r="93" spans="1:79" x14ac:dyDescent="0.25">
      <c r="A93" s="31">
        <v>2.1999999999999999E-2</v>
      </c>
      <c r="B93">
        <f t="shared" si="40"/>
        <v>91</v>
      </c>
      <c r="C93" s="6">
        <f t="shared" si="41"/>
        <v>0.20066518847006651</v>
      </c>
      <c r="D93" s="6">
        <f t="shared" si="42"/>
        <v>-0.83924760757011474</v>
      </c>
      <c r="E93" s="7">
        <f t="shared" si="43"/>
        <v>0.20066518847006659</v>
      </c>
      <c r="F93" s="7">
        <f t="shared" si="44"/>
        <v>0.28052096743174232</v>
      </c>
      <c r="I93">
        <f t="shared" si="29"/>
        <v>1</v>
      </c>
      <c r="J93">
        <f t="shared" si="30"/>
        <v>1.2694370053666691E-21</v>
      </c>
      <c r="K93">
        <f t="shared" si="31"/>
        <v>4.9833861478690824E-23</v>
      </c>
      <c r="L93">
        <f t="shared" si="45"/>
        <v>0.45000000000000029</v>
      </c>
      <c r="AK93">
        <v>0.5</v>
      </c>
      <c r="AL93">
        <f>NORMSINV(AK93)</f>
        <v>0</v>
      </c>
      <c r="AM93">
        <f>$AK$88*AL93 +$AL$88</f>
        <v>4.196471643842075E-2</v>
      </c>
      <c r="AN93">
        <v>0.5</v>
      </c>
      <c r="AO93" s="9">
        <f>AM93</f>
        <v>4.196471643842075E-2</v>
      </c>
      <c r="AU93">
        <f t="shared" si="46"/>
        <v>72</v>
      </c>
      <c r="AV93" s="2">
        <f t="shared" si="47"/>
        <v>1.7999999999999999E-2</v>
      </c>
      <c r="BS93">
        <f t="shared" si="48"/>
        <v>2.1999999999999999E-2</v>
      </c>
      <c r="BT93">
        <f t="shared" si="49"/>
        <v>91</v>
      </c>
      <c r="BU93">
        <f t="shared" si="50"/>
        <v>2.1999999999999999E-2</v>
      </c>
      <c r="BV93">
        <f t="shared" si="51"/>
        <v>0.19509835709856838</v>
      </c>
      <c r="BW93">
        <f t="shared" si="52"/>
        <v>0.80490164290143162</v>
      </c>
      <c r="BX93">
        <f t="shared" si="36"/>
        <v>0.2128680728027087</v>
      </c>
      <c r="BY93">
        <f t="shared" si="53"/>
        <v>-575.82147823307548</v>
      </c>
      <c r="BZ93">
        <f t="shared" si="54"/>
        <v>0.20066518847006651</v>
      </c>
      <c r="CA93">
        <f t="shared" si="55"/>
        <v>-0.83924760757011474</v>
      </c>
    </row>
    <row r="94" spans="1:79" x14ac:dyDescent="0.25">
      <c r="A94" s="31">
        <v>2.1999999999999999E-2</v>
      </c>
      <c r="B94">
        <f t="shared" si="40"/>
        <v>92</v>
      </c>
      <c r="C94" s="6">
        <f t="shared" si="41"/>
        <v>0.20288248337028825</v>
      </c>
      <c r="D94" s="6">
        <f t="shared" si="42"/>
        <v>-0.83136942363304356</v>
      </c>
      <c r="E94" s="7">
        <f t="shared" si="43"/>
        <v>0.20288248337028816</v>
      </c>
      <c r="F94" s="7">
        <f t="shared" si="44"/>
        <v>0.2823730831640569</v>
      </c>
      <c r="I94">
        <f t="shared" si="29"/>
        <v>1</v>
      </c>
      <c r="J94">
        <f t="shared" si="30"/>
        <v>3.5038324124604787E-22</v>
      </c>
      <c r="K94">
        <f t="shared" si="31"/>
        <v>1.3754877032016859E-23</v>
      </c>
      <c r="L94">
        <f t="shared" si="45"/>
        <v>0.45500000000000029</v>
      </c>
      <c r="AK94">
        <v>0.75</v>
      </c>
      <c r="AL94">
        <f>NORMSINV(AK94)</f>
        <v>0.67448975019608193</v>
      </c>
      <c r="AM94">
        <f>$AK$88*AL94 +$AL$88</f>
        <v>5.583981837009469E-2</v>
      </c>
      <c r="AN94">
        <v>0.75</v>
      </c>
      <c r="AO94" s="9">
        <f>AM94</f>
        <v>5.583981837009469E-2</v>
      </c>
      <c r="AU94">
        <f t="shared" si="46"/>
        <v>73</v>
      </c>
      <c r="AV94" s="2">
        <f t="shared" si="47"/>
        <v>1.9E-2</v>
      </c>
      <c r="BS94">
        <f t="shared" si="48"/>
        <v>2.1999999999999999E-2</v>
      </c>
      <c r="BT94">
        <f t="shared" si="49"/>
        <v>92</v>
      </c>
      <c r="BU94">
        <f t="shared" si="50"/>
        <v>2.1999999999999999E-2</v>
      </c>
      <c r="BV94">
        <f t="shared" si="51"/>
        <v>0.19509835709856838</v>
      </c>
      <c r="BW94">
        <f t="shared" si="52"/>
        <v>0.80490164290143162</v>
      </c>
      <c r="BX94">
        <f t="shared" si="36"/>
        <v>0.2128680728027087</v>
      </c>
      <c r="BY94">
        <f t="shared" si="53"/>
        <v>-582.18414650084424</v>
      </c>
      <c r="BZ94">
        <f t="shared" si="54"/>
        <v>0.20288248337028825</v>
      </c>
      <c r="CA94">
        <f t="shared" si="55"/>
        <v>-0.83136942363304356</v>
      </c>
    </row>
    <row r="95" spans="1:79" x14ac:dyDescent="0.25">
      <c r="A95" s="31">
        <v>2.1999999999999999E-2</v>
      </c>
      <c r="B95">
        <f t="shared" si="40"/>
        <v>93</v>
      </c>
      <c r="C95" s="6">
        <f t="shared" si="41"/>
        <v>0.20509977827050999</v>
      </c>
      <c r="D95" s="6">
        <f t="shared" si="42"/>
        <v>-0.82354250449375843</v>
      </c>
      <c r="E95" s="7">
        <f t="shared" si="43"/>
        <v>0.20509977827050987</v>
      </c>
      <c r="F95" s="7">
        <f t="shared" si="44"/>
        <v>0.28420778768704258</v>
      </c>
      <c r="I95">
        <f t="shared" si="29"/>
        <v>1</v>
      </c>
      <c r="J95">
        <f t="shared" si="30"/>
        <v>9.5154696591105929E-23</v>
      </c>
      <c r="K95">
        <f t="shared" si="31"/>
        <v>3.7354559138587194E-24</v>
      </c>
      <c r="L95">
        <f t="shared" si="45"/>
        <v>0.4600000000000003</v>
      </c>
      <c r="AK95">
        <v>0.9</v>
      </c>
      <c r="AL95">
        <f>NORMSINV(0.9)</f>
        <v>1.2815515655446006</v>
      </c>
      <c r="AM95">
        <f>$AK$88*AL95 +$AL$88</f>
        <v>6.8327842931385718E-2</v>
      </c>
      <c r="AN95">
        <v>0.9</v>
      </c>
      <c r="AO95" s="9">
        <f>AM95</f>
        <v>6.8327842931385718E-2</v>
      </c>
      <c r="AU95">
        <f t="shared" si="46"/>
        <v>74</v>
      </c>
      <c r="AV95" s="2">
        <f t="shared" si="47"/>
        <v>1.9E-2</v>
      </c>
      <c r="BS95">
        <f t="shared" si="48"/>
        <v>2.1999999999999999E-2</v>
      </c>
      <c r="BT95">
        <f t="shared" si="49"/>
        <v>93</v>
      </c>
      <c r="BU95">
        <f t="shared" si="50"/>
        <v>2.1999999999999999E-2</v>
      </c>
      <c r="BV95">
        <f t="shared" si="51"/>
        <v>0.19509835709856838</v>
      </c>
      <c r="BW95">
        <f t="shared" si="52"/>
        <v>0.80490164290143162</v>
      </c>
      <c r="BX95">
        <f t="shared" si="36"/>
        <v>0.22034285859414127</v>
      </c>
      <c r="BY95">
        <f t="shared" si="53"/>
        <v>-582.16206071307283</v>
      </c>
      <c r="BZ95">
        <f t="shared" si="54"/>
        <v>0.20509977827050999</v>
      </c>
      <c r="CA95">
        <f t="shared" si="55"/>
        <v>-0.82354250449375843</v>
      </c>
    </row>
    <row r="96" spans="1:79" x14ac:dyDescent="0.25">
      <c r="A96" s="31">
        <v>2.3E-2</v>
      </c>
      <c r="B96">
        <f t="shared" si="40"/>
        <v>94</v>
      </c>
      <c r="C96" s="6">
        <f t="shared" si="41"/>
        <v>0.2073170731707317</v>
      </c>
      <c r="D96" s="6">
        <f t="shared" si="42"/>
        <v>-0.81576571393093433</v>
      </c>
      <c r="E96" s="7">
        <f t="shared" si="43"/>
        <v>0.2073170731707317</v>
      </c>
      <c r="F96" s="7">
        <f t="shared" si="44"/>
        <v>0.2860251934038302</v>
      </c>
      <c r="I96">
        <f t="shared" si="29"/>
        <v>1</v>
      </c>
      <c r="J96">
        <f t="shared" si="30"/>
        <v>2.5425638233019006E-23</v>
      </c>
      <c r="K96">
        <f t="shared" si="31"/>
        <v>9.9812572688125849E-25</v>
      </c>
      <c r="L96">
        <f t="shared" si="45"/>
        <v>0.4650000000000003</v>
      </c>
      <c r="AU96">
        <f t="shared" si="46"/>
        <v>75</v>
      </c>
      <c r="AV96" s="2">
        <f t="shared" si="47"/>
        <v>1.9E-2</v>
      </c>
      <c r="BS96">
        <f t="shared" si="48"/>
        <v>2.3E-2</v>
      </c>
      <c r="BT96">
        <f t="shared" si="49"/>
        <v>94</v>
      </c>
      <c r="BU96">
        <f t="shared" si="50"/>
        <v>2.3E-2</v>
      </c>
      <c r="BV96">
        <f t="shared" si="51"/>
        <v>0.20220042823934509</v>
      </c>
      <c r="BW96">
        <f t="shared" si="52"/>
        <v>0.79779957176065497</v>
      </c>
      <c r="BX96">
        <f t="shared" si="36"/>
        <v>0.22796589897054953</v>
      </c>
      <c r="BY96">
        <f t="shared" si="53"/>
        <v>-575.40930026492549</v>
      </c>
      <c r="BZ96">
        <f t="shared" si="54"/>
        <v>0.2073170731707317</v>
      </c>
      <c r="CA96">
        <f t="shared" si="55"/>
        <v>-0.81576571393093433</v>
      </c>
    </row>
    <row r="97" spans="1:79" x14ac:dyDescent="0.25">
      <c r="A97" s="31">
        <v>2.3E-2</v>
      </c>
      <c r="B97">
        <f t="shared" si="40"/>
        <v>95</v>
      </c>
      <c r="C97" s="6">
        <f t="shared" si="41"/>
        <v>0.20953436807095344</v>
      </c>
      <c r="D97" s="6">
        <f t="shared" si="42"/>
        <v>-0.80803794950778307</v>
      </c>
      <c r="E97" s="7">
        <f t="shared" si="43"/>
        <v>0.20953436807095346</v>
      </c>
      <c r="F97" s="7">
        <f t="shared" si="44"/>
        <v>0.28782541023593078</v>
      </c>
      <c r="I97">
        <f t="shared" si="29"/>
        <v>1</v>
      </c>
      <c r="J97">
        <f t="shared" si="30"/>
        <v>6.684489254055321E-24</v>
      </c>
      <c r="K97">
        <f t="shared" si="31"/>
        <v>2.6241074597173281E-25</v>
      </c>
      <c r="L97">
        <f t="shared" si="45"/>
        <v>0.47000000000000031</v>
      </c>
      <c r="AU97">
        <f t="shared" si="46"/>
        <v>76</v>
      </c>
      <c r="AV97" s="2">
        <f t="shared" si="47"/>
        <v>1.9E-2</v>
      </c>
      <c r="BS97">
        <f t="shared" si="48"/>
        <v>2.3E-2</v>
      </c>
      <c r="BT97">
        <f t="shared" si="49"/>
        <v>95</v>
      </c>
      <c r="BU97">
        <f t="shared" si="50"/>
        <v>2.3E-2</v>
      </c>
      <c r="BV97">
        <f t="shared" si="51"/>
        <v>0.20220042823934509</v>
      </c>
      <c r="BW97">
        <f t="shared" si="52"/>
        <v>0.79779957176065497</v>
      </c>
      <c r="BX97">
        <f t="shared" si="36"/>
        <v>0.22796589897054953</v>
      </c>
      <c r="BY97">
        <f t="shared" si="53"/>
        <v>-581.56341042818667</v>
      </c>
      <c r="BZ97">
        <f t="shared" si="54"/>
        <v>0.20953436807095344</v>
      </c>
      <c r="CA97">
        <f t="shared" si="55"/>
        <v>-0.80803794950778307</v>
      </c>
    </row>
    <row r="98" spans="1:79" x14ac:dyDescent="0.25">
      <c r="A98" s="31">
        <v>2.3E-2</v>
      </c>
      <c r="B98">
        <f t="shared" si="40"/>
        <v>96</v>
      </c>
      <c r="C98" s="6">
        <f t="shared" si="41"/>
        <v>0.21175166297117518</v>
      </c>
      <c r="D98" s="6">
        <f t="shared" si="42"/>
        <v>-0.80035814118484894</v>
      </c>
      <c r="E98" s="7">
        <f t="shared" si="43"/>
        <v>0.21175166297117537</v>
      </c>
      <c r="F98" s="7">
        <f t="shared" si="44"/>
        <v>0.28960854569659544</v>
      </c>
      <c r="I98">
        <f t="shared" si="29"/>
        <v>1</v>
      </c>
      <c r="J98">
        <f t="shared" si="30"/>
        <v>1.7290968796956549E-24</v>
      </c>
      <c r="K98">
        <f t="shared" si="31"/>
        <v>6.7878574534780343E-26</v>
      </c>
      <c r="L98">
        <f t="shared" si="45"/>
        <v>0.47500000000000031</v>
      </c>
      <c r="AU98">
        <f t="shared" si="46"/>
        <v>77</v>
      </c>
      <c r="AV98" s="2">
        <f t="shared" si="47"/>
        <v>0.02</v>
      </c>
      <c r="BS98">
        <f t="shared" si="48"/>
        <v>2.3E-2</v>
      </c>
      <c r="BT98">
        <f t="shared" si="49"/>
        <v>96</v>
      </c>
      <c r="BU98">
        <f t="shared" si="50"/>
        <v>2.3E-2</v>
      </c>
      <c r="BV98">
        <f t="shared" si="51"/>
        <v>0.20220042823934509</v>
      </c>
      <c r="BW98">
        <f t="shared" si="52"/>
        <v>0.79779957176065497</v>
      </c>
      <c r="BX98">
        <f t="shared" si="36"/>
        <v>0.2357350916675014</v>
      </c>
      <c r="BY98">
        <f t="shared" si="53"/>
        <v>-581.31660830450721</v>
      </c>
      <c r="BZ98">
        <f t="shared" si="54"/>
        <v>0.21175166297117518</v>
      </c>
      <c r="CA98">
        <f t="shared" si="55"/>
        <v>-0.80035814118484894</v>
      </c>
    </row>
    <row r="99" spans="1:79" x14ac:dyDescent="0.25">
      <c r="A99" s="31">
        <v>2.3E-2</v>
      </c>
      <c r="B99">
        <f t="shared" si="40"/>
        <v>97</v>
      </c>
      <c r="C99" s="6">
        <f t="shared" si="41"/>
        <v>0.21396895787139689</v>
      </c>
      <c r="D99" s="6">
        <f t="shared" si="42"/>
        <v>-0.79272525000319449</v>
      </c>
      <c r="E99" s="7">
        <f t="shared" si="43"/>
        <v>0.21396895787139691</v>
      </c>
      <c r="F99" s="7">
        <f t="shared" si="44"/>
        <v>0.29137470496117562</v>
      </c>
      <c r="I99">
        <f t="shared" si="29"/>
        <v>1</v>
      </c>
      <c r="J99">
        <f t="shared" si="30"/>
        <v>4.4007343805940043E-25</v>
      </c>
      <c r="K99">
        <f t="shared" si="31"/>
        <v>1.7275814916368285E-26</v>
      </c>
      <c r="L99">
        <f t="shared" si="45"/>
        <v>0.48000000000000032</v>
      </c>
      <c r="AU99">
        <f t="shared" si="46"/>
        <v>78</v>
      </c>
      <c r="AV99" s="2">
        <f t="shared" si="47"/>
        <v>0.02</v>
      </c>
      <c r="BS99">
        <f t="shared" si="48"/>
        <v>2.3E-2</v>
      </c>
      <c r="BT99">
        <f t="shared" si="49"/>
        <v>97</v>
      </c>
      <c r="BU99">
        <f t="shared" si="50"/>
        <v>2.3E-2</v>
      </c>
      <c r="BV99">
        <f t="shared" si="51"/>
        <v>0.20220042823934509</v>
      </c>
      <c r="BW99">
        <f t="shared" si="52"/>
        <v>0.79779957176065497</v>
      </c>
      <c r="BX99">
        <f t="shared" si="36"/>
        <v>0.2357350916675014</v>
      </c>
      <c r="BY99">
        <f t="shared" si="53"/>
        <v>-587.40369320821935</v>
      </c>
      <c r="BZ99">
        <f t="shared" si="54"/>
        <v>0.21396895787139689</v>
      </c>
      <c r="CA99">
        <f t="shared" si="55"/>
        <v>-0.79272525000319449</v>
      </c>
    </row>
    <row r="100" spans="1:79" x14ac:dyDescent="0.25">
      <c r="A100" s="38">
        <v>2.3E-2</v>
      </c>
      <c r="B100">
        <f t="shared" si="40"/>
        <v>98</v>
      </c>
      <c r="C100" s="6">
        <f t="shared" si="41"/>
        <v>0.21618625277161863</v>
      </c>
      <c r="D100" s="6">
        <f t="shared" si="42"/>
        <v>-0.78513826683368382</v>
      </c>
      <c r="E100" s="7">
        <f t="shared" si="43"/>
        <v>0.21618625277161865</v>
      </c>
      <c r="F100" s="7">
        <f t="shared" si="44"/>
        <v>0.29312399093464175</v>
      </c>
      <c r="I100">
        <f t="shared" si="29"/>
        <v>1</v>
      </c>
      <c r="J100">
        <f t="shared" si="30"/>
        <v>1.1020104603772109E-25</v>
      </c>
      <c r="K100">
        <f t="shared" si="31"/>
        <v>4.3261253924643288E-27</v>
      </c>
      <c r="L100">
        <f t="shared" si="45"/>
        <v>0.48500000000000032</v>
      </c>
      <c r="AU100">
        <f t="shared" si="46"/>
        <v>79</v>
      </c>
      <c r="AV100" s="2">
        <f t="shared" si="47"/>
        <v>0.02</v>
      </c>
      <c r="BS100">
        <f t="shared" si="48"/>
        <v>2.3E-2</v>
      </c>
      <c r="BT100">
        <f t="shared" si="49"/>
        <v>98</v>
      </c>
      <c r="BU100">
        <f t="shared" si="50"/>
        <v>2.3E-2</v>
      </c>
      <c r="BV100">
        <f t="shared" si="51"/>
        <v>0.20220042823934509</v>
      </c>
      <c r="BW100">
        <f t="shared" si="52"/>
        <v>0.79779957176065497</v>
      </c>
      <c r="BX100">
        <f t="shared" si="36"/>
        <v>0.24364810269472226</v>
      </c>
      <c r="BY100">
        <f t="shared" si="53"/>
        <v>-587.05259949030187</v>
      </c>
      <c r="BZ100">
        <f t="shared" si="54"/>
        <v>0.21618625277161863</v>
      </c>
      <c r="CA100">
        <f t="shared" si="55"/>
        <v>-0.78513826683368382</v>
      </c>
    </row>
    <row r="101" spans="1:79" x14ac:dyDescent="0.25">
      <c r="A101" s="38">
        <v>2.4E-2</v>
      </c>
      <c r="B101">
        <f t="shared" si="40"/>
        <v>99</v>
      </c>
      <c r="C101" s="6">
        <f t="shared" si="41"/>
        <v>0.21840354767184036</v>
      </c>
      <c r="D101" s="6">
        <f t="shared" si="42"/>
        <v>-0.77759621118842415</v>
      </c>
      <c r="E101" s="7">
        <f t="shared" si="43"/>
        <v>0.21840354767184048</v>
      </c>
      <c r="F101" s="7">
        <f t="shared" si="44"/>
        <v>0.29485650431639343</v>
      </c>
      <c r="I101">
        <f t="shared" si="29"/>
        <v>1</v>
      </c>
      <c r="J101">
        <f t="shared" si="30"/>
        <v>2.7151948991878221E-26</v>
      </c>
      <c r="K101">
        <f t="shared" si="31"/>
        <v>1.0658949276076188E-27</v>
      </c>
      <c r="L101">
        <f t="shared" si="45"/>
        <v>0.49000000000000032</v>
      </c>
      <c r="AU101">
        <f t="shared" si="46"/>
        <v>80</v>
      </c>
      <c r="AV101" s="2">
        <f t="shared" si="47"/>
        <v>0.02</v>
      </c>
      <c r="BS101">
        <f t="shared" si="48"/>
        <v>2.4E-2</v>
      </c>
      <c r="BT101">
        <f t="shared" si="49"/>
        <v>99</v>
      </c>
      <c r="BU101">
        <f t="shared" si="50"/>
        <v>2.4E-2</v>
      </c>
      <c r="BV101">
        <f t="shared" si="51"/>
        <v>0.20945494796824543</v>
      </c>
      <c r="BW101">
        <f t="shared" si="52"/>
        <v>0.79054505203175451</v>
      </c>
      <c r="BX101">
        <f t="shared" si="36"/>
        <v>0.24364810269472226</v>
      </c>
      <c r="BY101">
        <f t="shared" si="53"/>
        <v>-586.12955028053091</v>
      </c>
      <c r="BZ101">
        <f t="shared" si="54"/>
        <v>0.21840354767184036</v>
      </c>
      <c r="CA101">
        <f t="shared" si="55"/>
        <v>-0.77759621118842415</v>
      </c>
    </row>
    <row r="102" spans="1:79" x14ac:dyDescent="0.25">
      <c r="A102" s="38">
        <v>2.4E-2</v>
      </c>
      <c r="B102">
        <f t="shared" si="40"/>
        <v>100</v>
      </c>
      <c r="C102" s="6">
        <f t="shared" si="41"/>
        <v>0.22062084257206208</v>
      </c>
      <c r="D102" s="6">
        <f t="shared" si="42"/>
        <v>-0.77009813009064054</v>
      </c>
      <c r="E102" s="7">
        <f t="shared" si="43"/>
        <v>0.22062084257206202</v>
      </c>
      <c r="F102" s="7">
        <f t="shared" si="44"/>
        <v>0.29657234366250346</v>
      </c>
      <c r="I102">
        <f t="shared" si="29"/>
        <v>1</v>
      </c>
      <c r="J102">
        <f t="shared" si="30"/>
        <v>6.5821993732884006E-27</v>
      </c>
      <c r="K102">
        <f t="shared" si="31"/>
        <v>2.5839518653297348E-28</v>
      </c>
      <c r="L102">
        <f t="shared" si="45"/>
        <v>0.49500000000000033</v>
      </c>
      <c r="AU102">
        <f t="shared" si="46"/>
        <v>81</v>
      </c>
      <c r="AV102" s="2">
        <f t="shared" si="47"/>
        <v>2.1000000000000001E-2</v>
      </c>
      <c r="BS102">
        <f t="shared" si="48"/>
        <v>2.4E-2</v>
      </c>
      <c r="BT102">
        <f t="shared" si="49"/>
        <v>100</v>
      </c>
      <c r="BU102">
        <f t="shared" si="50"/>
        <v>2.4E-2</v>
      </c>
      <c r="BV102">
        <f t="shared" si="51"/>
        <v>0.20945494796824543</v>
      </c>
      <c r="BW102">
        <f t="shared" si="52"/>
        <v>0.79054505203175451</v>
      </c>
      <c r="BX102">
        <f t="shared" si="36"/>
        <v>0.24364810269472226</v>
      </c>
      <c r="BY102">
        <f t="shared" si="53"/>
        <v>-592.08010409048552</v>
      </c>
      <c r="BZ102">
        <f t="shared" si="54"/>
        <v>0.22062084257206208</v>
      </c>
      <c r="CA102">
        <f t="shared" si="55"/>
        <v>-0.77009813009064054</v>
      </c>
    </row>
    <row r="103" spans="1:79" x14ac:dyDescent="0.25">
      <c r="A103" s="53">
        <v>2.4E-2</v>
      </c>
      <c r="B103">
        <f t="shared" si="40"/>
        <v>101</v>
      </c>
      <c r="C103" s="6">
        <f t="shared" si="41"/>
        <v>0.22283813747228381</v>
      </c>
      <c r="D103" s="6">
        <f t="shared" si="42"/>
        <v>-0.76264309699955668</v>
      </c>
      <c r="E103" s="7">
        <f t="shared" si="43"/>
        <v>0.22283813747228381</v>
      </c>
      <c r="F103" s="7">
        <f t="shared" si="44"/>
        <v>0.29827160544551656</v>
      </c>
      <c r="I103">
        <f t="shared" si="29"/>
        <v>1</v>
      </c>
      <c r="J103">
        <f t="shared" si="30"/>
        <v>1.5699860303623433E-27</v>
      </c>
      <c r="K103">
        <f t="shared" si="31"/>
        <v>6.1632413447690539E-29</v>
      </c>
      <c r="L103">
        <f t="shared" si="45"/>
        <v>0.50000000000000033</v>
      </c>
      <c r="AU103">
        <f t="shared" si="46"/>
        <v>82</v>
      </c>
      <c r="AV103" s="2">
        <f t="shared" si="47"/>
        <v>2.1000000000000001E-2</v>
      </c>
      <c r="BS103">
        <f t="shared" si="48"/>
        <v>2.4E-2</v>
      </c>
      <c r="BT103">
        <f t="shared" si="49"/>
        <v>101</v>
      </c>
      <c r="BU103">
        <f t="shared" si="50"/>
        <v>2.4E-2</v>
      </c>
      <c r="BV103">
        <f t="shared" si="51"/>
        <v>0.20945494796824543</v>
      </c>
      <c r="BW103">
        <f t="shared" si="52"/>
        <v>0.79054505203175451</v>
      </c>
      <c r="BX103">
        <f t="shared" si="36"/>
        <v>0.25989508707251918</v>
      </c>
      <c r="BY103">
        <f t="shared" si="53"/>
        <v>-585.05549362928275</v>
      </c>
      <c r="BZ103">
        <f t="shared" si="54"/>
        <v>0.22283813747228381</v>
      </c>
      <c r="CA103">
        <f t="shared" si="55"/>
        <v>-0.76264309699955668</v>
      </c>
    </row>
    <row r="104" spans="1:79" x14ac:dyDescent="0.25">
      <c r="A104" s="53">
        <v>2.5000000000000001E-2</v>
      </c>
      <c r="B104">
        <f t="shared" si="40"/>
        <v>102</v>
      </c>
      <c r="C104" s="6">
        <f t="shared" si="41"/>
        <v>0.22505543237250555</v>
      </c>
      <c r="D104" s="6">
        <f t="shared" si="42"/>
        <v>-0.75523021078708297</v>
      </c>
      <c r="E104" s="7">
        <f t="shared" si="43"/>
        <v>0.22505543237250558</v>
      </c>
      <c r="F104" s="7">
        <f t="shared" si="44"/>
        <v>0.29995438411192071</v>
      </c>
      <c r="AU104">
        <f t="shared" si="46"/>
        <v>83</v>
      </c>
      <c r="AV104" s="2">
        <f t="shared" si="47"/>
        <v>2.1000000000000001E-2</v>
      </c>
      <c r="BS104">
        <f t="shared" si="48"/>
        <v>2.5000000000000001E-2</v>
      </c>
      <c r="BT104">
        <f t="shared" si="49"/>
        <v>102</v>
      </c>
      <c r="BU104">
        <f t="shared" si="50"/>
        <v>2.5000000000000001E-2</v>
      </c>
      <c r="BV104">
        <f t="shared" si="51"/>
        <v>0.21686038201543886</v>
      </c>
      <c r="BW104">
        <f t="shared" si="52"/>
        <v>0.78313961798456111</v>
      </c>
      <c r="BX104">
        <f t="shared" si="36"/>
        <v>0.25989508707251918</v>
      </c>
      <c r="BY104">
        <f t="shared" si="53"/>
        <v>-583.82369112647962</v>
      </c>
      <c r="BZ104">
        <f t="shared" si="54"/>
        <v>0.22505543237250555</v>
      </c>
      <c r="CA104">
        <f t="shared" si="55"/>
        <v>-0.75523021078708297</v>
      </c>
    </row>
    <row r="105" spans="1:79" x14ac:dyDescent="0.25">
      <c r="A105" s="53">
        <v>2.5000000000000001E-2</v>
      </c>
      <c r="B105">
        <f t="shared" si="40"/>
        <v>103</v>
      </c>
      <c r="C105" s="6">
        <f t="shared" si="41"/>
        <v>0.22727272727272727</v>
      </c>
      <c r="D105" s="6">
        <f t="shared" si="42"/>
        <v>-0.74785859476330196</v>
      </c>
      <c r="E105" s="7">
        <f t="shared" si="43"/>
        <v>0.22727272727272729</v>
      </c>
      <c r="F105" s="7">
        <f t="shared" si="44"/>
        <v>0.30162077213740696</v>
      </c>
      <c r="AU105">
        <f t="shared" si="46"/>
        <v>84</v>
      </c>
      <c r="AV105" s="2">
        <f t="shared" si="47"/>
        <v>2.1000000000000001E-2</v>
      </c>
      <c r="BS105">
        <f t="shared" si="48"/>
        <v>2.5000000000000001E-2</v>
      </c>
      <c r="BT105">
        <f t="shared" si="49"/>
        <v>103</v>
      </c>
      <c r="BU105">
        <f t="shared" si="50"/>
        <v>2.5000000000000001E-2</v>
      </c>
      <c r="BV105">
        <f t="shared" si="51"/>
        <v>0.21686038201543886</v>
      </c>
      <c r="BW105">
        <f t="shared" si="52"/>
        <v>0.78313961798456111</v>
      </c>
      <c r="BX105">
        <f t="shared" si="36"/>
        <v>0.25989508707251918</v>
      </c>
      <c r="BY105">
        <f t="shared" si="53"/>
        <v>-589.57564867452379</v>
      </c>
      <c r="BZ105">
        <f t="shared" si="54"/>
        <v>0.22727272727272727</v>
      </c>
      <c r="CA105">
        <f t="shared" si="55"/>
        <v>-0.74785859476330196</v>
      </c>
    </row>
    <row r="106" spans="1:79" x14ac:dyDescent="0.25">
      <c r="A106" s="53">
        <v>2.5000000000000001E-2</v>
      </c>
      <c r="B106">
        <f t="shared" si="40"/>
        <v>104</v>
      </c>
      <c r="C106" s="6">
        <f t="shared" si="41"/>
        <v>0.229490022172949</v>
      </c>
      <c r="D106" s="6">
        <f t="shared" si="42"/>
        <v>-0.74052739574798465</v>
      </c>
      <c r="E106" s="7">
        <f t="shared" si="43"/>
        <v>0.22949002217294898</v>
      </c>
      <c r="F106" s="7">
        <f t="shared" si="44"/>
        <v>0.30327086008001708</v>
      </c>
      <c r="AU106">
        <f t="shared" si="46"/>
        <v>85</v>
      </c>
      <c r="AV106" s="2">
        <f t="shared" si="47"/>
        <v>2.1000000000000001E-2</v>
      </c>
      <c r="BS106">
        <f t="shared" si="48"/>
        <v>2.5000000000000001E-2</v>
      </c>
      <c r="BT106">
        <f t="shared" si="49"/>
        <v>104</v>
      </c>
      <c r="BU106">
        <f t="shared" si="50"/>
        <v>2.5000000000000001E-2</v>
      </c>
      <c r="BV106">
        <f t="shared" si="51"/>
        <v>0.21686038201543886</v>
      </c>
      <c r="BW106">
        <f t="shared" si="52"/>
        <v>0.78313961798456111</v>
      </c>
      <c r="BX106">
        <f t="shared" si="36"/>
        <v>0.26822323884155519</v>
      </c>
      <c r="BY106">
        <f t="shared" si="53"/>
        <v>-588.7984999484255</v>
      </c>
      <c r="BZ106">
        <f t="shared" si="54"/>
        <v>0.229490022172949</v>
      </c>
      <c r="CA106">
        <f t="shared" si="55"/>
        <v>-0.74052739574798465</v>
      </c>
    </row>
    <row r="107" spans="1:79" x14ac:dyDescent="0.25">
      <c r="A107" s="53">
        <v>2.5000000000000001E-2</v>
      </c>
      <c r="B107">
        <f t="shared" si="40"/>
        <v>105</v>
      </c>
      <c r="C107" s="6">
        <f t="shared" si="41"/>
        <v>0.23170731707317074</v>
      </c>
      <c r="D107" s="6">
        <f t="shared" si="42"/>
        <v>-0.73323578318551175</v>
      </c>
      <c r="E107" s="7">
        <f t="shared" si="43"/>
        <v>0.23170731707317072</v>
      </c>
      <c r="F107" s="7">
        <f t="shared" si="44"/>
        <v>0.30490473663128342</v>
      </c>
      <c r="AU107">
        <f t="shared" si="46"/>
        <v>86</v>
      </c>
      <c r="AV107" s="2">
        <f t="shared" si="47"/>
        <v>2.1000000000000001E-2</v>
      </c>
      <c r="BS107">
        <f t="shared" si="48"/>
        <v>2.5000000000000001E-2</v>
      </c>
      <c r="BT107">
        <f t="shared" si="49"/>
        <v>105</v>
      </c>
      <c r="BU107">
        <f t="shared" si="50"/>
        <v>2.5000000000000001E-2</v>
      </c>
      <c r="BV107">
        <f t="shared" si="51"/>
        <v>0.21686038201543886</v>
      </c>
      <c r="BW107">
        <f t="shared" si="52"/>
        <v>0.78313961798456111</v>
      </c>
      <c r="BX107">
        <f t="shared" si="36"/>
        <v>0.27668356929737215</v>
      </c>
      <c r="BY107">
        <f t="shared" si="53"/>
        <v>-587.99690242282338</v>
      </c>
      <c r="BZ107">
        <f t="shared" si="54"/>
        <v>0.23170731707317074</v>
      </c>
      <c r="CA107">
        <f t="shared" si="55"/>
        <v>-0.73323578318551175</v>
      </c>
    </row>
    <row r="108" spans="1:79" x14ac:dyDescent="0.25">
      <c r="A108" s="44">
        <v>2.5999999999999999E-2</v>
      </c>
      <c r="B108">
        <f t="shared" si="40"/>
        <v>106</v>
      </c>
      <c r="C108" s="6">
        <f t="shared" si="41"/>
        <v>0.23392461197339245</v>
      </c>
      <c r="D108" s="6">
        <f t="shared" si="42"/>
        <v>-0.72598294830078236</v>
      </c>
      <c r="E108" s="7">
        <f t="shared" si="43"/>
        <v>0.23392461197339232</v>
      </c>
      <c r="F108" s="7">
        <f t="shared" si="44"/>
        <v>0.30652248866545068</v>
      </c>
      <c r="AU108">
        <f t="shared" si="46"/>
        <v>87</v>
      </c>
      <c r="AV108" s="2">
        <f t="shared" si="47"/>
        <v>2.1999999999999999E-2</v>
      </c>
      <c r="BS108">
        <f t="shared" si="48"/>
        <v>2.5999999999999999E-2</v>
      </c>
      <c r="BT108">
        <f t="shared" si="49"/>
        <v>106</v>
      </c>
      <c r="BU108">
        <f t="shared" si="50"/>
        <v>2.5999999999999999E-2</v>
      </c>
      <c r="BV108">
        <f t="shared" si="51"/>
        <v>0.22441496637716007</v>
      </c>
      <c r="BW108">
        <f t="shared" si="52"/>
        <v>0.77558503362283993</v>
      </c>
      <c r="BX108">
        <f t="shared" si="36"/>
        <v>0.28527260141733679</v>
      </c>
      <c r="BY108">
        <f t="shared" si="53"/>
        <v>-579.94794762059917</v>
      </c>
      <c r="BZ108">
        <f t="shared" si="54"/>
        <v>0.23392461197339245</v>
      </c>
      <c r="CA108">
        <f t="shared" si="55"/>
        <v>-0.72598294830078236</v>
      </c>
    </row>
    <row r="109" spans="1:79" x14ac:dyDescent="0.25">
      <c r="A109" s="44">
        <v>2.5999999999999999E-2</v>
      </c>
      <c r="B109">
        <f t="shared" si="40"/>
        <v>107</v>
      </c>
      <c r="C109" s="6">
        <f t="shared" si="41"/>
        <v>0.23614190687361419</v>
      </c>
      <c r="D109" s="6">
        <f t="shared" si="42"/>
        <v>-0.71876810329382101</v>
      </c>
      <c r="E109" s="7">
        <f t="shared" si="43"/>
        <v>0.23614190687361433</v>
      </c>
      <c r="F109" s="7">
        <f t="shared" si="44"/>
        <v>0.30812420128687035</v>
      </c>
      <c r="AU109">
        <f t="shared" si="46"/>
        <v>88</v>
      </c>
      <c r="AV109" s="2">
        <f t="shared" si="47"/>
        <v>2.1999999999999999E-2</v>
      </c>
      <c r="BS109">
        <f t="shared" si="48"/>
        <v>2.5999999999999999E-2</v>
      </c>
      <c r="BT109">
        <f t="shared" si="49"/>
        <v>107</v>
      </c>
      <c r="BU109">
        <f t="shared" si="50"/>
        <v>2.5999999999999999E-2</v>
      </c>
      <c r="BV109">
        <f t="shared" si="51"/>
        <v>0.22441496637716007</v>
      </c>
      <c r="BW109">
        <f t="shared" si="52"/>
        <v>0.77558503362283993</v>
      </c>
      <c r="BX109">
        <f t="shared" si="36"/>
        <v>0.28527260141733679</v>
      </c>
      <c r="BY109">
        <f t="shared" si="53"/>
        <v>-585.44508456487029</v>
      </c>
      <c r="BZ109">
        <f t="shared" si="54"/>
        <v>0.23614190687361419</v>
      </c>
      <c r="CA109">
        <f t="shared" si="55"/>
        <v>-0.71876810329382101</v>
      </c>
    </row>
    <row r="110" spans="1:79" x14ac:dyDescent="0.25">
      <c r="A110" s="36">
        <v>2.5999999999999999E-2</v>
      </c>
      <c r="B110">
        <f t="shared" si="40"/>
        <v>108</v>
      </c>
      <c r="C110" s="6">
        <f t="shared" si="41"/>
        <v>0.23835920177383593</v>
      </c>
      <c r="D110" s="6">
        <f t="shared" si="42"/>
        <v>-0.71159048057096486</v>
      </c>
      <c r="E110" s="7">
        <f t="shared" si="43"/>
        <v>0.23835920177383596</v>
      </c>
      <c r="F110" s="7">
        <f t="shared" si="44"/>
        <v>0.30970995787564887</v>
      </c>
      <c r="AU110">
        <f t="shared" si="46"/>
        <v>89</v>
      </c>
      <c r="AV110" s="2">
        <f t="shared" si="47"/>
        <v>2.1999999999999999E-2</v>
      </c>
      <c r="BS110">
        <f t="shared" si="48"/>
        <v>2.5999999999999999E-2</v>
      </c>
      <c r="BT110">
        <f t="shared" si="49"/>
        <v>108</v>
      </c>
      <c r="BU110">
        <f t="shared" si="50"/>
        <v>2.5999999999999999E-2</v>
      </c>
      <c r="BV110">
        <f t="shared" si="51"/>
        <v>0.22441496637716007</v>
      </c>
      <c r="BW110">
        <f t="shared" si="52"/>
        <v>0.77558503362283993</v>
      </c>
      <c r="BX110">
        <f t="shared" si="36"/>
        <v>0.28527260141733679</v>
      </c>
      <c r="BY110">
        <f t="shared" si="53"/>
        <v>-590.94222150914129</v>
      </c>
      <c r="BZ110">
        <f t="shared" si="54"/>
        <v>0.23835920177383593</v>
      </c>
      <c r="CA110">
        <f t="shared" si="55"/>
        <v>-0.71159048057096486</v>
      </c>
    </row>
    <row r="111" spans="1:79" x14ac:dyDescent="0.25">
      <c r="A111" s="45">
        <v>2.7E-2</v>
      </c>
      <c r="B111">
        <f t="shared" si="40"/>
        <v>109</v>
      </c>
      <c r="C111" s="6">
        <f t="shared" si="41"/>
        <v>0.24057649667405764</v>
      </c>
      <c r="D111" s="6">
        <f t="shared" si="42"/>
        <v>-0.70444933201062299</v>
      </c>
      <c r="E111" s="7">
        <f t="shared" si="43"/>
        <v>0.24057649667405767</v>
      </c>
      <c r="F111" s="7">
        <f t="shared" si="44"/>
        <v>0.31127984013163212</v>
      </c>
      <c r="AU111">
        <f t="shared" si="46"/>
        <v>90</v>
      </c>
      <c r="AV111" s="2">
        <f t="shared" si="47"/>
        <v>2.1999999999999999E-2</v>
      </c>
      <c r="BS111">
        <f t="shared" si="48"/>
        <v>2.7E-2</v>
      </c>
      <c r="BT111">
        <f t="shared" si="49"/>
        <v>109</v>
      </c>
      <c r="BU111">
        <f t="shared" si="50"/>
        <v>2.7E-2</v>
      </c>
      <c r="BV111">
        <f t="shared" si="51"/>
        <v>0.23211670608091506</v>
      </c>
      <c r="BW111">
        <f t="shared" si="52"/>
        <v>0.76788329391908494</v>
      </c>
      <c r="BX111">
        <f t="shared" si="36"/>
        <v>0.29398663705104067</v>
      </c>
      <c r="BY111">
        <f t="shared" si="53"/>
        <v>-582.58770228519893</v>
      </c>
      <c r="BZ111">
        <f t="shared" si="54"/>
        <v>0.24057649667405764</v>
      </c>
      <c r="CA111">
        <f t="shared" si="55"/>
        <v>-0.70444933201062299</v>
      </c>
    </row>
    <row r="112" spans="1:79" x14ac:dyDescent="0.25">
      <c r="A112" s="33">
        <v>2.7E-2</v>
      </c>
      <c r="B112">
        <f t="shared" si="40"/>
        <v>110</v>
      </c>
      <c r="C112" s="6">
        <f t="shared" si="41"/>
        <v>0.24279379157427938</v>
      </c>
      <c r="D112" s="6">
        <f t="shared" si="42"/>
        <v>-0.69734392826175651</v>
      </c>
      <c r="E112" s="7">
        <f t="shared" si="43"/>
        <v>0.24279379157427916</v>
      </c>
      <c r="F112" s="7">
        <f t="shared" si="44"/>
        <v>0.31283392811679583</v>
      </c>
      <c r="AU112">
        <f t="shared" si="46"/>
        <v>91</v>
      </c>
      <c r="AV112" s="2">
        <f t="shared" si="47"/>
        <v>2.1999999999999999E-2</v>
      </c>
      <c r="BS112">
        <f t="shared" si="48"/>
        <v>2.7E-2</v>
      </c>
      <c r="BT112">
        <f t="shared" si="49"/>
        <v>110</v>
      </c>
      <c r="BU112">
        <f t="shared" si="50"/>
        <v>2.7E-2</v>
      </c>
      <c r="BV112">
        <f t="shared" si="51"/>
        <v>0.23211670608091506</v>
      </c>
      <c r="BW112">
        <f t="shared" si="52"/>
        <v>0.76788329391908494</v>
      </c>
      <c r="BX112">
        <f t="shared" si="36"/>
        <v>0.29398663705104067</v>
      </c>
      <c r="BY112">
        <f t="shared" si="53"/>
        <v>-587.95717419566154</v>
      </c>
      <c r="BZ112">
        <f t="shared" si="54"/>
        <v>0.24279379157427938</v>
      </c>
      <c r="CA112">
        <f t="shared" si="55"/>
        <v>-0.69734392826175651</v>
      </c>
    </row>
    <row r="113" spans="1:79" x14ac:dyDescent="0.25">
      <c r="A113">
        <v>2.7E-2</v>
      </c>
      <c r="B113">
        <f t="shared" si="40"/>
        <v>111</v>
      </c>
      <c r="C113" s="6">
        <f t="shared" si="41"/>
        <v>0.24501108647450112</v>
      </c>
      <c r="D113" s="6">
        <f t="shared" si="42"/>
        <v>-0.69027355807331003</v>
      </c>
      <c r="E113" s="7">
        <f t="shared" si="43"/>
        <v>0.24501108647450093</v>
      </c>
      <c r="F113" s="7">
        <f t="shared" si="44"/>
        <v>0.31437230029611768</v>
      </c>
      <c r="AU113">
        <f t="shared" si="46"/>
        <v>92</v>
      </c>
      <c r="AV113" s="2">
        <f t="shared" si="47"/>
        <v>2.1999999999999999E-2</v>
      </c>
      <c r="BS113">
        <f t="shared" si="48"/>
        <v>2.7E-2</v>
      </c>
      <c r="BT113">
        <f t="shared" si="49"/>
        <v>111</v>
      </c>
      <c r="BU113">
        <f t="shared" si="50"/>
        <v>2.7E-2</v>
      </c>
      <c r="BV113">
        <f t="shared" si="51"/>
        <v>0.23211670608091506</v>
      </c>
      <c r="BW113">
        <f t="shared" si="52"/>
        <v>0.76788329391908494</v>
      </c>
      <c r="BX113">
        <f t="shared" si="36"/>
        <v>0.29398663705104067</v>
      </c>
      <c r="BY113">
        <f t="shared" si="53"/>
        <v>-593.32664610612426</v>
      </c>
      <c r="BZ113">
        <f t="shared" si="54"/>
        <v>0.24501108647450112</v>
      </c>
      <c r="CA113">
        <f t="shared" si="55"/>
        <v>-0.69027355807331003</v>
      </c>
    </row>
    <row r="114" spans="1:79" x14ac:dyDescent="0.25">
      <c r="A114">
        <v>2.8000000000000001E-2</v>
      </c>
      <c r="B114">
        <f t="shared" si="40"/>
        <v>112</v>
      </c>
      <c r="C114" s="6">
        <f t="shared" si="41"/>
        <v>0.24722838137472283</v>
      </c>
      <c r="D114" s="6">
        <f t="shared" si="42"/>
        <v>-0.68323752765297041</v>
      </c>
      <c r="E114" s="7">
        <f t="shared" si="43"/>
        <v>0.24722838137472275</v>
      </c>
      <c r="F114" s="7">
        <f t="shared" si="44"/>
        <v>0.31589503357699295</v>
      </c>
      <c r="AU114">
        <f t="shared" si="46"/>
        <v>93</v>
      </c>
      <c r="AV114" s="2">
        <f t="shared" si="47"/>
        <v>2.1999999999999999E-2</v>
      </c>
      <c r="BS114">
        <f t="shared" si="48"/>
        <v>2.8000000000000001E-2</v>
      </c>
      <c r="BT114">
        <f t="shared" si="49"/>
        <v>112</v>
      </c>
      <c r="BU114">
        <f t="shared" si="50"/>
        <v>2.8000000000000001E-2</v>
      </c>
      <c r="BV114">
        <f t="shared" si="51"/>
        <v>0.23996337453100947</v>
      </c>
      <c r="BW114">
        <f t="shared" si="52"/>
        <v>0.76003662546899053</v>
      </c>
      <c r="BX114">
        <f t="shared" si="36"/>
        <v>0.29398663705104067</v>
      </c>
      <c r="BY114">
        <f t="shared" si="53"/>
        <v>-591.28225623871936</v>
      </c>
      <c r="BZ114">
        <f t="shared" si="54"/>
        <v>0.24722838137472283</v>
      </c>
      <c r="CA114">
        <f t="shared" si="55"/>
        <v>-0.68323752765297041</v>
      </c>
    </row>
    <row r="115" spans="1:79" x14ac:dyDescent="0.25">
      <c r="A115">
        <v>2.8000000000000001E-2</v>
      </c>
      <c r="B115">
        <f t="shared" si="40"/>
        <v>113</v>
      </c>
      <c r="C115" s="6">
        <f t="shared" si="41"/>
        <v>0.24944567627494457</v>
      </c>
      <c r="D115" s="6">
        <f t="shared" si="42"/>
        <v>-0.67623516005369599</v>
      </c>
      <c r="E115" s="7">
        <f t="shared" si="43"/>
        <v>0.24944567627494441</v>
      </c>
      <c r="F115" s="7">
        <f t="shared" si="44"/>
        <v>0.31740220334726105</v>
      </c>
      <c r="AU115">
        <f t="shared" si="46"/>
        <v>94</v>
      </c>
      <c r="AV115" s="2">
        <f t="shared" si="47"/>
        <v>2.3E-2</v>
      </c>
      <c r="BS115">
        <f t="shared" si="48"/>
        <v>2.8000000000000001E-2</v>
      </c>
      <c r="BT115">
        <f t="shared" si="49"/>
        <v>113</v>
      </c>
      <c r="BU115">
        <f t="shared" si="50"/>
        <v>2.8000000000000001E-2</v>
      </c>
      <c r="BV115">
        <f t="shared" si="51"/>
        <v>0.23996337453100947</v>
      </c>
      <c r="BW115">
        <f t="shared" si="52"/>
        <v>0.76003662546899053</v>
      </c>
      <c r="BX115">
        <f t="shared" si="36"/>
        <v>0.30282176087919221</v>
      </c>
      <c r="BY115">
        <f t="shared" si="53"/>
        <v>-589.92297027488007</v>
      </c>
      <c r="BZ115">
        <f t="shared" si="54"/>
        <v>0.24944567627494457</v>
      </c>
      <c r="CA115">
        <f t="shared" si="55"/>
        <v>-0.67623516005369599</v>
      </c>
    </row>
    <row r="116" spans="1:79" x14ac:dyDescent="0.25">
      <c r="A116">
        <v>2.8000000000000001E-2</v>
      </c>
      <c r="B116">
        <f t="shared" si="40"/>
        <v>114</v>
      </c>
      <c r="C116" s="6">
        <f t="shared" si="41"/>
        <v>0.25166297117516628</v>
      </c>
      <c r="D116" s="6">
        <f t="shared" si="42"/>
        <v>-0.66926579458657287</v>
      </c>
      <c r="E116" s="7">
        <f t="shared" si="43"/>
        <v>0.25166297117516612</v>
      </c>
      <c r="F116" s="7">
        <f t="shared" si="44"/>
        <v>0.3188938835119014</v>
      </c>
      <c r="AU116">
        <f t="shared" si="46"/>
        <v>95</v>
      </c>
      <c r="AV116" s="2">
        <f t="shared" si="47"/>
        <v>2.3E-2</v>
      </c>
      <c r="BS116">
        <f t="shared" si="48"/>
        <v>2.8000000000000001E-2</v>
      </c>
      <c r="BT116">
        <f t="shared" si="49"/>
        <v>114</v>
      </c>
      <c r="BU116">
        <f t="shared" si="50"/>
        <v>2.8000000000000001E-2</v>
      </c>
      <c r="BV116">
        <f t="shared" si="51"/>
        <v>0.23996337453100947</v>
      </c>
      <c r="BW116">
        <f t="shared" si="52"/>
        <v>0.76003662546899053</v>
      </c>
      <c r="BX116">
        <f t="shared" si="36"/>
        <v>0.30282176087919221</v>
      </c>
      <c r="BY116">
        <f t="shared" si="53"/>
        <v>-595.16673001065669</v>
      </c>
      <c r="BZ116">
        <f t="shared" si="54"/>
        <v>0.25166297117516628</v>
      </c>
      <c r="CA116">
        <f t="shared" si="55"/>
        <v>-0.66926579458657287</v>
      </c>
    </row>
    <row r="117" spans="1:79" x14ac:dyDescent="0.25">
      <c r="A117">
        <v>2.8000000000000001E-2</v>
      </c>
      <c r="B117">
        <f t="shared" si="40"/>
        <v>115</v>
      </c>
      <c r="C117" s="6">
        <f t="shared" si="41"/>
        <v>0.25388026607538805</v>
      </c>
      <c r="D117" s="6">
        <f t="shared" si="42"/>
        <v>-0.66232878625864433</v>
      </c>
      <c r="E117" s="7">
        <f t="shared" si="43"/>
        <v>0.25388026607538811</v>
      </c>
      <c r="F117" s="7">
        <f t="shared" si="44"/>
        <v>0.32037014652845375</v>
      </c>
      <c r="AU117">
        <f t="shared" si="46"/>
        <v>96</v>
      </c>
      <c r="AV117" s="2">
        <f t="shared" si="47"/>
        <v>2.3E-2</v>
      </c>
      <c r="BS117">
        <f t="shared" si="48"/>
        <v>2.8000000000000001E-2</v>
      </c>
      <c r="BT117">
        <f t="shared" si="49"/>
        <v>115</v>
      </c>
      <c r="BU117">
        <f t="shared" si="50"/>
        <v>2.8000000000000001E-2</v>
      </c>
      <c r="BV117">
        <f t="shared" si="51"/>
        <v>0.23996337453100947</v>
      </c>
      <c r="BW117">
        <f t="shared" si="52"/>
        <v>0.76003662546899053</v>
      </c>
      <c r="BX117">
        <f t="shared" si="36"/>
        <v>0.31177384499757099</v>
      </c>
      <c r="BY117">
        <f t="shared" si="53"/>
        <v>-593.73887595075678</v>
      </c>
      <c r="BZ117">
        <f t="shared" si="54"/>
        <v>0.25388026607538805</v>
      </c>
      <c r="CA117">
        <f t="shared" si="55"/>
        <v>-0.66232878625864433</v>
      </c>
    </row>
    <row r="118" spans="1:79" x14ac:dyDescent="0.25">
      <c r="A118">
        <v>2.9000000000000001E-2</v>
      </c>
      <c r="B118">
        <f t="shared" si="40"/>
        <v>116</v>
      </c>
      <c r="C118" s="6">
        <f t="shared" si="41"/>
        <v>0.25609756097560976</v>
      </c>
      <c r="D118" s="6">
        <f t="shared" si="42"/>
        <v>-0.65542350523442661</v>
      </c>
      <c r="E118" s="7">
        <f t="shared" si="43"/>
        <v>0.25609756097560971</v>
      </c>
      <c r="F118" s="7">
        <f t="shared" si="44"/>
        <v>0.32183106344121976</v>
      </c>
      <c r="AU118">
        <f t="shared" si="46"/>
        <v>97</v>
      </c>
      <c r="AV118" s="2">
        <f t="shared" si="47"/>
        <v>2.3E-2</v>
      </c>
      <c r="BS118">
        <f t="shared" si="48"/>
        <v>2.9000000000000001E-2</v>
      </c>
      <c r="BT118">
        <f t="shared" si="49"/>
        <v>116</v>
      </c>
      <c r="BU118">
        <f t="shared" si="50"/>
        <v>2.9000000000000001E-2</v>
      </c>
      <c r="BV118">
        <f t="shared" si="51"/>
        <v>0.24795251344803199</v>
      </c>
      <c r="BW118">
        <f t="shared" si="52"/>
        <v>0.75204748655196796</v>
      </c>
      <c r="BX118">
        <f t="shared" si="36"/>
        <v>0.31177384499757099</v>
      </c>
      <c r="BY118">
        <f t="shared" si="53"/>
        <v>-591.35890020165004</v>
      </c>
      <c r="BZ118">
        <f t="shared" si="54"/>
        <v>0.25609756097560976</v>
      </c>
      <c r="CA118">
        <f t="shared" si="55"/>
        <v>-0.65542350523442661</v>
      </c>
    </row>
    <row r="119" spans="1:79" x14ac:dyDescent="0.25">
      <c r="A119">
        <v>2.9000000000000001E-2</v>
      </c>
      <c r="B119">
        <f t="shared" si="40"/>
        <v>117</v>
      </c>
      <c r="C119" s="6">
        <f t="shared" si="41"/>
        <v>0.25831485587583147</v>
      </c>
      <c r="D119" s="6">
        <f t="shared" si="42"/>
        <v>-0.64854933631990552</v>
      </c>
      <c r="E119" s="7">
        <f t="shared" si="43"/>
        <v>0.25831485587583142</v>
      </c>
      <c r="F119" s="7">
        <f t="shared" si="44"/>
        <v>0.32327670391429608</v>
      </c>
      <c r="AU119">
        <f t="shared" si="46"/>
        <v>98</v>
      </c>
      <c r="AV119" s="2">
        <f t="shared" si="47"/>
        <v>2.3E-2</v>
      </c>
      <c r="BS119">
        <f t="shared" si="48"/>
        <v>2.9000000000000001E-2</v>
      </c>
      <c r="BT119">
        <f t="shared" si="49"/>
        <v>117</v>
      </c>
      <c r="BU119">
        <f t="shared" si="50"/>
        <v>2.9000000000000001E-2</v>
      </c>
      <c r="BV119">
        <f t="shared" si="51"/>
        <v>0.24795251344803199</v>
      </c>
      <c r="BW119">
        <f t="shared" si="52"/>
        <v>0.75204748655196796</v>
      </c>
      <c r="BX119">
        <f t="shared" si="36"/>
        <v>0.31177384499757099</v>
      </c>
      <c r="BY119">
        <f t="shared" si="53"/>
        <v>-596.47889067958636</v>
      </c>
      <c r="BZ119">
        <f t="shared" si="54"/>
        <v>0.25831485587583147</v>
      </c>
      <c r="CA119">
        <f t="shared" si="55"/>
        <v>-0.64854933631990552</v>
      </c>
    </row>
    <row r="120" spans="1:79" x14ac:dyDescent="0.25">
      <c r="A120">
        <v>2.9000000000000001E-2</v>
      </c>
      <c r="B120">
        <f t="shared" si="40"/>
        <v>118</v>
      </c>
      <c r="C120" s="6">
        <f t="shared" si="41"/>
        <v>0.26053215077605324</v>
      </c>
      <c r="D120" s="6">
        <f t="shared" si="42"/>
        <v>-0.64170567846789384</v>
      </c>
      <c r="E120" s="7">
        <f t="shared" si="43"/>
        <v>0.26053215077605318</v>
      </c>
      <c r="F120" s="7">
        <f t="shared" si="44"/>
        <v>0.32470713626348602</v>
      </c>
      <c r="AU120">
        <f t="shared" si="46"/>
        <v>99</v>
      </c>
      <c r="AV120" s="2">
        <f t="shared" si="47"/>
        <v>2.4E-2</v>
      </c>
      <c r="BS120">
        <f t="shared" si="48"/>
        <v>2.9000000000000001E-2</v>
      </c>
      <c r="BT120">
        <f t="shared" si="49"/>
        <v>118</v>
      </c>
      <c r="BU120">
        <f t="shared" si="50"/>
        <v>2.9000000000000001E-2</v>
      </c>
      <c r="BV120">
        <f t="shared" si="51"/>
        <v>0.24795251344803199</v>
      </c>
      <c r="BW120">
        <f t="shared" si="52"/>
        <v>0.75204748655196796</v>
      </c>
      <c r="BX120">
        <f t="shared" si="36"/>
        <v>0.31177384499757099</v>
      </c>
      <c r="BY120">
        <f t="shared" si="53"/>
        <v>-601.59888115752278</v>
      </c>
      <c r="BZ120">
        <f t="shared" si="54"/>
        <v>0.26053215077605324</v>
      </c>
      <c r="CA120">
        <f t="shared" si="55"/>
        <v>-0.64170567846789384</v>
      </c>
    </row>
    <row r="121" spans="1:79" x14ac:dyDescent="0.25">
      <c r="A121">
        <v>2.9000000000000001E-2</v>
      </c>
      <c r="B121">
        <f t="shared" si="40"/>
        <v>119</v>
      </c>
      <c r="C121" s="6">
        <f t="shared" si="41"/>
        <v>0.26274944567627495</v>
      </c>
      <c r="D121" s="6">
        <f t="shared" si="42"/>
        <v>-0.63489194430366991</v>
      </c>
      <c r="E121" s="7">
        <f t="shared" si="43"/>
        <v>0.2627494456762749</v>
      </c>
      <c r="F121" s="7">
        <f t="shared" si="44"/>
        <v>0.32612242748713766</v>
      </c>
      <c r="AU121">
        <f t="shared" si="46"/>
        <v>100</v>
      </c>
      <c r="AV121" s="2">
        <f t="shared" si="47"/>
        <v>2.4E-2</v>
      </c>
      <c r="BS121">
        <f t="shared" si="48"/>
        <v>2.9000000000000001E-2</v>
      </c>
      <c r="BT121">
        <f t="shared" si="49"/>
        <v>119</v>
      </c>
      <c r="BU121">
        <f t="shared" si="50"/>
        <v>2.9000000000000001E-2</v>
      </c>
      <c r="BV121">
        <f t="shared" si="51"/>
        <v>0.24795251344803199</v>
      </c>
      <c r="BW121">
        <f t="shared" si="52"/>
        <v>0.75204748655196796</v>
      </c>
      <c r="BX121">
        <f t="shared" si="36"/>
        <v>0.31177384499757099</v>
      </c>
      <c r="BY121">
        <f t="shared" si="53"/>
        <v>-606.7188716354591</v>
      </c>
      <c r="BZ121">
        <f t="shared" si="54"/>
        <v>0.26274944567627495</v>
      </c>
      <c r="CA121">
        <f t="shared" si="55"/>
        <v>-0.63489194430366991</v>
      </c>
    </row>
    <row r="122" spans="1:79" x14ac:dyDescent="0.25">
      <c r="A122">
        <v>0.03</v>
      </c>
      <c r="B122">
        <f t="shared" si="40"/>
        <v>120</v>
      </c>
      <c r="C122" s="6">
        <f t="shared" si="41"/>
        <v>0.26496674057649666</v>
      </c>
      <c r="D122" s="6">
        <f t="shared" si="42"/>
        <v>-0.62810755966989928</v>
      </c>
      <c r="E122" s="7">
        <f t="shared" si="43"/>
        <v>0.26496674057649655</v>
      </c>
      <c r="F122" s="7">
        <f t="shared" si="44"/>
        <v>0.32752264329595199</v>
      </c>
      <c r="AU122">
        <f t="shared" si="46"/>
        <v>101</v>
      </c>
      <c r="AV122" s="2">
        <f t="shared" si="47"/>
        <v>2.4E-2</v>
      </c>
      <c r="BS122">
        <f t="shared" si="48"/>
        <v>0.03</v>
      </c>
      <c r="BT122">
        <f t="shared" si="49"/>
        <v>120</v>
      </c>
      <c r="BU122">
        <f t="shared" si="50"/>
        <v>0.03</v>
      </c>
      <c r="BV122">
        <f t="shared" si="51"/>
        <v>0.25608143341386364</v>
      </c>
      <c r="BW122">
        <f t="shared" si="52"/>
        <v>0.74391856658613631</v>
      </c>
      <c r="BX122">
        <f t="shared" si="36"/>
        <v>0.31177384499757099</v>
      </c>
      <c r="BY122">
        <f t="shared" si="53"/>
        <v>-604.1291419477202</v>
      </c>
      <c r="BZ122">
        <f t="shared" si="54"/>
        <v>0.26496674057649666</v>
      </c>
      <c r="CA122">
        <f t="shared" si="55"/>
        <v>-0.62810755966989928</v>
      </c>
    </row>
    <row r="123" spans="1:79" x14ac:dyDescent="0.25">
      <c r="A123">
        <v>0.03</v>
      </c>
      <c r="B123">
        <f t="shared" si="40"/>
        <v>121</v>
      </c>
      <c r="C123" s="6">
        <f t="shared" si="41"/>
        <v>0.26718403547671843</v>
      </c>
      <c r="D123" s="6">
        <f t="shared" si="42"/>
        <v>-0.62135196318988928</v>
      </c>
      <c r="E123" s="7">
        <f t="shared" si="43"/>
        <v>0.26718403547671837</v>
      </c>
      <c r="F123" s="7">
        <f t="shared" si="44"/>
        <v>0.32890784814180229</v>
      </c>
      <c r="I123" s="27"/>
      <c r="J123" s="6"/>
      <c r="K123" s="29"/>
      <c r="L123" s="29"/>
      <c r="M123" s="6"/>
      <c r="O123" s="78"/>
      <c r="P123" s="78"/>
      <c r="Q123" s="78"/>
      <c r="AU123">
        <f t="shared" si="46"/>
        <v>102</v>
      </c>
      <c r="AV123" s="2">
        <f t="shared" si="47"/>
        <v>2.5000000000000001E-2</v>
      </c>
      <c r="BS123">
        <f t="shared" si="48"/>
        <v>0.03</v>
      </c>
      <c r="BT123">
        <f t="shared" si="49"/>
        <v>121</v>
      </c>
      <c r="BU123">
        <f t="shared" si="50"/>
        <v>0.03</v>
      </c>
      <c r="BV123">
        <f t="shared" si="51"/>
        <v>0.25608143341386364</v>
      </c>
      <c r="BW123">
        <f t="shared" si="52"/>
        <v>0.74391856658613631</v>
      </c>
      <c r="BX123">
        <f t="shared" si="36"/>
        <v>0.31177384499757099</v>
      </c>
      <c r="BY123">
        <f t="shared" si="53"/>
        <v>-609.18461593891459</v>
      </c>
      <c r="BZ123">
        <f t="shared" si="54"/>
        <v>0.26718403547671843</v>
      </c>
      <c r="CA123">
        <f t="shared" si="55"/>
        <v>-0.62135196318988928</v>
      </c>
    </row>
    <row r="124" spans="1:79" x14ac:dyDescent="0.25">
      <c r="A124">
        <v>0.03</v>
      </c>
      <c r="B124">
        <f t="shared" si="40"/>
        <v>122</v>
      </c>
      <c r="C124" s="6">
        <f t="shared" si="41"/>
        <v>0.26940133037694014</v>
      </c>
      <c r="D124" s="6">
        <f t="shared" si="42"/>
        <v>-0.61462460584828771</v>
      </c>
      <c r="E124" s="7">
        <f t="shared" si="43"/>
        <v>0.26940133037694003</v>
      </c>
      <c r="F124" s="7">
        <f t="shared" si="44"/>
        <v>0.33027810524560403</v>
      </c>
      <c r="J124" s="6"/>
      <c r="K124" s="29"/>
      <c r="L124" s="29"/>
      <c r="M124" s="6"/>
      <c r="O124" s="78"/>
      <c r="P124" s="78"/>
      <c r="Q124" s="78"/>
      <c r="AU124">
        <f t="shared" si="46"/>
        <v>103</v>
      </c>
      <c r="AV124" s="2">
        <f t="shared" si="47"/>
        <v>2.5000000000000001E-2</v>
      </c>
      <c r="BS124">
        <f t="shared" si="48"/>
        <v>0.03</v>
      </c>
      <c r="BT124">
        <f t="shared" si="49"/>
        <v>122</v>
      </c>
      <c r="BU124">
        <f t="shared" si="50"/>
        <v>0.03</v>
      </c>
      <c r="BV124">
        <f t="shared" si="51"/>
        <v>0.25608143341386364</v>
      </c>
      <c r="BW124">
        <f t="shared" si="52"/>
        <v>0.74391856658613631</v>
      </c>
      <c r="BX124">
        <f t="shared" si="36"/>
        <v>0.32083855411997275</v>
      </c>
      <c r="BY124">
        <f t="shared" si="53"/>
        <v>-607.2757146089117</v>
      </c>
      <c r="BZ124">
        <f t="shared" si="54"/>
        <v>0.26940133037694014</v>
      </c>
      <c r="CA124">
        <f t="shared" si="55"/>
        <v>-0.61462460584828771</v>
      </c>
    </row>
    <row r="125" spans="1:79" x14ac:dyDescent="0.25">
      <c r="A125">
        <v>0.03</v>
      </c>
      <c r="B125">
        <f t="shared" si="40"/>
        <v>123</v>
      </c>
      <c r="C125" s="6">
        <f t="shared" si="41"/>
        <v>0.27161862527716185</v>
      </c>
      <c r="D125" s="6">
        <f t="shared" si="42"/>
        <v>-0.60792495058837381</v>
      </c>
      <c r="E125" s="7">
        <f t="shared" si="43"/>
        <v>0.27161862527716185</v>
      </c>
      <c r="F125" s="7">
        <f t="shared" si="44"/>
        <v>0.33163347662427511</v>
      </c>
      <c r="J125" s="6"/>
      <c r="K125" s="29"/>
      <c r="L125" s="29"/>
      <c r="M125" s="6"/>
      <c r="O125" s="78"/>
      <c r="P125" s="78"/>
      <c r="Q125" s="78"/>
      <c r="AU125">
        <f t="shared" si="46"/>
        <v>104</v>
      </c>
      <c r="AV125" s="2">
        <f t="shared" si="47"/>
        <v>2.5000000000000001E-2</v>
      </c>
      <c r="BS125">
        <f t="shared" si="48"/>
        <v>0.03</v>
      </c>
      <c r="BT125">
        <f t="shared" si="49"/>
        <v>123</v>
      </c>
      <c r="BU125">
        <f t="shared" si="50"/>
        <v>0.03</v>
      </c>
      <c r="BV125">
        <f t="shared" si="51"/>
        <v>0.25608143341386364</v>
      </c>
      <c r="BW125">
        <f t="shared" si="52"/>
        <v>0.74391856658613631</v>
      </c>
      <c r="BX125">
        <f t="shared" si="36"/>
        <v>0.32083855411997275</v>
      </c>
      <c r="BY125">
        <f t="shared" si="53"/>
        <v>-612.27386863861466</v>
      </c>
      <c r="BZ125">
        <f t="shared" si="54"/>
        <v>0.27161862527716185</v>
      </c>
      <c r="CA125">
        <f t="shared" si="55"/>
        <v>-0.60792495058837381</v>
      </c>
    </row>
    <row r="126" spans="1:79" x14ac:dyDescent="0.25">
      <c r="A126">
        <v>3.1E-2</v>
      </c>
      <c r="B126">
        <f t="shared" si="40"/>
        <v>124</v>
      </c>
      <c r="C126" s="6">
        <f t="shared" si="41"/>
        <v>0.27383592017738362</v>
      </c>
      <c r="D126" s="6">
        <f t="shared" si="42"/>
        <v>-0.60125247192515696</v>
      </c>
      <c r="E126" s="7">
        <f t="shared" si="43"/>
        <v>0.27383592017738345</v>
      </c>
      <c r="F126" s="7">
        <f t="shared" si="44"/>
        <v>0.33297402311681884</v>
      </c>
      <c r="J126" s="6"/>
      <c r="K126" s="29"/>
      <c r="L126" s="29"/>
      <c r="M126" s="6"/>
      <c r="O126" s="78"/>
      <c r="P126" s="78"/>
      <c r="Q126" s="78"/>
      <c r="AU126">
        <f t="shared" si="46"/>
        <v>105</v>
      </c>
      <c r="AV126" s="2">
        <f t="shared" si="47"/>
        <v>2.5000000000000001E-2</v>
      </c>
      <c r="BS126">
        <f t="shared" si="48"/>
        <v>3.1E-2</v>
      </c>
      <c r="BT126">
        <f t="shared" si="49"/>
        <v>124</v>
      </c>
      <c r="BU126">
        <f t="shared" si="50"/>
        <v>3.1E-2</v>
      </c>
      <c r="BV126">
        <f t="shared" si="51"/>
        <v>0.26434721503161818</v>
      </c>
      <c r="BW126">
        <f t="shared" si="52"/>
        <v>0.73565278496838182</v>
      </c>
      <c r="BX126">
        <f t="shared" si="36"/>
        <v>0.33001135139155013</v>
      </c>
      <c r="BY126">
        <f t="shared" si="53"/>
        <v>-602.4626544417863</v>
      </c>
      <c r="BZ126">
        <f t="shared" si="54"/>
        <v>0.27383592017738362</v>
      </c>
      <c r="CA126">
        <f t="shared" si="55"/>
        <v>-0.60125247192515696</v>
      </c>
    </row>
    <row r="127" spans="1:79" x14ac:dyDescent="0.25">
      <c r="A127">
        <v>3.1E-2</v>
      </c>
      <c r="B127">
        <f t="shared" si="40"/>
        <v>125</v>
      </c>
      <c r="C127" s="6">
        <f t="shared" si="41"/>
        <v>0.27605321507760533</v>
      </c>
      <c r="D127" s="6">
        <f t="shared" si="42"/>
        <v>-0.59460665557351888</v>
      </c>
      <c r="E127" s="7">
        <f t="shared" si="43"/>
        <v>0.27605321507760527</v>
      </c>
      <c r="F127" s="7">
        <f t="shared" si="44"/>
        <v>0.33429980440956791</v>
      </c>
      <c r="J127" s="6"/>
      <c r="K127" s="29"/>
      <c r="L127" s="29"/>
      <c r="M127" s="6"/>
      <c r="O127" s="78"/>
      <c r="P127" s="78"/>
      <c r="Q127" s="78"/>
      <c r="AU127">
        <f t="shared" si="46"/>
        <v>106</v>
      </c>
      <c r="AV127" s="2">
        <f t="shared" si="47"/>
        <v>2.5999999999999999E-2</v>
      </c>
      <c r="BS127">
        <f t="shared" si="48"/>
        <v>3.1E-2</v>
      </c>
      <c r="BT127">
        <f t="shared" si="49"/>
        <v>125</v>
      </c>
      <c r="BU127">
        <f t="shared" si="50"/>
        <v>3.1E-2</v>
      </c>
      <c r="BV127">
        <f t="shared" si="51"/>
        <v>0.26434721503161818</v>
      </c>
      <c r="BW127">
        <f t="shared" si="52"/>
        <v>0.73565278496838182</v>
      </c>
      <c r="BX127">
        <f t="shared" si="36"/>
        <v>0.33001135139155013</v>
      </c>
      <c r="BY127">
        <f t="shared" si="53"/>
        <v>-607.3408945587239</v>
      </c>
      <c r="BZ127">
        <f t="shared" si="54"/>
        <v>0.27605321507760533</v>
      </c>
      <c r="CA127">
        <f t="shared" si="55"/>
        <v>-0.59460665557351888</v>
      </c>
    </row>
    <row r="128" spans="1:79" x14ac:dyDescent="0.25">
      <c r="A128">
        <v>3.1E-2</v>
      </c>
      <c r="B128">
        <f t="shared" si="40"/>
        <v>126</v>
      </c>
      <c r="C128" s="6">
        <f t="shared" si="41"/>
        <v>0.27827050997782704</v>
      </c>
      <c r="D128" s="6">
        <f t="shared" si="42"/>
        <v>-0.58798699809070132</v>
      </c>
      <c r="E128" s="7">
        <f t="shared" si="43"/>
        <v>0.2782705099778271</v>
      </c>
      <c r="F128" s="7">
        <f t="shared" si="44"/>
        <v>0.33561087906061787</v>
      </c>
      <c r="G128" s="80"/>
      <c r="J128" s="6"/>
      <c r="K128" s="29"/>
      <c r="L128" s="29"/>
      <c r="M128" s="6"/>
      <c r="O128" s="78"/>
      <c r="P128" s="78"/>
      <c r="Q128" s="78"/>
      <c r="AU128">
        <f t="shared" si="46"/>
        <v>107</v>
      </c>
      <c r="AV128" s="2">
        <f t="shared" si="47"/>
        <v>2.5999999999999999E-2</v>
      </c>
      <c r="BS128">
        <f t="shared" si="48"/>
        <v>3.1E-2</v>
      </c>
      <c r="BT128">
        <f t="shared" si="49"/>
        <v>126</v>
      </c>
      <c r="BU128">
        <f t="shared" si="50"/>
        <v>3.1E-2</v>
      </c>
      <c r="BV128">
        <f t="shared" si="51"/>
        <v>0.26434721503161818</v>
      </c>
      <c r="BW128">
        <f t="shared" si="52"/>
        <v>0.73565278496838182</v>
      </c>
      <c r="BX128">
        <f t="shared" si="36"/>
        <v>0.33928750480146175</v>
      </c>
      <c r="BY128">
        <f t="shared" si="53"/>
        <v>-605.26121571199269</v>
      </c>
      <c r="BZ128">
        <f t="shared" si="54"/>
        <v>0.27827050997782704</v>
      </c>
      <c r="CA128">
        <f t="shared" si="55"/>
        <v>-0.58798699809070132</v>
      </c>
    </row>
    <row r="129" spans="1:79" x14ac:dyDescent="0.25">
      <c r="A129">
        <v>3.1E-2</v>
      </c>
      <c r="B129">
        <f t="shared" si="40"/>
        <v>127</v>
      </c>
      <c r="C129" s="6">
        <f t="shared" si="41"/>
        <v>0.28048780487804881</v>
      </c>
      <c r="D129" s="6">
        <f t="shared" si="42"/>
        <v>-0.58139300653245585</v>
      </c>
      <c r="E129" s="7">
        <f t="shared" si="43"/>
        <v>0.2804878048780487</v>
      </c>
      <c r="F129" s="7">
        <f t="shared" si="44"/>
        <v>0.33690730452348505</v>
      </c>
      <c r="J129" s="6"/>
      <c r="K129" s="29"/>
      <c r="L129" s="29"/>
      <c r="M129" s="6"/>
      <c r="O129" s="78"/>
      <c r="P129" s="78"/>
      <c r="Q129" s="78"/>
      <c r="AU129">
        <f t="shared" si="46"/>
        <v>108</v>
      </c>
      <c r="AV129" s="2">
        <f t="shared" si="47"/>
        <v>2.5999999999999999E-2</v>
      </c>
      <c r="BS129">
        <f t="shared" si="48"/>
        <v>3.1E-2</v>
      </c>
      <c r="BT129">
        <f t="shared" si="49"/>
        <v>127</v>
      </c>
      <c r="BU129">
        <f t="shared" si="50"/>
        <v>3.1E-2</v>
      </c>
      <c r="BV129">
        <f t="shared" si="51"/>
        <v>0.26434721503161818</v>
      </c>
      <c r="BW129">
        <f t="shared" si="52"/>
        <v>0.73565278496838182</v>
      </c>
      <c r="BX129">
        <f t="shared" si="36"/>
        <v>0.33928750480146175</v>
      </c>
      <c r="BY129">
        <f t="shared" si="53"/>
        <v>-610.08401424356236</v>
      </c>
      <c r="BZ129">
        <f t="shared" si="54"/>
        <v>0.28048780487804881</v>
      </c>
      <c r="CA129">
        <f t="shared" si="55"/>
        <v>-0.58139300653245585</v>
      </c>
    </row>
    <row r="130" spans="1:79" x14ac:dyDescent="0.25">
      <c r="A130">
        <v>3.1E-2</v>
      </c>
      <c r="B130">
        <f t="shared" si="40"/>
        <v>128</v>
      </c>
      <c r="C130" s="6">
        <f t="shared" si="41"/>
        <v>0.28270509977827052</v>
      </c>
      <c r="D130" s="6">
        <f t="shared" si="42"/>
        <v>-0.57482419812222818</v>
      </c>
      <c r="E130" s="7">
        <f t="shared" si="43"/>
        <v>0.28270509977827057</v>
      </c>
      <c r="F130" s="7">
        <f t="shared" si="44"/>
        <v>0.3381891371700152</v>
      </c>
      <c r="J130" s="6"/>
      <c r="K130" s="29"/>
      <c r="L130" s="29"/>
      <c r="M130" s="6"/>
      <c r="O130" s="78"/>
      <c r="P130" s="78"/>
      <c r="Q130" s="78"/>
      <c r="AU130">
        <f t="shared" si="46"/>
        <v>109</v>
      </c>
      <c r="AV130" s="2">
        <f t="shared" si="47"/>
        <v>2.7E-2</v>
      </c>
      <c r="BS130">
        <f t="shared" si="48"/>
        <v>3.1E-2</v>
      </c>
      <c r="BT130">
        <f t="shared" si="49"/>
        <v>128</v>
      </c>
      <c r="BU130">
        <f t="shared" si="50"/>
        <v>3.1E-2</v>
      </c>
      <c r="BV130">
        <f t="shared" si="51"/>
        <v>0.26434721503161818</v>
      </c>
      <c r="BW130">
        <f t="shared" si="52"/>
        <v>0.73565278496838182</v>
      </c>
      <c r="BX130">
        <f t="shared" si="36"/>
        <v>0.34866209418124705</v>
      </c>
      <c r="BY130">
        <f t="shared" si="53"/>
        <v>-607.95668655064628</v>
      </c>
      <c r="BZ130">
        <f t="shared" si="54"/>
        <v>0.28270509977827052</v>
      </c>
      <c r="CA130">
        <f t="shared" si="55"/>
        <v>-0.57482419812222818</v>
      </c>
    </row>
    <row r="131" spans="1:79" x14ac:dyDescent="0.25">
      <c r="A131">
        <v>3.1E-2</v>
      </c>
      <c r="B131">
        <f t="shared" si="40"/>
        <v>129</v>
      </c>
      <c r="C131" s="6">
        <f t="shared" si="41"/>
        <v>0.28492239467849223</v>
      </c>
      <c r="D131" s="6">
        <f t="shared" si="42"/>
        <v>-0.56828009993277417</v>
      </c>
      <c r="E131" s="7">
        <f t="shared" si="43"/>
        <v>0.28492239467849212</v>
      </c>
      <c r="F131" s="7">
        <f t="shared" si="44"/>
        <v>0.33945643231257305</v>
      </c>
      <c r="J131" s="6"/>
      <c r="K131" s="29"/>
      <c r="L131" s="29"/>
      <c r="M131" s="6"/>
      <c r="O131" s="78"/>
      <c r="P131" s="78"/>
      <c r="Q131" s="78"/>
      <c r="AU131">
        <f t="shared" si="46"/>
        <v>110</v>
      </c>
      <c r="AV131" s="2">
        <f t="shared" si="47"/>
        <v>2.7E-2</v>
      </c>
      <c r="BS131">
        <f t="shared" si="48"/>
        <v>3.1E-2</v>
      </c>
      <c r="BT131">
        <f t="shared" si="49"/>
        <v>129</v>
      </c>
      <c r="BU131">
        <f t="shared" si="50"/>
        <v>3.1E-2</v>
      </c>
      <c r="BV131">
        <f t="shared" si="51"/>
        <v>0.26434721503161818</v>
      </c>
      <c r="BW131">
        <f t="shared" si="52"/>
        <v>0.73565278496838182</v>
      </c>
      <c r="BX131">
        <f t="shared" si="36"/>
        <v>0.34866209418124705</v>
      </c>
      <c r="BY131">
        <f t="shared" si="53"/>
        <v>-612.72497428829843</v>
      </c>
      <c r="BZ131">
        <f t="shared" si="54"/>
        <v>0.28492239467849223</v>
      </c>
      <c r="CA131">
        <f t="shared" si="55"/>
        <v>-0.56828009993277417</v>
      </c>
    </row>
    <row r="132" spans="1:79" x14ac:dyDescent="0.25">
      <c r="A132">
        <v>3.2000000000000001E-2</v>
      </c>
      <c r="B132">
        <f t="shared" si="40"/>
        <v>130</v>
      </c>
      <c r="C132" s="6">
        <f t="shared" si="41"/>
        <v>0.28713968957871394</v>
      </c>
      <c r="D132" s="6">
        <f t="shared" si="42"/>
        <v>-0.56176024857963303</v>
      </c>
      <c r="E132" s="7">
        <f t="shared" si="43"/>
        <v>0.28713968957871389</v>
      </c>
      <c r="F132" s="7">
        <f t="shared" si="44"/>
        <v>0.34070924422553966</v>
      </c>
      <c r="J132" s="6"/>
      <c r="K132" s="29"/>
      <c r="L132" s="29"/>
      <c r="M132" s="6"/>
      <c r="O132" s="78"/>
      <c r="P132" s="78"/>
      <c r="Q132" s="78"/>
      <c r="AU132">
        <f t="shared" si="46"/>
        <v>111</v>
      </c>
      <c r="AV132" s="2">
        <f t="shared" si="47"/>
        <v>2.7E-2</v>
      </c>
      <c r="BS132">
        <f t="shared" ref="BS132:BS195" si="56">IF(A132&gt;0,A132,"")</f>
        <v>3.2000000000000001E-2</v>
      </c>
      <c r="BT132">
        <f t="shared" ref="BT132:BT195" si="57">IF(B132&gt;0,B132,"")</f>
        <v>130</v>
      </c>
      <c r="BU132">
        <f t="shared" ref="BU132:BU195" si="58">BS132</f>
        <v>3.2000000000000001E-2</v>
      </c>
      <c r="BV132">
        <f t="shared" ref="BV132:BV195" si="59">_xlfn.NORM.DIST(BU132,$BP$3,$BP$4,TRUE)</f>
        <v>0.27274671070768119</v>
      </c>
      <c r="BW132">
        <f t="shared" ref="BW132:BW195" si="60">1-BV132</f>
        <v>0.72725328929231881</v>
      </c>
      <c r="BX132">
        <f t="shared" ref="BX132:BX195" si="61">SMALL($BW$3:$BW$453,BT132)</f>
        <v>0.34866209418124705</v>
      </c>
      <c r="BY132">
        <f t="shared" ref="BY132:BY195" si="62">(2*BT132-1)*(LN(BV132)+LN(BX132))</f>
        <v>-609.39171160987928</v>
      </c>
      <c r="BZ132">
        <f t="shared" ref="BZ132:BZ195" si="63">(BT132-0.5)/$BP$5</f>
        <v>0.28713968957871394</v>
      </c>
      <c r="CA132">
        <f t="shared" ref="CA132:CA195" si="64">_xlfn.NORM.S.INV(BZ132)</f>
        <v>-0.56176024857963303</v>
      </c>
    </row>
    <row r="133" spans="1:79" x14ac:dyDescent="0.25">
      <c r="A133">
        <v>3.2000000000000001E-2</v>
      </c>
      <c r="B133">
        <f t="shared" ref="B133:B196" si="65">B132+1</f>
        <v>131</v>
      </c>
      <c r="C133" s="6">
        <f t="shared" ref="C133:C196" si="66">(B133-0.5)/$S$2</f>
        <v>0.28935698447893571</v>
      </c>
      <c r="D133" s="6">
        <f t="shared" ref="D133:D196" si="67">(_xlfn.NORM.S.INV(C133))</f>
        <v>-0.55526418992592719</v>
      </c>
      <c r="E133" s="7">
        <f t="shared" ref="E133:E196" si="68">_xlfn.NORM.DIST(D133,0,1,TRUE)</f>
        <v>0.28935698447893565</v>
      </c>
      <c r="F133" s="7">
        <f t="shared" ref="F133:F196" si="69">_xlfn.NORM.DIST(D133,0,1,FALSE)</f>
        <v>0.34194762616614183</v>
      </c>
      <c r="G133" s="27"/>
      <c r="J133" s="6"/>
      <c r="K133" s="29"/>
      <c r="L133" s="29"/>
      <c r="M133" s="6"/>
      <c r="O133" s="78"/>
      <c r="P133" s="78"/>
      <c r="Q133" s="78"/>
      <c r="AU133">
        <f t="shared" si="46"/>
        <v>112</v>
      </c>
      <c r="AV133" s="2">
        <f t="shared" si="47"/>
        <v>2.8000000000000001E-2</v>
      </c>
      <c r="BS133">
        <f t="shared" si="56"/>
        <v>3.2000000000000001E-2</v>
      </c>
      <c r="BT133">
        <f t="shared" si="57"/>
        <v>131</v>
      </c>
      <c r="BU133">
        <f t="shared" si="58"/>
        <v>3.2000000000000001E-2</v>
      </c>
      <c r="BV133">
        <f t="shared" si="59"/>
        <v>0.27274671070768119</v>
      </c>
      <c r="BW133">
        <f t="shared" si="60"/>
        <v>0.72725328929231881</v>
      </c>
      <c r="BX133">
        <f t="shared" si="61"/>
        <v>0.34866209418124705</v>
      </c>
      <c r="BY133">
        <f t="shared" si="62"/>
        <v>-614.09743911265821</v>
      </c>
      <c r="BZ133">
        <f t="shared" si="63"/>
        <v>0.28935698447893571</v>
      </c>
      <c r="CA133">
        <f t="shared" si="64"/>
        <v>-0.55526418992592719</v>
      </c>
    </row>
    <row r="134" spans="1:79" x14ac:dyDescent="0.25">
      <c r="A134">
        <v>3.2000000000000001E-2</v>
      </c>
      <c r="B134">
        <f t="shared" si="65"/>
        <v>132</v>
      </c>
      <c r="C134" s="6">
        <f t="shared" si="66"/>
        <v>0.29157427937915742</v>
      </c>
      <c r="D134" s="6">
        <f t="shared" si="67"/>
        <v>-0.5487914787979713</v>
      </c>
      <c r="E134" s="7">
        <f t="shared" si="68"/>
        <v>0.29157427937915736</v>
      </c>
      <c r="F134" s="7">
        <f t="shared" si="69"/>
        <v>0.34317163039463927</v>
      </c>
      <c r="G134" s="27"/>
      <c r="J134" s="6"/>
      <c r="K134" s="29"/>
      <c r="L134" s="29"/>
      <c r="M134" s="6"/>
      <c r="O134" s="78"/>
      <c r="P134" s="78"/>
      <c r="Q134" s="78"/>
      <c r="AU134">
        <f t="shared" si="46"/>
        <v>113</v>
      </c>
      <c r="AV134" s="2">
        <f t="shared" si="47"/>
        <v>2.8000000000000001E-2</v>
      </c>
      <c r="BS134">
        <f t="shared" si="56"/>
        <v>3.2000000000000001E-2</v>
      </c>
      <c r="BT134">
        <f t="shared" si="57"/>
        <v>132</v>
      </c>
      <c r="BU134">
        <f t="shared" si="58"/>
        <v>3.2000000000000001E-2</v>
      </c>
      <c r="BV134">
        <f t="shared" si="59"/>
        <v>0.27274671070768119</v>
      </c>
      <c r="BW134">
        <f t="shared" si="60"/>
        <v>0.72725328929231881</v>
      </c>
      <c r="BX134">
        <f t="shared" si="61"/>
        <v>0.35813001877289752</v>
      </c>
      <c r="BY134">
        <f t="shared" si="62"/>
        <v>-611.75664450683939</v>
      </c>
      <c r="BZ134">
        <f t="shared" si="63"/>
        <v>0.29157427937915742</v>
      </c>
      <c r="CA134">
        <f t="shared" si="64"/>
        <v>-0.5487914787979713</v>
      </c>
    </row>
    <row r="135" spans="1:79" x14ac:dyDescent="0.25">
      <c r="A135">
        <v>3.2000000000000001E-2</v>
      </c>
      <c r="B135">
        <f t="shared" si="65"/>
        <v>133</v>
      </c>
      <c r="C135" s="6">
        <f t="shared" si="66"/>
        <v>0.29379157427937913</v>
      </c>
      <c r="D135" s="6">
        <f t="shared" si="67"/>
        <v>-0.5423416787112062</v>
      </c>
      <c r="E135" s="7">
        <f t="shared" si="68"/>
        <v>0.29379157427937908</v>
      </c>
      <c r="F135" s="7">
        <f t="shared" si="69"/>
        <v>0.34438130819389356</v>
      </c>
      <c r="G135" s="27"/>
      <c r="J135" s="6"/>
      <c r="K135" s="29"/>
      <c r="L135" s="29"/>
      <c r="M135" s="6"/>
      <c r="O135" s="78"/>
      <c r="P135" s="78"/>
      <c r="Q135" s="78"/>
      <c r="AU135">
        <f t="shared" si="46"/>
        <v>114</v>
      </c>
      <c r="AV135" s="2">
        <f t="shared" si="47"/>
        <v>2.8000000000000001E-2</v>
      </c>
      <c r="BS135">
        <f t="shared" si="56"/>
        <v>3.2000000000000001E-2</v>
      </c>
      <c r="BT135">
        <f t="shared" si="57"/>
        <v>133</v>
      </c>
      <c r="BU135">
        <f t="shared" si="58"/>
        <v>3.2000000000000001E-2</v>
      </c>
      <c r="BV135">
        <f t="shared" si="59"/>
        <v>0.27274671070768119</v>
      </c>
      <c r="BW135">
        <f t="shared" si="60"/>
        <v>0.72725328929231881</v>
      </c>
      <c r="BX135">
        <f t="shared" si="61"/>
        <v>0.35813001877289752</v>
      </c>
      <c r="BY135">
        <f t="shared" si="62"/>
        <v>-616.4087862901614</v>
      </c>
      <c r="BZ135">
        <f t="shared" si="63"/>
        <v>0.29379157427937913</v>
      </c>
      <c r="CA135">
        <f t="shared" si="64"/>
        <v>-0.5423416787112062</v>
      </c>
    </row>
    <row r="136" spans="1:79" x14ac:dyDescent="0.25">
      <c r="A136">
        <v>3.3000000000000002E-2</v>
      </c>
      <c r="B136">
        <f t="shared" si="65"/>
        <v>134</v>
      </c>
      <c r="C136" s="6">
        <f t="shared" si="66"/>
        <v>0.2960088691796009</v>
      </c>
      <c r="D136" s="6">
        <f t="shared" si="67"/>
        <v>-0.53591436160600259</v>
      </c>
      <c r="E136" s="7">
        <f t="shared" si="68"/>
        <v>0.29600886917960084</v>
      </c>
      <c r="F136" s="7">
        <f t="shared" si="69"/>
        <v>0.34557670988833955</v>
      </c>
      <c r="G136" s="27"/>
      <c r="J136" s="6"/>
      <c r="K136" s="29"/>
      <c r="L136" s="29"/>
      <c r="M136" s="6"/>
      <c r="O136" s="78"/>
      <c r="P136" s="78"/>
      <c r="Q136" s="78"/>
      <c r="AU136">
        <f t="shared" si="46"/>
        <v>115</v>
      </c>
      <c r="AV136" s="2">
        <f t="shared" si="47"/>
        <v>2.8000000000000001E-2</v>
      </c>
      <c r="BS136">
        <f t="shared" si="56"/>
        <v>3.3000000000000002E-2</v>
      </c>
      <c r="BT136">
        <f t="shared" si="57"/>
        <v>134</v>
      </c>
      <c r="BU136">
        <f t="shared" si="58"/>
        <v>3.3000000000000002E-2</v>
      </c>
      <c r="BV136">
        <f t="shared" si="59"/>
        <v>0.28127654706069388</v>
      </c>
      <c r="BW136">
        <f t="shared" si="60"/>
        <v>0.71872345293930606</v>
      </c>
      <c r="BX136">
        <f t="shared" si="61"/>
        <v>0.3676860053481823</v>
      </c>
      <c r="BY136">
        <f t="shared" si="62"/>
        <v>-605.8077520946614</v>
      </c>
      <c r="BZ136">
        <f t="shared" si="63"/>
        <v>0.2960088691796009</v>
      </c>
      <c r="CA136">
        <f t="shared" si="64"/>
        <v>-0.53591436160600259</v>
      </c>
    </row>
    <row r="137" spans="1:79" x14ac:dyDescent="0.25">
      <c r="A137">
        <v>3.3000000000000002E-2</v>
      </c>
      <c r="B137">
        <f t="shared" si="65"/>
        <v>135</v>
      </c>
      <c r="C137" s="6">
        <f t="shared" si="66"/>
        <v>0.29822616407982261</v>
      </c>
      <c r="D137" s="6">
        <f t="shared" si="67"/>
        <v>-0.52950910759289482</v>
      </c>
      <c r="E137" s="7">
        <f t="shared" si="68"/>
        <v>0.2982261640798225</v>
      </c>
      <c r="F137" s="7">
        <f t="shared" si="69"/>
        <v>0.3467578848623814</v>
      </c>
      <c r="G137" s="27"/>
      <c r="J137" s="6"/>
      <c r="K137" s="29"/>
      <c r="L137" s="29"/>
      <c r="M137" s="6"/>
      <c r="O137" s="78"/>
      <c r="P137" s="78"/>
      <c r="Q137" s="78"/>
      <c r="AU137">
        <f t="shared" si="46"/>
        <v>116</v>
      </c>
      <c r="AV137" s="2">
        <f t="shared" si="47"/>
        <v>2.9000000000000001E-2</v>
      </c>
      <c r="BS137">
        <f t="shared" si="56"/>
        <v>3.3000000000000002E-2</v>
      </c>
      <c r="BT137">
        <f t="shared" si="57"/>
        <v>135</v>
      </c>
      <c r="BU137">
        <f t="shared" si="58"/>
        <v>3.3000000000000002E-2</v>
      </c>
      <c r="BV137">
        <f t="shared" si="59"/>
        <v>0.28127654706069388</v>
      </c>
      <c r="BW137">
        <f t="shared" si="60"/>
        <v>0.71872345293930606</v>
      </c>
      <c r="BX137">
        <f t="shared" si="61"/>
        <v>0.3676860053481823</v>
      </c>
      <c r="BY137">
        <f t="shared" si="62"/>
        <v>-610.34563787814193</v>
      </c>
      <c r="BZ137">
        <f t="shared" si="63"/>
        <v>0.29822616407982261</v>
      </c>
      <c r="CA137">
        <f t="shared" si="64"/>
        <v>-0.52950910759289482</v>
      </c>
    </row>
    <row r="138" spans="1:79" x14ac:dyDescent="0.25">
      <c r="A138">
        <v>3.3000000000000002E-2</v>
      </c>
      <c r="B138">
        <f t="shared" si="65"/>
        <v>136</v>
      </c>
      <c r="C138" s="6">
        <f t="shared" si="66"/>
        <v>0.30044345898004432</v>
      </c>
      <c r="D138" s="6">
        <f t="shared" si="67"/>
        <v>-0.52312550470683195</v>
      </c>
      <c r="E138" s="7">
        <f t="shared" si="68"/>
        <v>0.30044345898004421</v>
      </c>
      <c r="F138" s="7">
        <f t="shared" si="69"/>
        <v>0.34792488157823476</v>
      </c>
      <c r="G138" s="27"/>
      <c r="J138" s="6"/>
      <c r="K138" s="29"/>
      <c r="L138" s="29"/>
      <c r="M138" s="6"/>
      <c r="O138" s="78"/>
      <c r="P138" s="78"/>
      <c r="Q138" s="78"/>
      <c r="AU138">
        <f t="shared" ref="AU138:AU201" si="70">IF(B119&gt;0,B119,"")</f>
        <v>117</v>
      </c>
      <c r="AV138" s="2">
        <f t="shared" ref="AV138:AV201" si="71">IF(A119&gt;0,A119,"")</f>
        <v>2.9000000000000001E-2</v>
      </c>
      <c r="BS138">
        <f t="shared" si="56"/>
        <v>3.3000000000000002E-2</v>
      </c>
      <c r="BT138">
        <f t="shared" si="57"/>
        <v>136</v>
      </c>
      <c r="BU138">
        <f t="shared" si="58"/>
        <v>3.3000000000000002E-2</v>
      </c>
      <c r="BV138">
        <f t="shared" si="59"/>
        <v>0.28127654706069388</v>
      </c>
      <c r="BW138">
        <f t="shared" si="60"/>
        <v>0.71872345293930606</v>
      </c>
      <c r="BX138">
        <f t="shared" si="61"/>
        <v>0.37732461685843166</v>
      </c>
      <c r="BY138">
        <f t="shared" si="62"/>
        <v>-607.87098077445103</v>
      </c>
      <c r="BZ138">
        <f t="shared" si="63"/>
        <v>0.30044345898004432</v>
      </c>
      <c r="CA138">
        <f t="shared" si="64"/>
        <v>-0.52312550470683195</v>
      </c>
    </row>
    <row r="139" spans="1:79" x14ac:dyDescent="0.25">
      <c r="A139">
        <v>3.3000000000000002E-2</v>
      </c>
      <c r="B139">
        <f t="shared" si="65"/>
        <v>137</v>
      </c>
      <c r="C139" s="6">
        <f t="shared" si="66"/>
        <v>0.30266075388026609</v>
      </c>
      <c r="D139" s="6">
        <f t="shared" si="67"/>
        <v>-0.51676314867005391</v>
      </c>
      <c r="E139" s="7">
        <f t="shared" si="68"/>
        <v>0.30266075388026603</v>
      </c>
      <c r="F139" s="7">
        <f t="shared" si="69"/>
        <v>0.34907774759323262</v>
      </c>
      <c r="G139" s="27"/>
      <c r="J139" s="6"/>
      <c r="K139" s="29"/>
      <c r="L139" s="29"/>
      <c r="M139" s="6"/>
      <c r="O139" s="78"/>
      <c r="P139" s="78"/>
      <c r="Q139" s="78"/>
      <c r="AU139">
        <f t="shared" si="70"/>
        <v>118</v>
      </c>
      <c r="AV139" s="2">
        <f t="shared" si="71"/>
        <v>2.9000000000000001E-2</v>
      </c>
      <c r="BS139">
        <f t="shared" si="56"/>
        <v>3.3000000000000002E-2</v>
      </c>
      <c r="BT139">
        <f t="shared" si="57"/>
        <v>137</v>
      </c>
      <c r="BU139">
        <f t="shared" si="58"/>
        <v>3.3000000000000002E-2</v>
      </c>
      <c r="BV139">
        <f t="shared" si="59"/>
        <v>0.28127654706069388</v>
      </c>
      <c r="BW139">
        <f t="shared" si="60"/>
        <v>0.71872345293930606</v>
      </c>
      <c r="BX139">
        <f t="shared" si="61"/>
        <v>0.37732461685843166</v>
      </c>
      <c r="BY139">
        <f t="shared" si="62"/>
        <v>-612.35711347389349</v>
      </c>
      <c r="BZ139">
        <f t="shared" si="63"/>
        <v>0.30266075388026609</v>
      </c>
      <c r="CA139">
        <f t="shared" si="64"/>
        <v>-0.51676314867005391</v>
      </c>
    </row>
    <row r="140" spans="1:79" x14ac:dyDescent="0.25">
      <c r="A140">
        <v>3.3000000000000002E-2</v>
      </c>
      <c r="B140">
        <f t="shared" si="65"/>
        <v>138</v>
      </c>
      <c r="C140" s="6">
        <f t="shared" si="66"/>
        <v>0.3048780487804878</v>
      </c>
      <c r="D140" s="6">
        <f t="shared" si="67"/>
        <v>-0.51042164266321888</v>
      </c>
      <c r="E140" s="7">
        <f t="shared" si="68"/>
        <v>0.3048780487804878</v>
      </c>
      <c r="F140" s="7">
        <f t="shared" si="69"/>
        <v>0.35021652957661542</v>
      </c>
      <c r="G140" s="27"/>
      <c r="J140" s="6"/>
      <c r="K140" s="29"/>
      <c r="L140" s="29"/>
      <c r="M140" s="6"/>
      <c r="O140" s="78"/>
      <c r="P140" s="78"/>
      <c r="Q140" s="78"/>
      <c r="AU140">
        <f t="shared" si="70"/>
        <v>119</v>
      </c>
      <c r="AV140" s="2">
        <f t="shared" si="71"/>
        <v>2.9000000000000001E-2</v>
      </c>
      <c r="BS140">
        <f t="shared" si="56"/>
        <v>3.3000000000000002E-2</v>
      </c>
      <c r="BT140">
        <f t="shared" si="57"/>
        <v>138</v>
      </c>
      <c r="BU140">
        <f t="shared" si="58"/>
        <v>3.3000000000000002E-2</v>
      </c>
      <c r="BV140">
        <f t="shared" si="59"/>
        <v>0.28127654706069388</v>
      </c>
      <c r="BW140">
        <f t="shared" si="60"/>
        <v>0.71872345293930606</v>
      </c>
      <c r="BX140">
        <f t="shared" si="61"/>
        <v>0.38704026159170812</v>
      </c>
      <c r="BY140">
        <f t="shared" si="62"/>
        <v>-609.85196156822485</v>
      </c>
      <c r="BZ140">
        <f t="shared" si="63"/>
        <v>0.3048780487804878</v>
      </c>
      <c r="CA140">
        <f t="shared" si="64"/>
        <v>-0.51042164266321888</v>
      </c>
    </row>
    <row r="141" spans="1:79" x14ac:dyDescent="0.25">
      <c r="A141">
        <v>3.3000000000000002E-2</v>
      </c>
      <c r="B141">
        <f t="shared" si="65"/>
        <v>139</v>
      </c>
      <c r="C141" s="6">
        <f t="shared" si="66"/>
        <v>0.30709534368070951</v>
      </c>
      <c r="D141" s="6">
        <f t="shared" si="67"/>
        <v>-0.50410059710442723</v>
      </c>
      <c r="E141" s="7">
        <f t="shared" si="68"/>
        <v>0.30709534368070945</v>
      </c>
      <c r="F141" s="7">
        <f t="shared" si="69"/>
        <v>0.35134127332582188</v>
      </c>
      <c r="J141" s="6"/>
      <c r="K141" s="29"/>
      <c r="L141" s="29"/>
      <c r="M141" s="6"/>
      <c r="O141" s="78"/>
      <c r="P141" s="78"/>
      <c r="Q141" s="78"/>
      <c r="AU141">
        <f t="shared" si="70"/>
        <v>120</v>
      </c>
      <c r="AV141" s="2">
        <f t="shared" si="71"/>
        <v>0.03</v>
      </c>
      <c r="BS141">
        <f t="shared" si="56"/>
        <v>3.3000000000000002E-2</v>
      </c>
      <c r="BT141">
        <f t="shared" si="57"/>
        <v>139</v>
      </c>
      <c r="BU141">
        <f t="shared" si="58"/>
        <v>3.3000000000000002E-2</v>
      </c>
      <c r="BV141">
        <f t="shared" si="59"/>
        <v>0.28127654706069388</v>
      </c>
      <c r="BW141">
        <f t="shared" si="60"/>
        <v>0.71872345293930606</v>
      </c>
      <c r="BX141">
        <f t="shared" si="61"/>
        <v>0.38704026159170812</v>
      </c>
      <c r="BY141">
        <f t="shared" si="62"/>
        <v>-614.28724856144834</v>
      </c>
      <c r="BZ141">
        <f t="shared" si="63"/>
        <v>0.30709534368070951</v>
      </c>
      <c r="CA141">
        <f t="shared" si="64"/>
        <v>-0.50410059710442723</v>
      </c>
    </row>
    <row r="142" spans="1:79" x14ac:dyDescent="0.25">
      <c r="A142">
        <v>3.3000000000000002E-2</v>
      </c>
      <c r="B142">
        <f t="shared" si="65"/>
        <v>140</v>
      </c>
      <c r="C142" s="6">
        <f t="shared" si="66"/>
        <v>0.30931263858093128</v>
      </c>
      <c r="D142" s="6">
        <f t="shared" si="67"/>
        <v>-0.49779962943580408</v>
      </c>
      <c r="E142" s="7">
        <f t="shared" si="68"/>
        <v>0.30931263858093122</v>
      </c>
      <c r="F142" s="7">
        <f t="shared" si="69"/>
        <v>0.35245202378229873</v>
      </c>
      <c r="J142" s="6"/>
      <c r="K142" s="29"/>
      <c r="L142" s="29"/>
      <c r="M142" s="6"/>
      <c r="O142" s="78"/>
      <c r="P142" s="78"/>
      <c r="Q142" s="78"/>
      <c r="AU142">
        <f t="shared" si="70"/>
        <v>121</v>
      </c>
      <c r="AV142" s="2">
        <f t="shared" si="71"/>
        <v>0.03</v>
      </c>
      <c r="BS142">
        <f t="shared" si="56"/>
        <v>3.3000000000000002E-2</v>
      </c>
      <c r="BT142">
        <f t="shared" si="57"/>
        <v>140</v>
      </c>
      <c r="BU142">
        <f t="shared" si="58"/>
        <v>3.3000000000000002E-2</v>
      </c>
      <c r="BV142">
        <f t="shared" si="59"/>
        <v>0.28127654706069388</v>
      </c>
      <c r="BW142">
        <f t="shared" si="60"/>
        <v>0.71872345293930606</v>
      </c>
      <c r="BX142">
        <f t="shared" si="61"/>
        <v>0.38704026159170812</v>
      </c>
      <c r="BY142">
        <f t="shared" si="62"/>
        <v>-618.72253555467171</v>
      </c>
      <c r="BZ142">
        <f t="shared" si="63"/>
        <v>0.30931263858093128</v>
      </c>
      <c r="CA142">
        <f t="shared" si="64"/>
        <v>-0.49779962943580408</v>
      </c>
    </row>
    <row r="143" spans="1:79" x14ac:dyDescent="0.25">
      <c r="A143">
        <v>3.3000000000000002E-2</v>
      </c>
      <c r="B143">
        <f t="shared" si="65"/>
        <v>141</v>
      </c>
      <c r="C143" s="6">
        <f t="shared" si="66"/>
        <v>0.31152993348115299</v>
      </c>
      <c r="D143" s="6">
        <f t="shared" si="67"/>
        <v>-0.49151836391732312</v>
      </c>
      <c r="E143" s="7">
        <f t="shared" si="68"/>
        <v>0.31152993348115288</v>
      </c>
      <c r="F143" s="7">
        <f t="shared" si="69"/>
        <v>0.35354882504684509</v>
      </c>
      <c r="J143" s="6"/>
      <c r="K143" s="29"/>
      <c r="L143" s="29"/>
      <c r="M143" s="6"/>
      <c r="O143" s="78"/>
      <c r="P143" s="78"/>
      <c r="Q143" s="78"/>
      <c r="AU143">
        <f t="shared" si="70"/>
        <v>122</v>
      </c>
      <c r="AV143" s="2">
        <f t="shared" si="71"/>
        <v>0.03</v>
      </c>
      <c r="BS143">
        <f t="shared" si="56"/>
        <v>3.3000000000000002E-2</v>
      </c>
      <c r="BT143">
        <f t="shared" si="57"/>
        <v>141</v>
      </c>
      <c r="BU143">
        <f t="shared" si="58"/>
        <v>3.3000000000000002E-2</v>
      </c>
      <c r="BV143">
        <f t="shared" si="59"/>
        <v>0.28127654706069388</v>
      </c>
      <c r="BW143">
        <f t="shared" si="60"/>
        <v>0.71872345293930606</v>
      </c>
      <c r="BX143">
        <f t="shared" si="61"/>
        <v>0.38704026159170812</v>
      </c>
      <c r="BY143">
        <f t="shared" si="62"/>
        <v>-623.15782254789519</v>
      </c>
      <c r="BZ143">
        <f t="shared" si="63"/>
        <v>0.31152993348115299</v>
      </c>
      <c r="CA143">
        <f t="shared" si="64"/>
        <v>-0.49151836391732312</v>
      </c>
    </row>
    <row r="144" spans="1:79" x14ac:dyDescent="0.25">
      <c r="A144">
        <v>3.4000000000000002E-2</v>
      </c>
      <c r="B144">
        <f t="shared" si="65"/>
        <v>142</v>
      </c>
      <c r="C144" s="6">
        <f t="shared" si="66"/>
        <v>0.3137472283813747</v>
      </c>
      <c r="D144" s="6">
        <f t="shared" si="67"/>
        <v>-0.48525643142756031</v>
      </c>
      <c r="E144" s="7">
        <f t="shared" si="68"/>
        <v>0.31374722838137459</v>
      </c>
      <c r="F144" s="7">
        <f t="shared" si="69"/>
        <v>0.35463172039450747</v>
      </c>
      <c r="AU144">
        <f t="shared" si="70"/>
        <v>123</v>
      </c>
      <c r="AV144" s="2">
        <f t="shared" si="71"/>
        <v>0.03</v>
      </c>
      <c r="BS144">
        <f t="shared" si="56"/>
        <v>3.4000000000000002E-2</v>
      </c>
      <c r="BT144">
        <f t="shared" si="57"/>
        <v>142</v>
      </c>
      <c r="BU144">
        <f t="shared" si="58"/>
        <v>3.4000000000000002E-2</v>
      </c>
      <c r="BV144">
        <f t="shared" si="59"/>
        <v>0.28993312795995518</v>
      </c>
      <c r="BW144">
        <f t="shared" si="60"/>
        <v>0.71006687204004482</v>
      </c>
      <c r="BX144">
        <f t="shared" si="61"/>
        <v>0.38704026159170812</v>
      </c>
      <c r="BY144">
        <f t="shared" si="62"/>
        <v>-619.01482357773466</v>
      </c>
      <c r="BZ144">
        <f t="shared" si="63"/>
        <v>0.3137472283813747</v>
      </c>
      <c r="CA144">
        <f t="shared" si="64"/>
        <v>-0.48525643142756031</v>
      </c>
    </row>
    <row r="145" spans="1:79" x14ac:dyDescent="0.25">
      <c r="A145">
        <v>3.4000000000000002E-2</v>
      </c>
      <c r="B145">
        <f t="shared" si="65"/>
        <v>143</v>
      </c>
      <c r="C145" s="6">
        <f t="shared" si="66"/>
        <v>0.31596452328159647</v>
      </c>
      <c r="D145" s="6">
        <f t="shared" si="67"/>
        <v>-0.47901346927109312</v>
      </c>
      <c r="E145" s="7">
        <f t="shared" si="68"/>
        <v>0.31596452328159652</v>
      </c>
      <c r="F145" s="7">
        <f t="shared" si="69"/>
        <v>0.35570075228904074</v>
      </c>
      <c r="AU145">
        <f t="shared" si="70"/>
        <v>124</v>
      </c>
      <c r="AV145" s="2">
        <f t="shared" si="71"/>
        <v>3.1E-2</v>
      </c>
      <c r="BS145">
        <f t="shared" si="56"/>
        <v>3.4000000000000002E-2</v>
      </c>
      <c r="BT145">
        <f t="shared" si="57"/>
        <v>143</v>
      </c>
      <c r="BU145">
        <f t="shared" si="58"/>
        <v>3.4000000000000002E-2</v>
      </c>
      <c r="BV145">
        <f t="shared" si="59"/>
        <v>0.28993312795995518</v>
      </c>
      <c r="BW145">
        <f t="shared" si="60"/>
        <v>0.71006687204004482</v>
      </c>
      <c r="BX145">
        <f t="shared" si="61"/>
        <v>0.38704026159170812</v>
      </c>
      <c r="BY145">
        <f t="shared" si="62"/>
        <v>-623.3894866418882</v>
      </c>
      <c r="BZ145">
        <f t="shared" si="63"/>
        <v>0.31596452328159647</v>
      </c>
      <c r="CA145">
        <f t="shared" si="64"/>
        <v>-0.47901346927109312</v>
      </c>
    </row>
    <row r="146" spans="1:79" x14ac:dyDescent="0.25">
      <c r="A146">
        <v>3.4000000000000002E-2</v>
      </c>
      <c r="B146">
        <f t="shared" si="65"/>
        <v>144</v>
      </c>
      <c r="C146" s="6">
        <f t="shared" si="66"/>
        <v>0.31818181818181818</v>
      </c>
      <c r="D146" s="6">
        <f t="shared" si="67"/>
        <v>-0.47278912099226744</v>
      </c>
      <c r="E146" s="7">
        <f t="shared" si="68"/>
        <v>0.31818181818181812</v>
      </c>
      <c r="F146" s="7">
        <f t="shared" si="69"/>
        <v>0.35675596239694818</v>
      </c>
      <c r="AU146">
        <f t="shared" si="70"/>
        <v>125</v>
      </c>
      <c r="AV146" s="2">
        <f t="shared" si="71"/>
        <v>3.1E-2</v>
      </c>
      <c r="BS146">
        <f t="shared" si="56"/>
        <v>3.4000000000000002E-2</v>
      </c>
      <c r="BT146">
        <f t="shared" si="57"/>
        <v>144</v>
      </c>
      <c r="BU146">
        <f t="shared" si="58"/>
        <v>3.4000000000000002E-2</v>
      </c>
      <c r="BV146">
        <f t="shared" si="59"/>
        <v>0.28993312795995518</v>
      </c>
      <c r="BW146">
        <f t="shared" si="60"/>
        <v>0.71006687204004482</v>
      </c>
      <c r="BX146">
        <f t="shared" si="61"/>
        <v>0.39682720281209138</v>
      </c>
      <c r="BY146">
        <f t="shared" si="62"/>
        <v>-620.59712664266942</v>
      </c>
      <c r="BZ146">
        <f t="shared" si="63"/>
        <v>0.31818181818181818</v>
      </c>
      <c r="CA146">
        <f t="shared" si="64"/>
        <v>-0.47278912099226744</v>
      </c>
    </row>
    <row r="147" spans="1:79" x14ac:dyDescent="0.25">
      <c r="A147">
        <v>3.4000000000000002E-2</v>
      </c>
      <c r="B147">
        <f t="shared" si="65"/>
        <v>145</v>
      </c>
      <c r="C147" s="6">
        <f t="shared" si="66"/>
        <v>0.32039911308203989</v>
      </c>
      <c r="D147" s="6">
        <f t="shared" si="67"/>
        <v>-0.46658303619506269</v>
      </c>
      <c r="E147" s="7">
        <f t="shared" si="68"/>
        <v>0.32039911308203983</v>
      </c>
      <c r="F147" s="7">
        <f t="shared" si="69"/>
        <v>0.35779739160111684</v>
      </c>
      <c r="AU147">
        <f t="shared" si="70"/>
        <v>126</v>
      </c>
      <c r="AV147" s="2">
        <f t="shared" si="71"/>
        <v>3.1E-2</v>
      </c>
      <c r="BS147">
        <f t="shared" si="56"/>
        <v>3.4000000000000002E-2</v>
      </c>
      <c r="BT147">
        <f t="shared" si="57"/>
        <v>145</v>
      </c>
      <c r="BU147">
        <f t="shared" si="58"/>
        <v>3.4000000000000002E-2</v>
      </c>
      <c r="BV147">
        <f t="shared" si="59"/>
        <v>0.28993312795995518</v>
      </c>
      <c r="BW147">
        <f t="shared" si="60"/>
        <v>0.71006687204004482</v>
      </c>
      <c r="BX147">
        <f t="shared" si="61"/>
        <v>0.4066795688537026</v>
      </c>
      <c r="BY147">
        <f t="shared" si="62"/>
        <v>-617.83422239591869</v>
      </c>
      <c r="BZ147">
        <f t="shared" si="63"/>
        <v>0.32039911308203989</v>
      </c>
      <c r="CA147">
        <f t="shared" si="64"/>
        <v>-0.46658303619506269</v>
      </c>
    </row>
    <row r="148" spans="1:79" x14ac:dyDescent="0.25">
      <c r="A148">
        <v>3.4000000000000002E-2</v>
      </c>
      <c r="B148">
        <f t="shared" si="65"/>
        <v>146</v>
      </c>
      <c r="C148" s="6">
        <f t="shared" si="66"/>
        <v>0.32261640798226165</v>
      </c>
      <c r="D148" s="6">
        <f t="shared" si="67"/>
        <v>-0.46039487036881471</v>
      </c>
      <c r="E148" s="7">
        <f t="shared" si="68"/>
        <v>0.3226164079822616</v>
      </c>
      <c r="F148" s="7">
        <f t="shared" si="69"/>
        <v>0.35882508001405894</v>
      </c>
      <c r="AU148">
        <f t="shared" si="70"/>
        <v>127</v>
      </c>
      <c r="AV148" s="2">
        <f t="shared" si="71"/>
        <v>3.1E-2</v>
      </c>
      <c r="BS148">
        <f t="shared" si="56"/>
        <v>3.4000000000000002E-2</v>
      </c>
      <c r="BT148">
        <f t="shared" si="57"/>
        <v>146</v>
      </c>
      <c r="BU148">
        <f t="shared" si="58"/>
        <v>3.4000000000000002E-2</v>
      </c>
      <c r="BV148">
        <f t="shared" si="59"/>
        <v>0.28993312795995518</v>
      </c>
      <c r="BW148">
        <f t="shared" si="60"/>
        <v>0.71006687204004482</v>
      </c>
      <c r="BX148">
        <f t="shared" si="61"/>
        <v>0.4066795688537026</v>
      </c>
      <c r="BY148">
        <f t="shared" si="62"/>
        <v>-622.10989175505995</v>
      </c>
      <c r="BZ148">
        <f t="shared" si="63"/>
        <v>0.32261640798226165</v>
      </c>
      <c r="CA148">
        <f t="shared" si="64"/>
        <v>-0.46039487036881471</v>
      </c>
    </row>
    <row r="149" spans="1:79" x14ac:dyDescent="0.25">
      <c r="A149">
        <v>3.4000000000000002E-2</v>
      </c>
      <c r="B149">
        <f t="shared" si="65"/>
        <v>147</v>
      </c>
      <c r="C149" s="6">
        <f t="shared" si="66"/>
        <v>0.32483370288248337</v>
      </c>
      <c r="D149" s="6">
        <f t="shared" si="67"/>
        <v>-0.45422428471954851</v>
      </c>
      <c r="E149" s="7">
        <f t="shared" si="68"/>
        <v>0.32483370288248337</v>
      </c>
      <c r="F149" s="7">
        <f t="shared" si="69"/>
        <v>0.35983906699077306</v>
      </c>
      <c r="AU149">
        <f t="shared" si="70"/>
        <v>128</v>
      </c>
      <c r="AV149" s="2">
        <f t="shared" si="71"/>
        <v>3.1E-2</v>
      </c>
      <c r="BS149">
        <f t="shared" si="56"/>
        <v>3.4000000000000002E-2</v>
      </c>
      <c r="BT149">
        <f t="shared" si="57"/>
        <v>147</v>
      </c>
      <c r="BU149">
        <f t="shared" si="58"/>
        <v>3.4000000000000002E-2</v>
      </c>
      <c r="BV149">
        <f t="shared" si="59"/>
        <v>0.28993312795995518</v>
      </c>
      <c r="BW149">
        <f t="shared" si="60"/>
        <v>0.71006687204004482</v>
      </c>
      <c r="BX149">
        <f t="shared" si="61"/>
        <v>0.41659136364009919</v>
      </c>
      <c r="BY149">
        <f t="shared" si="62"/>
        <v>-619.330055837906</v>
      </c>
      <c r="BZ149">
        <f t="shared" si="63"/>
        <v>0.32483370288248337</v>
      </c>
      <c r="CA149">
        <f t="shared" si="64"/>
        <v>-0.45422428471954851</v>
      </c>
    </row>
    <row r="150" spans="1:79" x14ac:dyDescent="0.25">
      <c r="A150">
        <v>3.4000000000000002E-2</v>
      </c>
      <c r="B150">
        <f t="shared" si="65"/>
        <v>148</v>
      </c>
      <c r="C150" s="6">
        <f t="shared" si="66"/>
        <v>0.32705099778270508</v>
      </c>
      <c r="D150" s="6">
        <f t="shared" si="67"/>
        <v>-0.44807094600669545</v>
      </c>
      <c r="E150" s="7">
        <f t="shared" si="68"/>
        <v>0.32705099778270502</v>
      </c>
      <c r="F150" s="7">
        <f t="shared" si="69"/>
        <v>0.36083939114123836</v>
      </c>
      <c r="AU150">
        <f t="shared" si="70"/>
        <v>129</v>
      </c>
      <c r="AV150" s="2">
        <f t="shared" si="71"/>
        <v>3.1E-2</v>
      </c>
      <c r="BS150">
        <f t="shared" si="56"/>
        <v>3.4000000000000002E-2</v>
      </c>
      <c r="BT150">
        <f t="shared" si="57"/>
        <v>148</v>
      </c>
      <c r="BU150">
        <f t="shared" si="58"/>
        <v>3.4000000000000002E-2</v>
      </c>
      <c r="BV150">
        <f t="shared" si="59"/>
        <v>0.28993312795995518</v>
      </c>
      <c r="BW150">
        <f t="shared" si="60"/>
        <v>0.71006687204004482</v>
      </c>
      <c r="BX150">
        <f t="shared" si="61"/>
        <v>0.42655647759779558</v>
      </c>
      <c r="BY150">
        <f t="shared" si="62"/>
        <v>-616.58406528853004</v>
      </c>
      <c r="BZ150">
        <f t="shared" si="63"/>
        <v>0.32705099778270508</v>
      </c>
      <c r="CA150">
        <f t="shared" si="64"/>
        <v>-0.44807094600669545</v>
      </c>
    </row>
    <row r="151" spans="1:79" x14ac:dyDescent="0.25">
      <c r="A151">
        <v>3.4000000000000002E-2</v>
      </c>
      <c r="B151">
        <f t="shared" si="65"/>
        <v>149</v>
      </c>
      <c r="C151" s="6">
        <f t="shared" si="66"/>
        <v>0.32926829268292684</v>
      </c>
      <c r="D151" s="6">
        <f t="shared" si="67"/>
        <v>-0.44193452638497843</v>
      </c>
      <c r="E151" s="7">
        <f t="shared" si="68"/>
        <v>0.32926829268292679</v>
      </c>
      <c r="F151" s="7">
        <f t="shared" si="69"/>
        <v>0.36182609034255175</v>
      </c>
      <c r="AU151">
        <f t="shared" si="70"/>
        <v>130</v>
      </c>
      <c r="AV151" s="2">
        <f t="shared" si="71"/>
        <v>3.2000000000000001E-2</v>
      </c>
      <c r="BS151">
        <f t="shared" si="56"/>
        <v>3.4000000000000002E-2</v>
      </c>
      <c r="BT151">
        <f t="shared" si="57"/>
        <v>149</v>
      </c>
      <c r="BU151">
        <f t="shared" si="58"/>
        <v>3.4000000000000002E-2</v>
      </c>
      <c r="BV151">
        <f t="shared" si="59"/>
        <v>0.28993312795995518</v>
      </c>
      <c r="BW151">
        <f t="shared" si="60"/>
        <v>0.71006687204004482</v>
      </c>
      <c r="BX151">
        <f t="shared" si="61"/>
        <v>0.42655647759779558</v>
      </c>
      <c r="BY151">
        <f t="shared" si="62"/>
        <v>-620.76429623963872</v>
      </c>
      <c r="BZ151">
        <f t="shared" si="63"/>
        <v>0.32926829268292684</v>
      </c>
      <c r="CA151">
        <f t="shared" si="64"/>
        <v>-0.44193452638497843</v>
      </c>
    </row>
    <row r="152" spans="1:79" x14ac:dyDescent="0.25">
      <c r="A152">
        <v>3.4000000000000002E-2</v>
      </c>
      <c r="B152">
        <f t="shared" si="65"/>
        <v>150</v>
      </c>
      <c r="C152" s="6">
        <f t="shared" si="66"/>
        <v>0.33148558758314856</v>
      </c>
      <c r="D152" s="6">
        <f t="shared" si="67"/>
        <v>-0.43581470325125643</v>
      </c>
      <c r="E152" s="7">
        <f t="shared" si="68"/>
        <v>0.33148558758314856</v>
      </c>
      <c r="F152" s="7">
        <f t="shared" si="69"/>
        <v>0.36279920175071961</v>
      </c>
      <c r="AU152">
        <f t="shared" si="70"/>
        <v>131</v>
      </c>
      <c r="AV152" s="2">
        <f t="shared" si="71"/>
        <v>3.2000000000000001E-2</v>
      </c>
      <c r="BS152">
        <f t="shared" si="56"/>
        <v>3.4000000000000002E-2</v>
      </c>
      <c r="BT152">
        <f t="shared" si="57"/>
        <v>150</v>
      </c>
      <c r="BU152">
        <f t="shared" si="58"/>
        <v>3.4000000000000002E-2</v>
      </c>
      <c r="BV152">
        <f t="shared" si="59"/>
        <v>0.28993312795995518</v>
      </c>
      <c r="BW152">
        <f t="shared" si="60"/>
        <v>0.71006687204004482</v>
      </c>
      <c r="BX152">
        <f t="shared" si="61"/>
        <v>0.44662172522238275</v>
      </c>
      <c r="BY152">
        <f t="shared" si="62"/>
        <v>-611.20033296171493</v>
      </c>
      <c r="BZ152">
        <f t="shared" si="63"/>
        <v>0.33148558758314856</v>
      </c>
      <c r="CA152">
        <f t="shared" si="64"/>
        <v>-0.43581470325125643</v>
      </c>
    </row>
    <row r="153" spans="1:79" x14ac:dyDescent="0.25">
      <c r="A153">
        <v>3.4000000000000002E-2</v>
      </c>
      <c r="B153">
        <f t="shared" si="65"/>
        <v>151</v>
      </c>
      <c r="C153" s="6">
        <f t="shared" si="66"/>
        <v>0.33370288248337027</v>
      </c>
      <c r="D153" s="6">
        <f t="shared" si="67"/>
        <v>-0.42971115909612995</v>
      </c>
      <c r="E153" s="7">
        <f t="shared" si="68"/>
        <v>0.33370288248337021</v>
      </c>
      <c r="F153" s="7">
        <f t="shared" si="69"/>
        <v>0.36375876181211653</v>
      </c>
      <c r="AU153">
        <f t="shared" si="70"/>
        <v>132</v>
      </c>
      <c r="AV153" s="2">
        <f t="shared" si="71"/>
        <v>3.2000000000000001E-2</v>
      </c>
      <c r="BS153">
        <f t="shared" si="56"/>
        <v>3.4000000000000002E-2</v>
      </c>
      <c r="BT153">
        <f t="shared" si="57"/>
        <v>151</v>
      </c>
      <c r="BU153">
        <f t="shared" si="58"/>
        <v>3.4000000000000002E-2</v>
      </c>
      <c r="BV153">
        <f t="shared" si="59"/>
        <v>0.28993312795995518</v>
      </c>
      <c r="BW153">
        <f t="shared" si="60"/>
        <v>0.71006687204004482</v>
      </c>
      <c r="BX153">
        <f t="shared" si="61"/>
        <v>0.44662172522238275</v>
      </c>
      <c r="BY153">
        <f t="shared" si="62"/>
        <v>-615.28862950326481</v>
      </c>
      <c r="BZ153">
        <f t="shared" si="63"/>
        <v>0.33370288248337027</v>
      </c>
      <c r="CA153">
        <f t="shared" si="64"/>
        <v>-0.42971115909612995</v>
      </c>
    </row>
    <row r="154" spans="1:79" x14ac:dyDescent="0.25">
      <c r="A154">
        <v>3.4000000000000002E-2</v>
      </c>
      <c r="B154">
        <f t="shared" si="65"/>
        <v>152</v>
      </c>
      <c r="C154" s="6">
        <f t="shared" si="66"/>
        <v>0.33592017738359203</v>
      </c>
      <c r="D154" s="6">
        <f t="shared" si="67"/>
        <v>-0.42362358136011719</v>
      </c>
      <c r="E154" s="7">
        <f t="shared" si="68"/>
        <v>0.33592017738359198</v>
      </c>
      <c r="F154" s="7">
        <f t="shared" si="69"/>
        <v>0.36470480627461882</v>
      </c>
      <c r="AU154">
        <f t="shared" si="70"/>
        <v>133</v>
      </c>
      <c r="AV154" s="2">
        <f t="shared" si="71"/>
        <v>3.2000000000000001E-2</v>
      </c>
      <c r="BS154">
        <f t="shared" si="56"/>
        <v>3.4000000000000002E-2</v>
      </c>
      <c r="BT154">
        <f t="shared" si="57"/>
        <v>152</v>
      </c>
      <c r="BU154">
        <f t="shared" si="58"/>
        <v>3.4000000000000002E-2</v>
      </c>
      <c r="BV154">
        <f t="shared" si="59"/>
        <v>0.28993312795995518</v>
      </c>
      <c r="BW154">
        <f t="shared" si="60"/>
        <v>0.71006687204004482</v>
      </c>
      <c r="BX154">
        <f t="shared" si="61"/>
        <v>0.44662172522238275</v>
      </c>
      <c r="BY154">
        <f t="shared" si="62"/>
        <v>-619.37692604481481</v>
      </c>
      <c r="BZ154">
        <f t="shared" si="63"/>
        <v>0.33592017738359203</v>
      </c>
      <c r="CA154">
        <f t="shared" si="64"/>
        <v>-0.42362358136011719</v>
      </c>
    </row>
    <row r="155" spans="1:79" x14ac:dyDescent="0.25">
      <c r="A155">
        <v>3.4000000000000002E-2</v>
      </c>
      <c r="B155">
        <f t="shared" si="65"/>
        <v>153</v>
      </c>
      <c r="C155" s="6">
        <f t="shared" si="66"/>
        <v>0.33813747228381374</v>
      </c>
      <c r="D155" s="6">
        <f t="shared" si="67"/>
        <v>-0.41755166229422341</v>
      </c>
      <c r="E155" s="7">
        <f t="shared" si="68"/>
        <v>0.33813747228381363</v>
      </c>
      <c r="F155" s="7">
        <f t="shared" si="69"/>
        <v>0.36563737019842474</v>
      </c>
      <c r="AU155">
        <f t="shared" si="70"/>
        <v>134</v>
      </c>
      <c r="AV155" s="2">
        <f t="shared" si="71"/>
        <v>3.3000000000000002E-2</v>
      </c>
      <c r="BS155">
        <f t="shared" si="56"/>
        <v>3.4000000000000002E-2</v>
      </c>
      <c r="BT155">
        <f t="shared" si="57"/>
        <v>153</v>
      </c>
      <c r="BU155">
        <f t="shared" si="58"/>
        <v>3.4000000000000002E-2</v>
      </c>
      <c r="BV155">
        <f t="shared" si="59"/>
        <v>0.28993312795995518</v>
      </c>
      <c r="BW155">
        <f t="shared" si="60"/>
        <v>0.71006687204004482</v>
      </c>
      <c r="BX155">
        <f t="shared" si="61"/>
        <v>0.44662172522238275</v>
      </c>
      <c r="BY155">
        <f t="shared" si="62"/>
        <v>-623.46522258636469</v>
      </c>
      <c r="BZ155">
        <f t="shared" si="63"/>
        <v>0.33813747228381374</v>
      </c>
      <c r="CA155">
        <f t="shared" si="64"/>
        <v>-0.41755166229422341</v>
      </c>
    </row>
    <row r="156" spans="1:79" x14ac:dyDescent="0.25">
      <c r="A156">
        <v>3.5000000000000003E-2</v>
      </c>
      <c r="B156">
        <f t="shared" si="65"/>
        <v>154</v>
      </c>
      <c r="C156" s="6">
        <f t="shared" si="66"/>
        <v>0.34035476718403546</v>
      </c>
      <c r="D156" s="6">
        <f t="shared" si="67"/>
        <v>-0.4114950988247259</v>
      </c>
      <c r="E156" s="7">
        <f t="shared" si="68"/>
        <v>0.3403547671840354</v>
      </c>
      <c r="F156" s="7">
        <f t="shared" si="69"/>
        <v>0.3665564879665702</v>
      </c>
      <c r="AU156">
        <f t="shared" si="70"/>
        <v>135</v>
      </c>
      <c r="AV156" s="2">
        <f t="shared" si="71"/>
        <v>3.3000000000000002E-2</v>
      </c>
      <c r="BS156">
        <f t="shared" si="56"/>
        <v>3.5000000000000003E-2</v>
      </c>
      <c r="BT156">
        <f t="shared" si="57"/>
        <v>154</v>
      </c>
      <c r="BU156">
        <f t="shared" si="58"/>
        <v>3.5000000000000003E-2</v>
      </c>
      <c r="BV156">
        <f t="shared" si="59"/>
        <v>0.29871263819328214</v>
      </c>
      <c r="BW156">
        <f t="shared" si="60"/>
        <v>0.70128736180671791</v>
      </c>
      <c r="BX156">
        <f t="shared" si="61"/>
        <v>0.44662172522238275</v>
      </c>
      <c r="BY156">
        <f t="shared" si="62"/>
        <v>-618.39517745431226</v>
      </c>
      <c r="BZ156">
        <f t="shared" si="63"/>
        <v>0.34035476718403546</v>
      </c>
      <c r="CA156">
        <f t="shared" si="64"/>
        <v>-0.4114950988247259</v>
      </c>
    </row>
    <row r="157" spans="1:79" x14ac:dyDescent="0.25">
      <c r="A157">
        <v>3.5000000000000003E-2</v>
      </c>
      <c r="B157">
        <f t="shared" si="65"/>
        <v>155</v>
      </c>
      <c r="C157" s="6">
        <f t="shared" si="66"/>
        <v>0.34257206208425722</v>
      </c>
      <c r="D157" s="6">
        <f t="shared" si="67"/>
        <v>-0.40545359242201384</v>
      </c>
      <c r="E157" s="7">
        <f t="shared" si="68"/>
        <v>0.34257206208425717</v>
      </c>
      <c r="F157" s="7">
        <f t="shared" si="69"/>
        <v>0.36746219329514901</v>
      </c>
      <c r="AU157">
        <f t="shared" si="70"/>
        <v>136</v>
      </c>
      <c r="AV157" s="2">
        <f t="shared" si="71"/>
        <v>3.3000000000000002E-2</v>
      </c>
      <c r="BS157">
        <f t="shared" si="56"/>
        <v>3.5000000000000003E-2</v>
      </c>
      <c r="BT157">
        <f t="shared" si="57"/>
        <v>155</v>
      </c>
      <c r="BU157">
        <f t="shared" si="58"/>
        <v>3.5000000000000003E-2</v>
      </c>
      <c r="BV157">
        <f t="shared" si="59"/>
        <v>0.29871263819328214</v>
      </c>
      <c r="BW157">
        <f t="shared" si="60"/>
        <v>0.70128736180671791</v>
      </c>
      <c r="BX157">
        <f t="shared" si="61"/>
        <v>0.45670917532556754</v>
      </c>
      <c r="BY157">
        <f t="shared" si="62"/>
        <v>-615.5223491636367</v>
      </c>
      <c r="BZ157">
        <f t="shared" si="63"/>
        <v>0.34257206208425722</v>
      </c>
      <c r="CA157">
        <f t="shared" si="64"/>
        <v>-0.40545359242201384</v>
      </c>
    </row>
    <row r="158" spans="1:79" x14ac:dyDescent="0.25">
      <c r="A158">
        <v>3.5999999999999997E-2</v>
      </c>
      <c r="B158">
        <f t="shared" si="65"/>
        <v>156</v>
      </c>
      <c r="C158" s="6">
        <f t="shared" si="66"/>
        <v>0.34478935698447893</v>
      </c>
      <c r="D158" s="6">
        <f t="shared" si="67"/>
        <v>-0.39942684897332253</v>
      </c>
      <c r="E158" s="7">
        <f t="shared" si="68"/>
        <v>0.34478935698447893</v>
      </c>
      <c r="F158" s="7">
        <f t="shared" si="69"/>
        <v>0.36835451924324653</v>
      </c>
      <c r="AU158">
        <f t="shared" si="70"/>
        <v>137</v>
      </c>
      <c r="AV158" s="2">
        <f t="shared" si="71"/>
        <v>3.3000000000000002E-2</v>
      </c>
      <c r="BS158">
        <f t="shared" si="56"/>
        <v>3.5999999999999997E-2</v>
      </c>
      <c r="BT158">
        <f t="shared" si="57"/>
        <v>156</v>
      </c>
      <c r="BU158">
        <f t="shared" si="58"/>
        <v>3.5999999999999997E-2</v>
      </c>
      <c r="BV158">
        <f t="shared" si="59"/>
        <v>0.30761104776190529</v>
      </c>
      <c r="BW158">
        <f t="shared" si="60"/>
        <v>0.69238895223809471</v>
      </c>
      <c r="BX158">
        <f t="shared" si="61"/>
        <v>0.45670917532556754</v>
      </c>
      <c r="BY158">
        <f t="shared" si="62"/>
        <v>-610.37718188958581</v>
      </c>
      <c r="BZ158">
        <f t="shared" si="63"/>
        <v>0.34478935698447893</v>
      </c>
      <c r="CA158">
        <f t="shared" si="64"/>
        <v>-0.39942684897332253</v>
      </c>
    </row>
    <row r="159" spans="1:79" x14ac:dyDescent="0.25">
      <c r="A159">
        <v>3.5999999999999997E-2</v>
      </c>
      <c r="B159">
        <f t="shared" si="65"/>
        <v>157</v>
      </c>
      <c r="C159" s="6">
        <f t="shared" si="66"/>
        <v>0.34700665188470065</v>
      </c>
      <c r="D159" s="6">
        <f t="shared" si="67"/>
        <v>-0.39341457865921087</v>
      </c>
      <c r="E159" s="7">
        <f t="shared" si="68"/>
        <v>0.34700665188470059</v>
      </c>
      <c r="F159" s="7">
        <f t="shared" si="69"/>
        <v>0.36923349822259571</v>
      </c>
      <c r="AU159">
        <f t="shared" si="70"/>
        <v>138</v>
      </c>
      <c r="AV159" s="2">
        <f t="shared" si="71"/>
        <v>3.3000000000000002E-2</v>
      </c>
      <c r="BS159">
        <f t="shared" si="56"/>
        <v>3.5999999999999997E-2</v>
      </c>
      <c r="BT159">
        <f t="shared" si="57"/>
        <v>157</v>
      </c>
      <c r="BU159">
        <f t="shared" si="58"/>
        <v>3.5999999999999997E-2</v>
      </c>
      <c r="BV159">
        <f t="shared" si="59"/>
        <v>0.30761104776190529</v>
      </c>
      <c r="BW159">
        <f t="shared" si="60"/>
        <v>0.69238895223809471</v>
      </c>
      <c r="BX159">
        <f t="shared" si="61"/>
        <v>0.45670917532556754</v>
      </c>
      <c r="BY159">
        <f t="shared" si="62"/>
        <v>-614.30243707858642</v>
      </c>
      <c r="BZ159">
        <f t="shared" si="63"/>
        <v>0.34700665188470065</v>
      </c>
      <c r="CA159">
        <f t="shared" si="64"/>
        <v>-0.39341457865921087</v>
      </c>
    </row>
    <row r="160" spans="1:79" x14ac:dyDescent="0.25">
      <c r="A160">
        <v>3.5999999999999997E-2</v>
      </c>
      <c r="B160">
        <f t="shared" si="65"/>
        <v>158</v>
      </c>
      <c r="C160" s="6">
        <f t="shared" si="66"/>
        <v>0.34922394678492241</v>
      </c>
      <c r="D160" s="6">
        <f t="shared" si="67"/>
        <v>-0.38741649583363863</v>
      </c>
      <c r="E160" s="7">
        <f t="shared" si="68"/>
        <v>0.34922394678492241</v>
      </c>
      <c r="F160" s="7">
        <f t="shared" si="69"/>
        <v>0.37009916200696313</v>
      </c>
      <c r="AU160">
        <f t="shared" si="70"/>
        <v>139</v>
      </c>
      <c r="AV160" s="2">
        <f t="shared" si="71"/>
        <v>3.3000000000000002E-2</v>
      </c>
      <c r="BS160">
        <f t="shared" si="56"/>
        <v>3.5999999999999997E-2</v>
      </c>
      <c r="BT160">
        <f t="shared" si="57"/>
        <v>158</v>
      </c>
      <c r="BU160">
        <f t="shared" si="58"/>
        <v>3.5999999999999997E-2</v>
      </c>
      <c r="BV160">
        <f t="shared" si="59"/>
        <v>0.30761104776190529</v>
      </c>
      <c r="BW160">
        <f t="shared" si="60"/>
        <v>0.69238895223809471</v>
      </c>
      <c r="BX160">
        <f t="shared" si="61"/>
        <v>0.45670917532556754</v>
      </c>
      <c r="BY160">
        <f t="shared" si="62"/>
        <v>-618.22769226758692</v>
      </c>
      <c r="BZ160">
        <f t="shared" si="63"/>
        <v>0.34922394678492241</v>
      </c>
      <c r="CA160">
        <f t="shared" si="64"/>
        <v>-0.38741649583363863</v>
      </c>
    </row>
    <row r="161" spans="1:79" x14ac:dyDescent="0.25">
      <c r="A161">
        <v>3.5999999999999997E-2</v>
      </c>
      <c r="B161">
        <f t="shared" si="65"/>
        <v>159</v>
      </c>
      <c r="C161" s="6">
        <f t="shared" si="66"/>
        <v>0.35144124168514412</v>
      </c>
      <c r="D161" s="6">
        <f t="shared" si="67"/>
        <v>-0.38143231890750601</v>
      </c>
      <c r="E161" s="7">
        <f t="shared" si="68"/>
        <v>0.35144124168514412</v>
      </c>
      <c r="F161" s="7">
        <f t="shared" si="69"/>
        <v>0.37095154174127259</v>
      </c>
      <c r="AU161">
        <f t="shared" si="70"/>
        <v>140</v>
      </c>
      <c r="AV161" s="2">
        <f t="shared" si="71"/>
        <v>3.3000000000000002E-2</v>
      </c>
      <c r="BS161">
        <f t="shared" si="56"/>
        <v>3.5999999999999997E-2</v>
      </c>
      <c r="BT161">
        <f t="shared" si="57"/>
        <v>159</v>
      </c>
      <c r="BU161">
        <f t="shared" si="58"/>
        <v>3.5999999999999997E-2</v>
      </c>
      <c r="BV161">
        <f t="shared" si="59"/>
        <v>0.30761104776190529</v>
      </c>
      <c r="BW161">
        <f t="shared" si="60"/>
        <v>0.69238895223809471</v>
      </c>
      <c r="BX161">
        <f t="shared" si="61"/>
        <v>0.46682460150906135</v>
      </c>
      <c r="BY161">
        <f t="shared" si="62"/>
        <v>-615.20849470680901</v>
      </c>
      <c r="BZ161">
        <f t="shared" si="63"/>
        <v>0.35144124168514412</v>
      </c>
      <c r="CA161">
        <f t="shared" si="64"/>
        <v>-0.38143231890750601</v>
      </c>
    </row>
    <row r="162" spans="1:79" x14ac:dyDescent="0.25">
      <c r="A162">
        <v>3.5999999999999997E-2</v>
      </c>
      <c r="B162">
        <f t="shared" si="65"/>
        <v>160</v>
      </c>
      <c r="C162" s="6">
        <f t="shared" si="66"/>
        <v>0.35365853658536583</v>
      </c>
      <c r="D162" s="6">
        <f t="shared" si="67"/>
        <v>-0.37546177023551847</v>
      </c>
      <c r="E162" s="7">
        <f t="shared" si="68"/>
        <v>0.35365853658536583</v>
      </c>
      <c r="F162" s="7">
        <f t="shared" si="69"/>
        <v>0.37179066795047488</v>
      </c>
      <c r="AU162">
        <f t="shared" si="70"/>
        <v>141</v>
      </c>
      <c r="AV162" s="2">
        <f t="shared" si="71"/>
        <v>3.3000000000000002E-2</v>
      </c>
      <c r="BS162">
        <f t="shared" si="56"/>
        <v>3.5999999999999997E-2</v>
      </c>
      <c r="BT162">
        <f t="shared" si="57"/>
        <v>160</v>
      </c>
      <c r="BU162">
        <f t="shared" si="58"/>
        <v>3.5999999999999997E-2</v>
      </c>
      <c r="BV162">
        <f t="shared" si="59"/>
        <v>0.30761104776190529</v>
      </c>
      <c r="BW162">
        <f t="shared" si="60"/>
        <v>0.69238895223809471</v>
      </c>
      <c r="BX162">
        <f t="shared" si="61"/>
        <v>0.46682460150906135</v>
      </c>
      <c r="BY162">
        <f t="shared" si="62"/>
        <v>-619.08993631379201</v>
      </c>
      <c r="BZ162">
        <f t="shared" si="63"/>
        <v>0.35365853658536583</v>
      </c>
      <c r="CA162">
        <f t="shared" si="64"/>
        <v>-0.37546177023551847</v>
      </c>
    </row>
    <row r="163" spans="1:79" x14ac:dyDescent="0.25">
      <c r="A163">
        <v>3.6999999999999998E-2</v>
      </c>
      <c r="B163">
        <f t="shared" si="65"/>
        <v>161</v>
      </c>
      <c r="C163" s="6">
        <f t="shared" si="66"/>
        <v>0.3558758314855876</v>
      </c>
      <c r="D163" s="6">
        <f t="shared" si="67"/>
        <v>-0.36950457600625608</v>
      </c>
      <c r="E163" s="7">
        <f t="shared" si="68"/>
        <v>0.35587583148558755</v>
      </c>
      <c r="F163" s="7">
        <f t="shared" si="69"/>
        <v>0.3726165705481696</v>
      </c>
      <c r="AU163">
        <f t="shared" si="70"/>
        <v>142</v>
      </c>
      <c r="AV163" s="2">
        <f t="shared" si="71"/>
        <v>3.4000000000000002E-2</v>
      </c>
      <c r="BS163">
        <f t="shared" si="56"/>
        <v>3.6999999999999998E-2</v>
      </c>
      <c r="BT163">
        <f t="shared" si="57"/>
        <v>161</v>
      </c>
      <c r="BU163">
        <f t="shared" si="58"/>
        <v>3.6999999999999998E-2</v>
      </c>
      <c r="BV163">
        <f t="shared" si="59"/>
        <v>0.31662411679747959</v>
      </c>
      <c r="BW163">
        <f t="shared" si="60"/>
        <v>0.68337588320252041</v>
      </c>
      <c r="BX163">
        <f t="shared" si="61"/>
        <v>0.46682460150906135</v>
      </c>
      <c r="BY163">
        <f t="shared" si="62"/>
        <v>-613.70116566597267</v>
      </c>
      <c r="BZ163">
        <f t="shared" si="63"/>
        <v>0.3558758314855876</v>
      </c>
      <c r="CA163">
        <f t="shared" si="64"/>
        <v>-0.36950457600625608</v>
      </c>
    </row>
    <row r="164" spans="1:79" x14ac:dyDescent="0.25">
      <c r="A164">
        <v>3.6999999999999998E-2</v>
      </c>
      <c r="B164">
        <f t="shared" si="65"/>
        <v>162</v>
      </c>
      <c r="C164" s="6">
        <f t="shared" si="66"/>
        <v>0.35809312638580931</v>
      </c>
      <c r="D164" s="6">
        <f t="shared" si="67"/>
        <v>-0.36356046613532184</v>
      </c>
      <c r="E164" s="7">
        <f t="shared" si="68"/>
        <v>0.35809312638580926</v>
      </c>
      <c r="F164" s="7">
        <f t="shared" si="69"/>
        <v>0.37342927884498717</v>
      </c>
      <c r="AU164">
        <f t="shared" si="70"/>
        <v>143</v>
      </c>
      <c r="AV164" s="2">
        <f t="shared" si="71"/>
        <v>3.4000000000000002E-2</v>
      </c>
      <c r="BS164">
        <f t="shared" si="56"/>
        <v>3.6999999999999998E-2</v>
      </c>
      <c r="BT164">
        <f t="shared" si="57"/>
        <v>162</v>
      </c>
      <c r="BU164">
        <f t="shared" si="58"/>
        <v>3.6999999999999998E-2</v>
      </c>
      <c r="BV164">
        <f t="shared" si="59"/>
        <v>0.31662411679747959</v>
      </c>
      <c r="BW164">
        <f t="shared" si="60"/>
        <v>0.68337588320252041</v>
      </c>
      <c r="BX164">
        <f t="shared" si="61"/>
        <v>0.46682460150906135</v>
      </c>
      <c r="BY164">
        <f t="shared" si="62"/>
        <v>-617.52484894115014</v>
      </c>
      <c r="BZ164">
        <f t="shared" si="63"/>
        <v>0.35809312638580931</v>
      </c>
      <c r="CA164">
        <f t="shared" si="64"/>
        <v>-0.36356046613532184</v>
      </c>
    </row>
    <row r="165" spans="1:79" x14ac:dyDescent="0.25">
      <c r="A165">
        <v>3.6999999999999998E-2</v>
      </c>
      <c r="B165">
        <f t="shared" si="65"/>
        <v>163</v>
      </c>
      <c r="C165" s="6">
        <f t="shared" si="66"/>
        <v>0.36031042128603102</v>
      </c>
      <c r="D165" s="6">
        <f t="shared" si="67"/>
        <v>-0.35762917416145201</v>
      </c>
      <c r="E165" s="7">
        <f t="shared" si="68"/>
        <v>0.36031042128603097</v>
      </c>
      <c r="F165" s="7">
        <f t="shared" si="69"/>
        <v>0.37422882155673692</v>
      </c>
      <c r="AU165">
        <f t="shared" si="70"/>
        <v>144</v>
      </c>
      <c r="AV165" s="2">
        <f t="shared" si="71"/>
        <v>3.4000000000000002E-2</v>
      </c>
      <c r="BS165">
        <f t="shared" si="56"/>
        <v>3.6999999999999998E-2</v>
      </c>
      <c r="BT165">
        <f t="shared" si="57"/>
        <v>163</v>
      </c>
      <c r="BU165">
        <f t="shared" si="58"/>
        <v>3.6999999999999998E-2</v>
      </c>
      <c r="BV165">
        <f t="shared" si="59"/>
        <v>0.31662411679747959</v>
      </c>
      <c r="BW165">
        <f t="shared" si="60"/>
        <v>0.68337588320252041</v>
      </c>
      <c r="BX165">
        <f t="shared" si="61"/>
        <v>0.46682460150906135</v>
      </c>
      <c r="BY165">
        <f t="shared" si="62"/>
        <v>-621.3485322163275</v>
      </c>
      <c r="BZ165">
        <f t="shared" si="63"/>
        <v>0.36031042128603102</v>
      </c>
      <c r="CA165">
        <f t="shared" si="64"/>
        <v>-0.35762917416145201</v>
      </c>
    </row>
    <row r="166" spans="1:79" x14ac:dyDescent="0.25">
      <c r="A166">
        <v>3.6999999999999998E-2</v>
      </c>
      <c r="B166">
        <f t="shared" si="65"/>
        <v>164</v>
      </c>
      <c r="C166" s="6">
        <f t="shared" si="66"/>
        <v>0.36252771618625279</v>
      </c>
      <c r="D166" s="6">
        <f t="shared" si="67"/>
        <v>-0.3517104371454795</v>
      </c>
      <c r="E166" s="7">
        <f t="shared" si="68"/>
        <v>0.36252771618625274</v>
      </c>
      <c r="F166" s="7">
        <f t="shared" si="69"/>
        <v>0.37501522681232824</v>
      </c>
      <c r="AU166">
        <f t="shared" si="70"/>
        <v>145</v>
      </c>
      <c r="AV166" s="2">
        <f t="shared" si="71"/>
        <v>3.4000000000000002E-2</v>
      </c>
      <c r="BS166">
        <f t="shared" si="56"/>
        <v>3.6999999999999998E-2</v>
      </c>
      <c r="BT166">
        <f t="shared" si="57"/>
        <v>164</v>
      </c>
      <c r="BU166">
        <f t="shared" si="58"/>
        <v>3.6999999999999998E-2</v>
      </c>
      <c r="BV166">
        <f t="shared" si="59"/>
        <v>0.31662411679747959</v>
      </c>
      <c r="BW166">
        <f t="shared" si="60"/>
        <v>0.68337588320252041</v>
      </c>
      <c r="BX166">
        <f t="shared" si="61"/>
        <v>0.4769615018160418</v>
      </c>
      <c r="BY166">
        <f t="shared" si="62"/>
        <v>-618.14754355858076</v>
      </c>
      <c r="BZ166">
        <f t="shared" si="63"/>
        <v>0.36252771618625279</v>
      </c>
      <c r="CA166">
        <f t="shared" si="64"/>
        <v>-0.3517104371454795</v>
      </c>
    </row>
    <row r="167" spans="1:79" x14ac:dyDescent="0.25">
      <c r="A167">
        <v>3.6999999999999998E-2</v>
      </c>
      <c r="B167">
        <f t="shared" si="65"/>
        <v>165</v>
      </c>
      <c r="C167" s="6">
        <f t="shared" si="66"/>
        <v>0.3647450110864745</v>
      </c>
      <c r="D167" s="6">
        <f t="shared" si="67"/>
        <v>-0.34580399557204172</v>
      </c>
      <c r="E167" s="7">
        <f t="shared" si="68"/>
        <v>0.36474501108647445</v>
      </c>
      <c r="F167" s="7">
        <f t="shared" si="69"/>
        <v>0.37578852216147046</v>
      </c>
      <c r="AU167">
        <f t="shared" si="70"/>
        <v>146</v>
      </c>
      <c r="AV167" s="2">
        <f t="shared" si="71"/>
        <v>3.4000000000000002E-2</v>
      </c>
      <c r="BS167">
        <f t="shared" si="56"/>
        <v>3.6999999999999998E-2</v>
      </c>
      <c r="BT167">
        <f t="shared" si="57"/>
        <v>165</v>
      </c>
      <c r="BU167">
        <f t="shared" si="58"/>
        <v>3.6999999999999998E-2</v>
      </c>
      <c r="BV167">
        <f t="shared" si="59"/>
        <v>0.31662411679747959</v>
      </c>
      <c r="BW167">
        <f t="shared" si="60"/>
        <v>0.68337588320252041</v>
      </c>
      <c r="BX167">
        <f t="shared" si="61"/>
        <v>0.4769615018160418</v>
      </c>
      <c r="BY167">
        <f t="shared" si="62"/>
        <v>-621.92826247942833</v>
      </c>
      <c r="BZ167">
        <f t="shared" si="63"/>
        <v>0.3647450110864745</v>
      </c>
      <c r="CA167">
        <f t="shared" si="64"/>
        <v>-0.34580399557204172</v>
      </c>
    </row>
    <row r="168" spans="1:79" x14ac:dyDescent="0.25">
      <c r="A168">
        <v>3.6999999999999998E-2</v>
      </c>
      <c r="B168">
        <f t="shared" si="65"/>
        <v>166</v>
      </c>
      <c r="C168" s="6">
        <f t="shared" si="66"/>
        <v>0.36696230598669621</v>
      </c>
      <c r="D168" s="6">
        <f t="shared" si="67"/>
        <v>-0.33990959325392817</v>
      </c>
      <c r="E168" s="7">
        <f t="shared" si="68"/>
        <v>0.36696230598669621</v>
      </c>
      <c r="F168" s="7">
        <f t="shared" si="69"/>
        <v>0.37654873458215804</v>
      </c>
      <c r="AU168">
        <f t="shared" si="70"/>
        <v>147</v>
      </c>
      <c r="AV168" s="2">
        <f t="shared" si="71"/>
        <v>3.4000000000000002E-2</v>
      </c>
      <c r="BS168">
        <f t="shared" si="56"/>
        <v>3.6999999999999998E-2</v>
      </c>
      <c r="BT168">
        <f t="shared" si="57"/>
        <v>166</v>
      </c>
      <c r="BU168">
        <f t="shared" si="58"/>
        <v>3.6999999999999998E-2</v>
      </c>
      <c r="BV168">
        <f t="shared" si="59"/>
        <v>0.31662411679747959</v>
      </c>
      <c r="BW168">
        <f t="shared" si="60"/>
        <v>0.68337588320252041</v>
      </c>
      <c r="BX168">
        <f t="shared" si="61"/>
        <v>0.4769615018160418</v>
      </c>
      <c r="BY168">
        <f t="shared" si="62"/>
        <v>-625.70898140027589</v>
      </c>
      <c r="BZ168">
        <f t="shared" si="63"/>
        <v>0.36696230598669621</v>
      </c>
      <c r="CA168">
        <f t="shared" si="64"/>
        <v>-0.33990959325392817</v>
      </c>
    </row>
    <row r="169" spans="1:79" x14ac:dyDescent="0.25">
      <c r="A169">
        <v>3.7999999999999999E-2</v>
      </c>
      <c r="B169">
        <f t="shared" si="65"/>
        <v>167</v>
      </c>
      <c r="C169" s="6">
        <f t="shared" si="66"/>
        <v>0.36917960088691798</v>
      </c>
      <c r="D169" s="6">
        <f t="shared" si="67"/>
        <v>-0.33402697723897251</v>
      </c>
      <c r="E169" s="7">
        <f t="shared" si="68"/>
        <v>0.36917960088691792</v>
      </c>
      <c r="F169" s="7">
        <f t="shared" si="69"/>
        <v>0.37729589048794637</v>
      </c>
      <c r="AU169">
        <f t="shared" si="70"/>
        <v>148</v>
      </c>
      <c r="AV169" s="2">
        <f t="shared" si="71"/>
        <v>3.4000000000000002E-2</v>
      </c>
      <c r="BS169">
        <f t="shared" si="56"/>
        <v>3.7999999999999999E-2</v>
      </c>
      <c r="BT169">
        <f t="shared" si="57"/>
        <v>167</v>
      </c>
      <c r="BU169">
        <f t="shared" si="58"/>
        <v>3.7999999999999999E-2</v>
      </c>
      <c r="BV169">
        <f t="shared" si="59"/>
        <v>0.32574740109378708</v>
      </c>
      <c r="BW169">
        <f t="shared" si="60"/>
        <v>0.67425259890621292</v>
      </c>
      <c r="BX169">
        <f t="shared" si="61"/>
        <v>0.4769615018160418</v>
      </c>
      <c r="BY169">
        <f t="shared" si="62"/>
        <v>-620.0301963408823</v>
      </c>
      <c r="BZ169">
        <f t="shared" si="63"/>
        <v>0.36917960088691798</v>
      </c>
      <c r="CA169">
        <f t="shared" si="64"/>
        <v>-0.33402697723897251</v>
      </c>
    </row>
    <row r="170" spans="1:79" x14ac:dyDescent="0.25">
      <c r="A170">
        <v>3.7999999999999999E-2</v>
      </c>
      <c r="B170">
        <f t="shared" si="65"/>
        <v>168</v>
      </c>
      <c r="C170" s="6">
        <f t="shared" si="66"/>
        <v>0.37139689578713969</v>
      </c>
      <c r="D170" s="6">
        <f t="shared" si="67"/>
        <v>-0.32815589771939235</v>
      </c>
      <c r="E170" s="7">
        <f t="shared" si="68"/>
        <v>0.37139689578713964</v>
      </c>
      <c r="F170" s="7">
        <f t="shared" si="69"/>
        <v>0.37803001573502382</v>
      </c>
      <c r="AU170">
        <f t="shared" si="70"/>
        <v>149</v>
      </c>
      <c r="AV170" s="2">
        <f t="shared" si="71"/>
        <v>3.4000000000000002E-2</v>
      </c>
      <c r="BS170">
        <f t="shared" si="56"/>
        <v>3.7999999999999999E-2</v>
      </c>
      <c r="BT170">
        <f t="shared" si="57"/>
        <v>168</v>
      </c>
      <c r="BU170">
        <f t="shared" si="58"/>
        <v>3.7999999999999999E-2</v>
      </c>
      <c r="BV170">
        <f t="shared" si="59"/>
        <v>0.32574740109378708</v>
      </c>
      <c r="BW170">
        <f t="shared" si="60"/>
        <v>0.67425259890621292</v>
      </c>
      <c r="BX170">
        <f t="shared" si="61"/>
        <v>0.4769615018160418</v>
      </c>
      <c r="BY170">
        <f t="shared" si="62"/>
        <v>-623.75410142401074</v>
      </c>
      <c r="BZ170">
        <f t="shared" si="63"/>
        <v>0.37139689578713969</v>
      </c>
      <c r="CA170">
        <f t="shared" si="64"/>
        <v>-0.32815589771939235</v>
      </c>
    </row>
    <row r="171" spans="1:79" x14ac:dyDescent="0.25">
      <c r="A171">
        <v>3.7999999999999999E-2</v>
      </c>
      <c r="B171">
        <f t="shared" si="65"/>
        <v>169</v>
      </c>
      <c r="C171" s="6">
        <f t="shared" si="66"/>
        <v>0.3736141906873614</v>
      </c>
      <c r="D171" s="6">
        <f t="shared" si="67"/>
        <v>-0.32229610794348468</v>
      </c>
      <c r="E171" s="7">
        <f t="shared" si="68"/>
        <v>0.37361419068736135</v>
      </c>
      <c r="F171" s="7">
        <f t="shared" si="69"/>
        <v>0.37875113562908536</v>
      </c>
      <c r="AU171">
        <f t="shared" si="70"/>
        <v>150</v>
      </c>
      <c r="AV171" s="2">
        <f t="shared" si="71"/>
        <v>3.4000000000000002E-2</v>
      </c>
      <c r="BS171">
        <f t="shared" si="56"/>
        <v>3.7999999999999999E-2</v>
      </c>
      <c r="BT171">
        <f t="shared" si="57"/>
        <v>169</v>
      </c>
      <c r="BU171">
        <f t="shared" si="58"/>
        <v>3.7999999999999999E-2</v>
      </c>
      <c r="BV171">
        <f t="shared" si="59"/>
        <v>0.32574740109378708</v>
      </c>
      <c r="BW171">
        <f t="shared" si="60"/>
        <v>0.67425259890621292</v>
      </c>
      <c r="BX171">
        <f t="shared" si="61"/>
        <v>0.4769615018160418</v>
      </c>
      <c r="BY171">
        <f t="shared" si="62"/>
        <v>-627.47800650713918</v>
      </c>
      <c r="BZ171">
        <f t="shared" si="63"/>
        <v>0.3736141906873614</v>
      </c>
      <c r="CA171">
        <f t="shared" si="64"/>
        <v>-0.32229610794348468</v>
      </c>
    </row>
    <row r="172" spans="1:79" x14ac:dyDescent="0.25">
      <c r="A172">
        <v>3.7999999999999999E-2</v>
      </c>
      <c r="B172">
        <f t="shared" si="65"/>
        <v>170</v>
      </c>
      <c r="C172" s="6">
        <f t="shared" si="66"/>
        <v>0.37583148558758317</v>
      </c>
      <c r="D172" s="6">
        <f t="shared" si="67"/>
        <v>-0.31644736412959229</v>
      </c>
      <c r="E172" s="7">
        <f t="shared" si="68"/>
        <v>0.37583148558758311</v>
      </c>
      <c r="F172" s="7">
        <f t="shared" si="69"/>
        <v>0.37945927493201326</v>
      </c>
      <c r="AU172">
        <f t="shared" si="70"/>
        <v>151</v>
      </c>
      <c r="AV172" s="2">
        <f t="shared" si="71"/>
        <v>3.4000000000000002E-2</v>
      </c>
      <c r="BS172">
        <f t="shared" si="56"/>
        <v>3.7999999999999999E-2</v>
      </c>
      <c r="BT172">
        <f t="shared" si="57"/>
        <v>170</v>
      </c>
      <c r="BU172">
        <f t="shared" si="58"/>
        <v>3.7999999999999999E-2</v>
      </c>
      <c r="BV172">
        <f t="shared" si="59"/>
        <v>0.32574740109378708</v>
      </c>
      <c r="BW172">
        <f t="shared" si="60"/>
        <v>0.67425259890621292</v>
      </c>
      <c r="BX172">
        <f t="shared" si="61"/>
        <v>0.4769615018160418</v>
      </c>
      <c r="BY172">
        <f t="shared" si="62"/>
        <v>-631.20191159026751</v>
      </c>
      <c r="BZ172">
        <f t="shared" si="63"/>
        <v>0.37583148558758317</v>
      </c>
      <c r="CA172">
        <f t="shared" si="64"/>
        <v>-0.31644736412959229</v>
      </c>
    </row>
    <row r="173" spans="1:79" x14ac:dyDescent="0.25">
      <c r="A173">
        <v>3.7999999999999999E-2</v>
      </c>
      <c r="B173">
        <f t="shared" si="65"/>
        <v>171</v>
      </c>
      <c r="C173" s="6">
        <f t="shared" si="66"/>
        <v>0.37804878048780488</v>
      </c>
      <c r="D173" s="6">
        <f t="shared" si="67"/>
        <v>-0.31060942538225567</v>
      </c>
      <c r="E173" s="7">
        <f t="shared" si="68"/>
        <v>0.37804878048780483</v>
      </c>
      <c r="F173" s="7">
        <f t="shared" si="69"/>
        <v>0.38015445786836893</v>
      </c>
      <c r="AU173">
        <f t="shared" si="70"/>
        <v>152</v>
      </c>
      <c r="AV173" s="2">
        <f t="shared" si="71"/>
        <v>3.4000000000000002E-2</v>
      </c>
      <c r="BS173">
        <f t="shared" si="56"/>
        <v>3.7999999999999999E-2</v>
      </c>
      <c r="BT173">
        <f t="shared" si="57"/>
        <v>171</v>
      </c>
      <c r="BU173">
        <f t="shared" si="58"/>
        <v>3.7999999999999999E-2</v>
      </c>
      <c r="BV173">
        <f t="shared" si="59"/>
        <v>0.32574740109378708</v>
      </c>
      <c r="BW173">
        <f t="shared" si="60"/>
        <v>0.67425259890621292</v>
      </c>
      <c r="BX173">
        <f t="shared" si="61"/>
        <v>0.4769615018160418</v>
      </c>
      <c r="BY173">
        <f t="shared" si="62"/>
        <v>-634.92581667339596</v>
      </c>
      <c r="BZ173">
        <f t="shared" si="63"/>
        <v>0.37804878048780488</v>
      </c>
      <c r="CA173">
        <f t="shared" si="64"/>
        <v>-0.31060942538225567</v>
      </c>
    </row>
    <row r="174" spans="1:79" x14ac:dyDescent="0.25">
      <c r="A174">
        <v>3.7999999999999999E-2</v>
      </c>
      <c r="B174">
        <f t="shared" si="65"/>
        <v>172</v>
      </c>
      <c r="C174" s="6">
        <f t="shared" si="66"/>
        <v>0.38026607538802659</v>
      </c>
      <c r="D174" s="6">
        <f t="shared" si="67"/>
        <v>-0.30478205361046751</v>
      </c>
      <c r="E174" s="7">
        <f t="shared" si="68"/>
        <v>0.38026607538802654</v>
      </c>
      <c r="F174" s="7">
        <f t="shared" si="69"/>
        <v>0.38083670813170156</v>
      </c>
      <c r="AU174">
        <f t="shared" si="70"/>
        <v>153</v>
      </c>
      <c r="AV174" s="2">
        <f t="shared" si="71"/>
        <v>3.4000000000000002E-2</v>
      </c>
      <c r="BS174">
        <f t="shared" si="56"/>
        <v>3.7999999999999999E-2</v>
      </c>
      <c r="BT174">
        <f t="shared" si="57"/>
        <v>172</v>
      </c>
      <c r="BU174">
        <f t="shared" si="58"/>
        <v>3.7999999999999999E-2</v>
      </c>
      <c r="BV174">
        <f t="shared" si="59"/>
        <v>0.32574740109378708</v>
      </c>
      <c r="BW174">
        <f t="shared" si="60"/>
        <v>0.67425259890621292</v>
      </c>
      <c r="BX174">
        <f t="shared" si="61"/>
        <v>0.4769615018160418</v>
      </c>
      <c r="BY174">
        <f t="shared" si="62"/>
        <v>-638.6497217565244</v>
      </c>
      <c r="BZ174">
        <f t="shared" si="63"/>
        <v>0.38026607538802659</v>
      </c>
      <c r="CA174">
        <f t="shared" si="64"/>
        <v>-0.30478205361046751</v>
      </c>
    </row>
    <row r="175" spans="1:79" x14ac:dyDescent="0.25">
      <c r="A175">
        <v>3.9E-2</v>
      </c>
      <c r="B175">
        <f t="shared" si="65"/>
        <v>173</v>
      </c>
      <c r="C175" s="6">
        <f t="shared" si="66"/>
        <v>0.38248337028824836</v>
      </c>
      <c r="D175" s="6">
        <f t="shared" si="67"/>
        <v>-0.29896501344795623</v>
      </c>
      <c r="E175" s="7">
        <f t="shared" si="68"/>
        <v>0.3824833702882483</v>
      </c>
      <c r="F175" s="7">
        <f t="shared" si="69"/>
        <v>0.38150604889067774</v>
      </c>
      <c r="AU175">
        <f t="shared" si="70"/>
        <v>154</v>
      </c>
      <c r="AV175" s="2">
        <f t="shared" si="71"/>
        <v>3.5000000000000003E-2</v>
      </c>
      <c r="BS175">
        <f t="shared" si="56"/>
        <v>3.9E-2</v>
      </c>
      <c r="BT175">
        <f t="shared" si="57"/>
        <v>173</v>
      </c>
      <c r="BU175">
        <f t="shared" si="58"/>
        <v>3.9E-2</v>
      </c>
      <c r="BV175">
        <f t="shared" si="59"/>
        <v>0.33497625824319466</v>
      </c>
      <c r="BW175">
        <f t="shared" si="60"/>
        <v>0.66502374175680534</v>
      </c>
      <c r="BX175">
        <f t="shared" si="61"/>
        <v>0.4769615018160418</v>
      </c>
      <c r="BY175">
        <f t="shared" si="62"/>
        <v>-632.73521671614242</v>
      </c>
      <c r="BZ175">
        <f t="shared" si="63"/>
        <v>0.38248337028824836</v>
      </c>
      <c r="CA175">
        <f t="shared" si="64"/>
        <v>-0.29896501344795623</v>
      </c>
    </row>
    <row r="176" spans="1:79" x14ac:dyDescent="0.25">
      <c r="A176">
        <v>3.9E-2</v>
      </c>
      <c r="B176">
        <f t="shared" si="65"/>
        <v>174</v>
      </c>
      <c r="C176" s="6">
        <f t="shared" si="66"/>
        <v>0.38470066518847007</v>
      </c>
      <c r="D176" s="6">
        <f t="shared" si="67"/>
        <v>-0.29315807217542134</v>
      </c>
      <c r="E176" s="7">
        <f t="shared" si="68"/>
        <v>0.38470066518847001</v>
      </c>
      <c r="F176" s="7">
        <f t="shared" si="69"/>
        <v>0.38216250279503639</v>
      </c>
      <c r="AU176">
        <f t="shared" si="70"/>
        <v>155</v>
      </c>
      <c r="AV176" s="2">
        <f t="shared" si="71"/>
        <v>3.5000000000000003E-2</v>
      </c>
      <c r="BS176">
        <f t="shared" si="56"/>
        <v>3.9E-2</v>
      </c>
      <c r="BT176">
        <f t="shared" si="57"/>
        <v>174</v>
      </c>
      <c r="BU176">
        <f t="shared" si="58"/>
        <v>3.9E-2</v>
      </c>
      <c r="BV176">
        <f t="shared" si="59"/>
        <v>0.33497625824319466</v>
      </c>
      <c r="BW176">
        <f t="shared" si="60"/>
        <v>0.66502374175680534</v>
      </c>
      <c r="BX176">
        <f t="shared" si="61"/>
        <v>0.4769615018160418</v>
      </c>
      <c r="BY176">
        <f t="shared" si="62"/>
        <v>-636.40324695797517</v>
      </c>
      <c r="BZ176">
        <f t="shared" si="63"/>
        <v>0.38470066518847007</v>
      </c>
      <c r="CA176">
        <f t="shared" si="64"/>
        <v>-0.29315807217542134</v>
      </c>
    </row>
    <row r="177" spans="1:79" x14ac:dyDescent="0.25">
      <c r="A177">
        <v>3.9E-2</v>
      </c>
      <c r="B177">
        <f t="shared" si="65"/>
        <v>175</v>
      </c>
      <c r="C177" s="6">
        <f t="shared" si="66"/>
        <v>0.38691796008869178</v>
      </c>
      <c r="D177" s="6">
        <f t="shared" si="67"/>
        <v>-0.28736099964464706</v>
      </c>
      <c r="E177" s="7">
        <f t="shared" si="68"/>
        <v>0.38691796008869173</v>
      </c>
      <c r="F177" s="7">
        <f t="shared" si="69"/>
        <v>0.38280609198137328</v>
      </c>
      <c r="AU177">
        <f t="shared" si="70"/>
        <v>156</v>
      </c>
      <c r="AV177" s="2">
        <f t="shared" si="71"/>
        <v>3.5999999999999997E-2</v>
      </c>
      <c r="BS177">
        <f t="shared" si="56"/>
        <v>3.9E-2</v>
      </c>
      <c r="BT177">
        <f t="shared" si="57"/>
        <v>175</v>
      </c>
      <c r="BU177">
        <f t="shared" si="58"/>
        <v>3.9E-2</v>
      </c>
      <c r="BV177">
        <f t="shared" si="59"/>
        <v>0.33497625824319466</v>
      </c>
      <c r="BW177">
        <f t="shared" si="60"/>
        <v>0.66502374175680534</v>
      </c>
      <c r="BX177">
        <f t="shared" si="61"/>
        <v>0.4769615018160418</v>
      </c>
      <c r="BY177">
        <f t="shared" si="62"/>
        <v>-640.07127719980781</v>
      </c>
      <c r="BZ177">
        <f t="shared" si="63"/>
        <v>0.38691796008869178</v>
      </c>
      <c r="CA177">
        <f t="shared" si="64"/>
        <v>-0.28736099964464706</v>
      </c>
    </row>
    <row r="178" spans="1:79" x14ac:dyDescent="0.25">
      <c r="A178">
        <v>3.9E-2</v>
      </c>
      <c r="B178">
        <f t="shared" si="65"/>
        <v>176</v>
      </c>
      <c r="C178" s="6">
        <f t="shared" si="66"/>
        <v>0.38913525498891355</v>
      </c>
      <c r="D178" s="6">
        <f t="shared" si="67"/>
        <v>-0.28157356820442919</v>
      </c>
      <c r="E178" s="7">
        <f t="shared" si="68"/>
        <v>0.38913525498891355</v>
      </c>
      <c r="F178" s="7">
        <f t="shared" si="69"/>
        <v>0.38343683807875972</v>
      </c>
      <c r="AU178">
        <f t="shared" si="70"/>
        <v>157</v>
      </c>
      <c r="AV178" s="2">
        <f t="shared" si="71"/>
        <v>3.5999999999999997E-2</v>
      </c>
      <c r="BS178">
        <f t="shared" si="56"/>
        <v>3.9E-2</v>
      </c>
      <c r="BT178">
        <f t="shared" si="57"/>
        <v>176</v>
      </c>
      <c r="BU178">
        <f t="shared" si="58"/>
        <v>3.9E-2</v>
      </c>
      <c r="BV178">
        <f t="shared" si="59"/>
        <v>0.33497625824319466</v>
      </c>
      <c r="BW178">
        <f t="shared" si="60"/>
        <v>0.66502374175680534</v>
      </c>
      <c r="BX178">
        <f t="shared" si="61"/>
        <v>0.4769615018160418</v>
      </c>
      <c r="BY178">
        <f t="shared" si="62"/>
        <v>-643.73930744164056</v>
      </c>
      <c r="BZ178">
        <f t="shared" si="63"/>
        <v>0.38913525498891355</v>
      </c>
      <c r="CA178">
        <f t="shared" si="64"/>
        <v>-0.28157356820442919</v>
      </c>
    </row>
    <row r="179" spans="1:79" x14ac:dyDescent="0.25">
      <c r="A179">
        <v>3.9E-2</v>
      </c>
      <c r="B179">
        <f t="shared" si="65"/>
        <v>177</v>
      </c>
      <c r="C179" s="6">
        <f t="shared" si="66"/>
        <v>0.39135254988913526</v>
      </c>
      <c r="D179" s="6">
        <f t="shared" si="67"/>
        <v>-0.27579555262824462</v>
      </c>
      <c r="E179" s="7">
        <f t="shared" si="68"/>
        <v>0.3913525498891352</v>
      </c>
      <c r="F179" s="7">
        <f t="shared" si="69"/>
        <v>0.38405476221419821</v>
      </c>
      <c r="AU179">
        <f t="shared" si="70"/>
        <v>158</v>
      </c>
      <c r="AV179" s="2">
        <f t="shared" si="71"/>
        <v>3.5999999999999997E-2</v>
      </c>
      <c r="BS179">
        <f t="shared" si="56"/>
        <v>3.9E-2</v>
      </c>
      <c r="BT179">
        <f t="shared" si="57"/>
        <v>177</v>
      </c>
      <c r="BU179">
        <f t="shared" si="58"/>
        <v>3.9E-2</v>
      </c>
      <c r="BV179">
        <f t="shared" si="59"/>
        <v>0.33497625824319466</v>
      </c>
      <c r="BW179">
        <f t="shared" si="60"/>
        <v>0.66502374175680534</v>
      </c>
      <c r="BX179">
        <f t="shared" si="61"/>
        <v>0.4769615018160418</v>
      </c>
      <c r="BY179">
        <f t="shared" si="62"/>
        <v>-647.40733768347332</v>
      </c>
      <c r="BZ179">
        <f t="shared" si="63"/>
        <v>0.39135254988913526</v>
      </c>
      <c r="CA179">
        <f t="shared" si="64"/>
        <v>-0.27579555262824462</v>
      </c>
    </row>
    <row r="180" spans="1:79" x14ac:dyDescent="0.25">
      <c r="A180">
        <v>0.04</v>
      </c>
      <c r="B180">
        <f t="shared" si="65"/>
        <v>178</v>
      </c>
      <c r="C180" s="6">
        <f t="shared" si="66"/>
        <v>0.39356984478935697</v>
      </c>
      <c r="D180" s="6">
        <f t="shared" si="67"/>
        <v>-0.27002673004360056</v>
      </c>
      <c r="E180" s="7">
        <f t="shared" si="68"/>
        <v>0.39356984478935692</v>
      </c>
      <c r="F180" s="7">
        <f t="shared" si="69"/>
        <v>0.3846598850179207</v>
      </c>
      <c r="AU180">
        <f t="shared" si="70"/>
        <v>159</v>
      </c>
      <c r="AV180" s="2">
        <f t="shared" si="71"/>
        <v>3.5999999999999997E-2</v>
      </c>
      <c r="BS180">
        <f t="shared" si="56"/>
        <v>0.04</v>
      </c>
      <c r="BT180">
        <f t="shared" si="57"/>
        <v>178</v>
      </c>
      <c r="BU180">
        <f t="shared" si="58"/>
        <v>0.04</v>
      </c>
      <c r="BV180">
        <f t="shared" si="59"/>
        <v>0.34430585436544148</v>
      </c>
      <c r="BW180">
        <f t="shared" si="60"/>
        <v>0.65569414563455852</v>
      </c>
      <c r="BX180">
        <f t="shared" si="61"/>
        <v>0.48711333259877765</v>
      </c>
      <c r="BY180">
        <f t="shared" si="62"/>
        <v>-633.84659715652754</v>
      </c>
      <c r="BZ180">
        <f t="shared" si="63"/>
        <v>0.39356984478935697</v>
      </c>
      <c r="CA180">
        <f t="shared" si="64"/>
        <v>-0.27002673004360056</v>
      </c>
    </row>
    <row r="181" spans="1:79" x14ac:dyDescent="0.25">
      <c r="A181">
        <v>0.04</v>
      </c>
      <c r="B181">
        <f t="shared" si="65"/>
        <v>179</v>
      </c>
      <c r="C181" s="6">
        <f t="shared" si="66"/>
        <v>0.39578713968957874</v>
      </c>
      <c r="D181" s="6">
        <f t="shared" si="67"/>
        <v>-0.26426687986300196</v>
      </c>
      <c r="E181" s="7">
        <f t="shared" si="68"/>
        <v>0.39578713968957868</v>
      </c>
      <c r="F181" s="7">
        <f t="shared" si="69"/>
        <v>0.38525222662853065</v>
      </c>
      <c r="AU181">
        <f t="shared" si="70"/>
        <v>160</v>
      </c>
      <c r="AV181" s="2">
        <f t="shared" si="71"/>
        <v>3.5999999999999997E-2</v>
      </c>
      <c r="BS181">
        <f t="shared" si="56"/>
        <v>0.04</v>
      </c>
      <c r="BT181">
        <f t="shared" si="57"/>
        <v>179</v>
      </c>
      <c r="BU181">
        <f t="shared" si="58"/>
        <v>0.04</v>
      </c>
      <c r="BV181">
        <f t="shared" si="59"/>
        <v>0.34430585436544148</v>
      </c>
      <c r="BW181">
        <f t="shared" si="60"/>
        <v>0.65569414563455852</v>
      </c>
      <c r="BX181">
        <f t="shared" si="61"/>
        <v>0.48711333259877765</v>
      </c>
      <c r="BY181">
        <f t="shared" si="62"/>
        <v>-637.41756390107139</v>
      </c>
      <c r="BZ181">
        <f t="shared" si="63"/>
        <v>0.39578713968957874</v>
      </c>
      <c r="CA181">
        <f t="shared" si="64"/>
        <v>-0.26426687986300196</v>
      </c>
    </row>
    <row r="182" spans="1:79" x14ac:dyDescent="0.25">
      <c r="A182">
        <v>0.04</v>
      </c>
      <c r="B182">
        <f t="shared" si="65"/>
        <v>180</v>
      </c>
      <c r="C182" s="6">
        <f t="shared" si="66"/>
        <v>0.39800443458980045</v>
      </c>
      <c r="D182" s="6">
        <f t="shared" si="67"/>
        <v>-0.25851578371647743</v>
      </c>
      <c r="E182" s="7">
        <f t="shared" si="68"/>
        <v>0.39800443458980045</v>
      </c>
      <c r="F182" s="7">
        <f t="shared" si="69"/>
        <v>0.38583180669799488</v>
      </c>
      <c r="AU182">
        <f t="shared" si="70"/>
        <v>161</v>
      </c>
      <c r="AV182" s="2">
        <f t="shared" si="71"/>
        <v>3.6999999999999998E-2</v>
      </c>
      <c r="BS182">
        <f t="shared" si="56"/>
        <v>0.04</v>
      </c>
      <c r="BT182">
        <f t="shared" si="57"/>
        <v>180</v>
      </c>
      <c r="BU182">
        <f t="shared" si="58"/>
        <v>0.04</v>
      </c>
      <c r="BV182">
        <f t="shared" si="59"/>
        <v>0.34430585436544148</v>
      </c>
      <c r="BW182">
        <f t="shared" si="60"/>
        <v>0.65569414563455852</v>
      </c>
      <c r="BX182">
        <f t="shared" si="61"/>
        <v>0.48711333259877765</v>
      </c>
      <c r="BY182">
        <f t="shared" si="62"/>
        <v>-640.98853064561513</v>
      </c>
      <c r="BZ182">
        <f t="shared" si="63"/>
        <v>0.39800443458980045</v>
      </c>
      <c r="CA182">
        <f t="shared" si="64"/>
        <v>-0.25851578371647743</v>
      </c>
    </row>
    <row r="183" spans="1:79" x14ac:dyDescent="0.25">
      <c r="A183">
        <v>0.04</v>
      </c>
      <c r="B183">
        <f t="shared" si="65"/>
        <v>181</v>
      </c>
      <c r="C183" s="6">
        <f t="shared" si="66"/>
        <v>0.40022172949002216</v>
      </c>
      <c r="D183" s="6">
        <f t="shared" si="67"/>
        <v>-0.25277322538560393</v>
      </c>
      <c r="E183" s="7">
        <f t="shared" si="68"/>
        <v>0.40022172949002216</v>
      </c>
      <c r="F183" s="7">
        <f t="shared" si="69"/>
        <v>0.38639864439648702</v>
      </c>
      <c r="AU183">
        <f t="shared" si="70"/>
        <v>162</v>
      </c>
      <c r="AV183" s="2">
        <f t="shared" si="71"/>
        <v>3.6999999999999998E-2</v>
      </c>
      <c r="BS183">
        <f t="shared" si="56"/>
        <v>0.04</v>
      </c>
      <c r="BT183">
        <f t="shared" si="57"/>
        <v>181</v>
      </c>
      <c r="BU183">
        <f t="shared" si="58"/>
        <v>0.04</v>
      </c>
      <c r="BV183">
        <f t="shared" si="59"/>
        <v>0.34430585436544148</v>
      </c>
      <c r="BW183">
        <f t="shared" si="60"/>
        <v>0.65569414563455852</v>
      </c>
      <c r="BX183">
        <f t="shared" si="61"/>
        <v>0.48711333259877765</v>
      </c>
      <c r="BY183">
        <f t="shared" si="62"/>
        <v>-644.55949739015898</v>
      </c>
      <c r="BZ183">
        <f t="shared" si="63"/>
        <v>0.40022172949002216</v>
      </c>
      <c r="CA183">
        <f t="shared" si="64"/>
        <v>-0.25277322538560393</v>
      </c>
    </row>
    <row r="184" spans="1:79" x14ac:dyDescent="0.25">
      <c r="A184">
        <v>0.04</v>
      </c>
      <c r="B184">
        <f t="shared" si="65"/>
        <v>182</v>
      </c>
      <c r="C184" s="6">
        <f t="shared" si="66"/>
        <v>0.40243902439024393</v>
      </c>
      <c r="D184" s="6">
        <f t="shared" si="67"/>
        <v>-0.2470389907389772</v>
      </c>
      <c r="E184" s="7">
        <f t="shared" si="68"/>
        <v>0.40243902439024393</v>
      </c>
      <c r="F184" s="7">
        <f t="shared" si="69"/>
        <v>0.3869527584170861</v>
      </c>
      <c r="AU184">
        <f t="shared" si="70"/>
        <v>163</v>
      </c>
      <c r="AV184" s="2">
        <f t="shared" si="71"/>
        <v>3.6999999999999998E-2</v>
      </c>
      <c r="BS184">
        <f t="shared" si="56"/>
        <v>0.04</v>
      </c>
      <c r="BT184">
        <f t="shared" si="57"/>
        <v>182</v>
      </c>
      <c r="BU184">
        <f t="shared" si="58"/>
        <v>0.04</v>
      </c>
      <c r="BV184">
        <f t="shared" si="59"/>
        <v>0.34430585436544148</v>
      </c>
      <c r="BW184">
        <f t="shared" si="60"/>
        <v>0.65569414563455852</v>
      </c>
      <c r="BX184">
        <f t="shared" si="61"/>
        <v>0.48711333259877765</v>
      </c>
      <c r="BY184">
        <f t="shared" si="62"/>
        <v>-648.13046413470283</v>
      </c>
      <c r="BZ184">
        <f t="shared" si="63"/>
        <v>0.40243902439024393</v>
      </c>
      <c r="CA184">
        <f t="shared" si="64"/>
        <v>-0.2470389907389772</v>
      </c>
    </row>
    <row r="185" spans="1:79" x14ac:dyDescent="0.25">
      <c r="A185">
        <v>0.04</v>
      </c>
      <c r="B185">
        <f t="shared" si="65"/>
        <v>183</v>
      </c>
      <c r="C185" s="6">
        <f t="shared" si="66"/>
        <v>0.40465631929046564</v>
      </c>
      <c r="D185" s="6">
        <f t="shared" si="67"/>
        <v>-0.24131286766907378</v>
      </c>
      <c r="E185" s="7">
        <f t="shared" si="68"/>
        <v>0.40465631929046564</v>
      </c>
      <c r="F185" s="7">
        <f t="shared" si="69"/>
        <v>0.38749416698033418</v>
      </c>
      <c r="AU185">
        <f t="shared" si="70"/>
        <v>164</v>
      </c>
      <c r="AV185" s="2">
        <f t="shared" si="71"/>
        <v>3.6999999999999998E-2</v>
      </c>
      <c r="BS185">
        <f t="shared" si="56"/>
        <v>0.04</v>
      </c>
      <c r="BT185">
        <f t="shared" si="57"/>
        <v>183</v>
      </c>
      <c r="BU185">
        <f t="shared" si="58"/>
        <v>0.04</v>
      </c>
      <c r="BV185">
        <f t="shared" si="59"/>
        <v>0.34430585436544148</v>
      </c>
      <c r="BW185">
        <f t="shared" si="60"/>
        <v>0.65569414563455852</v>
      </c>
      <c r="BX185">
        <f t="shared" si="61"/>
        <v>0.48711333259877765</v>
      </c>
      <c r="BY185">
        <f t="shared" si="62"/>
        <v>-651.70143087924657</v>
      </c>
      <c r="BZ185">
        <f t="shared" si="63"/>
        <v>0.40465631929046564</v>
      </c>
      <c r="CA185">
        <f t="shared" si="64"/>
        <v>-0.24131286766907378</v>
      </c>
    </row>
    <row r="186" spans="1:79" x14ac:dyDescent="0.25">
      <c r="A186">
        <v>0.04</v>
      </c>
      <c r="B186">
        <f t="shared" si="65"/>
        <v>184</v>
      </c>
      <c r="C186" s="6">
        <f t="shared" si="66"/>
        <v>0.40687361419068735</v>
      </c>
      <c r="D186" s="6">
        <f t="shared" si="67"/>
        <v>-0.23559464603045008</v>
      </c>
      <c r="E186" s="7">
        <f t="shared" si="68"/>
        <v>0.40687361419068735</v>
      </c>
      <c r="F186" s="7">
        <f t="shared" si="69"/>
        <v>0.38802288783865468</v>
      </c>
      <c r="AU186">
        <f t="shared" si="70"/>
        <v>165</v>
      </c>
      <c r="AV186" s="2">
        <f t="shared" si="71"/>
        <v>3.6999999999999998E-2</v>
      </c>
      <c r="BS186">
        <f t="shared" si="56"/>
        <v>0.04</v>
      </c>
      <c r="BT186">
        <f t="shared" si="57"/>
        <v>184</v>
      </c>
      <c r="BU186">
        <f t="shared" si="58"/>
        <v>0.04</v>
      </c>
      <c r="BV186">
        <f t="shared" si="59"/>
        <v>0.34430585436544148</v>
      </c>
      <c r="BW186">
        <f t="shared" si="60"/>
        <v>0.65569414563455852</v>
      </c>
      <c r="BX186">
        <f t="shared" si="61"/>
        <v>0.49727352118800461</v>
      </c>
      <c r="BY186">
        <f t="shared" si="62"/>
        <v>-647.69626713063951</v>
      </c>
      <c r="BZ186">
        <f t="shared" si="63"/>
        <v>0.40687361419068735</v>
      </c>
      <c r="CA186">
        <f t="shared" si="64"/>
        <v>-0.23559464603045008</v>
      </c>
    </row>
    <row r="187" spans="1:79" x14ac:dyDescent="0.25">
      <c r="A187">
        <v>4.1000000000000002E-2</v>
      </c>
      <c r="B187">
        <f t="shared" si="65"/>
        <v>185</v>
      </c>
      <c r="C187" s="6">
        <f t="shared" si="66"/>
        <v>0.40909090909090912</v>
      </c>
      <c r="D187" s="6">
        <f t="shared" si="67"/>
        <v>-0.22988411757923208</v>
      </c>
      <c r="E187" s="7">
        <f t="shared" si="68"/>
        <v>0.40909090909090906</v>
      </c>
      <c r="F187" s="7">
        <f t="shared" si="69"/>
        <v>0.38853893828063618</v>
      </c>
      <c r="AU187">
        <f t="shared" si="70"/>
        <v>166</v>
      </c>
      <c r="AV187" s="2">
        <f t="shared" si="71"/>
        <v>3.6999999999999998E-2</v>
      </c>
      <c r="BS187">
        <f t="shared" si="56"/>
        <v>4.1000000000000002E-2</v>
      </c>
      <c r="BT187">
        <f t="shared" si="57"/>
        <v>185</v>
      </c>
      <c r="BU187">
        <f t="shared" si="58"/>
        <v>4.1000000000000002E-2</v>
      </c>
      <c r="BV187">
        <f t="shared" si="59"/>
        <v>0.35373117141385185</v>
      </c>
      <c r="BW187">
        <f t="shared" si="60"/>
        <v>0.6462688285861482</v>
      </c>
      <c r="BX187">
        <f t="shared" si="61"/>
        <v>0.49727352118800461</v>
      </c>
      <c r="BY187">
        <f t="shared" si="62"/>
        <v>-641.26042015575206</v>
      </c>
      <c r="BZ187">
        <f t="shared" si="63"/>
        <v>0.40909090909090912</v>
      </c>
      <c r="CA187">
        <f t="shared" si="64"/>
        <v>-0.22988411757923208</v>
      </c>
    </row>
    <row r="188" spans="1:79" x14ac:dyDescent="0.25">
      <c r="A188">
        <v>4.1000000000000002E-2</v>
      </c>
      <c r="B188">
        <f t="shared" si="65"/>
        <v>186</v>
      </c>
      <c r="C188" s="6">
        <f t="shared" si="66"/>
        <v>0.41130820399113083</v>
      </c>
      <c r="D188" s="6">
        <f t="shared" si="67"/>
        <v>-0.22418107591384542</v>
      </c>
      <c r="E188" s="7">
        <f t="shared" si="68"/>
        <v>0.41130820399113083</v>
      </c>
      <c r="F188" s="7">
        <f t="shared" si="69"/>
        <v>0.38904233513518222</v>
      </c>
      <c r="AU188">
        <f t="shared" si="70"/>
        <v>167</v>
      </c>
      <c r="AV188" s="2">
        <f t="shared" si="71"/>
        <v>3.7999999999999999E-2</v>
      </c>
      <c r="BS188">
        <f t="shared" si="56"/>
        <v>4.1000000000000002E-2</v>
      </c>
      <c r="BT188">
        <f t="shared" si="57"/>
        <v>186</v>
      </c>
      <c r="BU188">
        <f t="shared" si="58"/>
        <v>4.1000000000000002E-2</v>
      </c>
      <c r="BV188">
        <f t="shared" si="59"/>
        <v>0.35373117141385185</v>
      </c>
      <c r="BW188">
        <f t="shared" si="60"/>
        <v>0.6462688285861482</v>
      </c>
      <c r="BX188">
        <f t="shared" si="61"/>
        <v>0.49727352118800461</v>
      </c>
      <c r="BY188">
        <f t="shared" si="62"/>
        <v>-644.73608638965857</v>
      </c>
      <c r="BZ188">
        <f t="shared" si="63"/>
        <v>0.41130820399113083</v>
      </c>
      <c r="CA188">
        <f t="shared" si="64"/>
        <v>-0.22418107591384542</v>
      </c>
    </row>
    <row r="189" spans="1:79" x14ac:dyDescent="0.25">
      <c r="A189">
        <v>4.1000000000000002E-2</v>
      </c>
      <c r="B189">
        <f t="shared" si="65"/>
        <v>187</v>
      </c>
      <c r="C189" s="6">
        <f t="shared" si="66"/>
        <v>0.41352549889135254</v>
      </c>
      <c r="D189" s="6">
        <f t="shared" si="67"/>
        <v>-0.21848531641693783</v>
      </c>
      <c r="E189" s="7">
        <f t="shared" si="68"/>
        <v>0.41352549889135254</v>
      </c>
      <c r="F189" s="7">
        <f t="shared" si="69"/>
        <v>0.389533094775532</v>
      </c>
      <c r="AU189">
        <f t="shared" si="70"/>
        <v>168</v>
      </c>
      <c r="AV189" s="2">
        <f t="shared" si="71"/>
        <v>3.7999999999999999E-2</v>
      </c>
      <c r="BS189">
        <f t="shared" si="56"/>
        <v>4.1000000000000002E-2</v>
      </c>
      <c r="BT189">
        <f t="shared" si="57"/>
        <v>187</v>
      </c>
      <c r="BU189">
        <f t="shared" si="58"/>
        <v>4.1000000000000002E-2</v>
      </c>
      <c r="BV189">
        <f t="shared" si="59"/>
        <v>0.35373117141385185</v>
      </c>
      <c r="BW189">
        <f t="shared" si="60"/>
        <v>0.6462688285861482</v>
      </c>
      <c r="BX189">
        <f t="shared" si="61"/>
        <v>0.49727352118800461</v>
      </c>
      <c r="BY189">
        <f t="shared" si="62"/>
        <v>-648.21175262356508</v>
      </c>
      <c r="BZ189">
        <f t="shared" si="63"/>
        <v>0.41352549889135254</v>
      </c>
      <c r="CA189">
        <f t="shared" si="64"/>
        <v>-0.21848531641693783</v>
      </c>
    </row>
    <row r="190" spans="1:79" x14ac:dyDescent="0.25">
      <c r="A190">
        <v>4.1000000000000002E-2</v>
      </c>
      <c r="B190">
        <f t="shared" si="65"/>
        <v>188</v>
      </c>
      <c r="C190" s="6">
        <f t="shared" si="66"/>
        <v>0.41574279379157431</v>
      </c>
      <c r="D190" s="6">
        <f t="shared" si="67"/>
        <v>-0.21279663619845091</v>
      </c>
      <c r="E190" s="7">
        <f t="shared" si="68"/>
        <v>0.41574279379157431</v>
      </c>
      <c r="F190" s="7">
        <f t="shared" si="69"/>
        <v>0.39001123312315295</v>
      </c>
      <c r="AU190">
        <f t="shared" si="70"/>
        <v>169</v>
      </c>
      <c r="AV190" s="2">
        <f t="shared" si="71"/>
        <v>3.7999999999999999E-2</v>
      </c>
      <c r="BS190">
        <f t="shared" si="56"/>
        <v>4.1000000000000002E-2</v>
      </c>
      <c r="BT190">
        <f t="shared" si="57"/>
        <v>188</v>
      </c>
      <c r="BU190">
        <f t="shared" si="58"/>
        <v>4.1000000000000002E-2</v>
      </c>
      <c r="BV190">
        <f t="shared" si="59"/>
        <v>0.35373117141385185</v>
      </c>
      <c r="BW190">
        <f t="shared" si="60"/>
        <v>0.6462688285861482</v>
      </c>
      <c r="BX190">
        <f t="shared" si="61"/>
        <v>0.49727352118800461</v>
      </c>
      <c r="BY190">
        <f t="shared" si="62"/>
        <v>-651.68741885747158</v>
      </c>
      <c r="BZ190">
        <f t="shared" si="63"/>
        <v>0.41574279379157431</v>
      </c>
      <c r="CA190">
        <f t="shared" si="64"/>
        <v>-0.21279663619845091</v>
      </c>
    </row>
    <row r="191" spans="1:79" x14ac:dyDescent="0.25">
      <c r="A191">
        <v>4.1000000000000002E-2</v>
      </c>
      <c r="B191">
        <f t="shared" si="65"/>
        <v>189</v>
      </c>
      <c r="C191" s="6">
        <f t="shared" si="66"/>
        <v>0.41796008869179602</v>
      </c>
      <c r="D191" s="6">
        <f t="shared" si="67"/>
        <v>-0.20711483403979633</v>
      </c>
      <c r="E191" s="7">
        <f t="shared" si="68"/>
        <v>0.41796008869179596</v>
      </c>
      <c r="F191" s="7">
        <f t="shared" si="69"/>
        <v>0.39047676565150879</v>
      </c>
      <c r="AU191">
        <f t="shared" si="70"/>
        <v>170</v>
      </c>
      <c r="AV191" s="2">
        <f t="shared" si="71"/>
        <v>3.7999999999999999E-2</v>
      </c>
      <c r="BS191">
        <f t="shared" si="56"/>
        <v>4.1000000000000002E-2</v>
      </c>
      <c r="BT191">
        <f t="shared" si="57"/>
        <v>189</v>
      </c>
      <c r="BU191">
        <f t="shared" si="58"/>
        <v>4.1000000000000002E-2</v>
      </c>
      <c r="BV191">
        <f t="shared" si="59"/>
        <v>0.35373117141385185</v>
      </c>
      <c r="BW191">
        <f t="shared" si="60"/>
        <v>0.6462688285861482</v>
      </c>
      <c r="BX191">
        <f t="shared" si="61"/>
        <v>0.49727352118800461</v>
      </c>
      <c r="BY191">
        <f t="shared" si="62"/>
        <v>-655.16308509137809</v>
      </c>
      <c r="BZ191">
        <f t="shared" si="63"/>
        <v>0.41796008869179602</v>
      </c>
      <c r="CA191">
        <f t="shared" si="64"/>
        <v>-0.20711483403979633</v>
      </c>
    </row>
    <row r="192" spans="1:79" x14ac:dyDescent="0.25">
      <c r="A192">
        <v>4.1000000000000002E-2</v>
      </c>
      <c r="B192">
        <f t="shared" si="65"/>
        <v>190</v>
      </c>
      <c r="C192" s="6">
        <f t="shared" si="66"/>
        <v>0.42017738359201773</v>
      </c>
      <c r="D192" s="6">
        <f t="shared" si="67"/>
        <v>-0.20143971033909291</v>
      </c>
      <c r="E192" s="7">
        <f t="shared" si="68"/>
        <v>0.42017738359201773</v>
      </c>
      <c r="F192" s="7">
        <f t="shared" si="69"/>
        <v>0.39092970738970473</v>
      </c>
      <c r="AU192">
        <f t="shared" si="70"/>
        <v>171</v>
      </c>
      <c r="AV192" s="2">
        <f t="shared" si="71"/>
        <v>3.7999999999999999E-2</v>
      </c>
      <c r="BS192">
        <f t="shared" si="56"/>
        <v>4.1000000000000002E-2</v>
      </c>
      <c r="BT192">
        <f t="shared" si="57"/>
        <v>190</v>
      </c>
      <c r="BU192">
        <f t="shared" si="58"/>
        <v>4.1000000000000002E-2</v>
      </c>
      <c r="BV192">
        <f t="shared" si="59"/>
        <v>0.35373117141385185</v>
      </c>
      <c r="BW192">
        <f t="shared" si="60"/>
        <v>0.6462688285861482</v>
      </c>
      <c r="BX192">
        <f t="shared" si="61"/>
        <v>0.49727352118800461</v>
      </c>
      <c r="BY192">
        <f t="shared" si="62"/>
        <v>-658.6387513252846</v>
      </c>
      <c r="BZ192">
        <f t="shared" si="63"/>
        <v>0.42017738359201773</v>
      </c>
      <c r="CA192">
        <f t="shared" si="64"/>
        <v>-0.20143971033909291</v>
      </c>
    </row>
    <row r="193" spans="1:79" x14ac:dyDescent="0.25">
      <c r="A193">
        <v>4.1000000000000002E-2</v>
      </c>
      <c r="B193">
        <f t="shared" si="65"/>
        <v>191</v>
      </c>
      <c r="C193" s="6">
        <f t="shared" si="66"/>
        <v>0.42239467849223949</v>
      </c>
      <c r="D193" s="6">
        <f t="shared" si="67"/>
        <v>-0.19577106705742528</v>
      </c>
      <c r="E193" s="7">
        <f t="shared" si="68"/>
        <v>0.42239467849223944</v>
      </c>
      <c r="F193" s="7">
        <f t="shared" si="69"/>
        <v>0.39137007292601228</v>
      </c>
      <c r="AU193">
        <f t="shared" si="70"/>
        <v>172</v>
      </c>
      <c r="AV193" s="2">
        <f t="shared" si="71"/>
        <v>3.7999999999999999E-2</v>
      </c>
      <c r="BS193">
        <f t="shared" si="56"/>
        <v>4.1000000000000002E-2</v>
      </c>
      <c r="BT193">
        <f t="shared" si="57"/>
        <v>191</v>
      </c>
      <c r="BU193">
        <f t="shared" si="58"/>
        <v>4.1000000000000002E-2</v>
      </c>
      <c r="BV193">
        <f t="shared" si="59"/>
        <v>0.35373117141385185</v>
      </c>
      <c r="BW193">
        <f t="shared" si="60"/>
        <v>0.6462688285861482</v>
      </c>
      <c r="BX193">
        <f t="shared" si="61"/>
        <v>0.49727352118800461</v>
      </c>
      <c r="BY193">
        <f t="shared" si="62"/>
        <v>-662.11441755919111</v>
      </c>
      <c r="BZ193">
        <f t="shared" si="63"/>
        <v>0.42239467849223949</v>
      </c>
      <c r="CA193">
        <f t="shared" si="64"/>
        <v>-0.19577106705742528</v>
      </c>
    </row>
    <row r="194" spans="1:79" x14ac:dyDescent="0.25">
      <c r="A194">
        <v>4.1000000000000002E-2</v>
      </c>
      <c r="B194">
        <f t="shared" si="65"/>
        <v>192</v>
      </c>
      <c r="C194" s="6">
        <f t="shared" si="66"/>
        <v>0.42461197339246121</v>
      </c>
      <c r="D194" s="6">
        <f t="shared" si="67"/>
        <v>-0.1901087076660834</v>
      </c>
      <c r="E194" s="7">
        <f t="shared" si="68"/>
        <v>0.42461197339246115</v>
      </c>
      <c r="F194" s="7">
        <f t="shared" si="69"/>
        <v>0.39179787641127628</v>
      </c>
      <c r="AU194">
        <f t="shared" si="70"/>
        <v>173</v>
      </c>
      <c r="AV194" s="2">
        <f t="shared" si="71"/>
        <v>3.9E-2</v>
      </c>
      <c r="BS194">
        <f t="shared" si="56"/>
        <v>4.1000000000000002E-2</v>
      </c>
      <c r="BT194">
        <f t="shared" si="57"/>
        <v>192</v>
      </c>
      <c r="BU194">
        <f t="shared" si="58"/>
        <v>4.1000000000000002E-2</v>
      </c>
      <c r="BV194">
        <f t="shared" si="59"/>
        <v>0.35373117141385185</v>
      </c>
      <c r="BW194">
        <f t="shared" si="60"/>
        <v>0.6462688285861482</v>
      </c>
      <c r="BX194">
        <f t="shared" si="61"/>
        <v>0.49727352118800461</v>
      </c>
      <c r="BY194">
        <f t="shared" si="62"/>
        <v>-665.59008379309762</v>
      </c>
      <c r="BZ194">
        <f t="shared" si="63"/>
        <v>0.42461197339246121</v>
      </c>
      <c r="CA194">
        <f t="shared" si="64"/>
        <v>-0.1901087076660834</v>
      </c>
    </row>
    <row r="195" spans="1:79" x14ac:dyDescent="0.25">
      <c r="A195">
        <v>4.1000000000000002E-2</v>
      </c>
      <c r="B195">
        <f t="shared" si="65"/>
        <v>193</v>
      </c>
      <c r="C195" s="6">
        <f t="shared" si="66"/>
        <v>0.42682926829268292</v>
      </c>
      <c r="D195" s="6">
        <f t="shared" si="67"/>
        <v>-0.1844524370947431</v>
      </c>
      <c r="E195" s="7">
        <f t="shared" si="68"/>
        <v>0.42682926829268286</v>
      </c>
      <c r="F195" s="7">
        <f t="shared" si="69"/>
        <v>0.39221313156220566</v>
      </c>
      <c r="AU195">
        <f t="shared" si="70"/>
        <v>174</v>
      </c>
      <c r="AV195" s="2">
        <f t="shared" si="71"/>
        <v>3.9E-2</v>
      </c>
      <c r="BS195">
        <f t="shared" si="56"/>
        <v>4.1000000000000002E-2</v>
      </c>
      <c r="BT195">
        <f t="shared" si="57"/>
        <v>193</v>
      </c>
      <c r="BU195">
        <f t="shared" si="58"/>
        <v>4.1000000000000002E-2</v>
      </c>
      <c r="BV195">
        <f t="shared" si="59"/>
        <v>0.35373117141385185</v>
      </c>
      <c r="BW195">
        <f t="shared" si="60"/>
        <v>0.6462688285861482</v>
      </c>
      <c r="BX195">
        <f t="shared" si="61"/>
        <v>0.50743547865630012</v>
      </c>
      <c r="BY195">
        <f t="shared" si="62"/>
        <v>-661.2774510371562</v>
      </c>
      <c r="BZ195">
        <f t="shared" si="63"/>
        <v>0.42682926829268292</v>
      </c>
      <c r="CA195">
        <f t="shared" si="64"/>
        <v>-0.1844524370947431</v>
      </c>
    </row>
    <row r="196" spans="1:79" x14ac:dyDescent="0.25">
      <c r="A196">
        <v>4.2000000000000003E-2</v>
      </c>
      <c r="B196">
        <f t="shared" si="65"/>
        <v>194</v>
      </c>
      <c r="C196" s="6">
        <f t="shared" si="66"/>
        <v>0.42904656319290463</v>
      </c>
      <c r="D196" s="6">
        <f t="shared" si="67"/>
        <v>-0.17880206168055207</v>
      </c>
      <c r="E196" s="7">
        <f t="shared" si="68"/>
        <v>0.42904656319290463</v>
      </c>
      <c r="F196" s="7">
        <f t="shared" si="69"/>
        <v>0.39261585166455076</v>
      </c>
      <c r="AU196">
        <f t="shared" si="70"/>
        <v>175</v>
      </c>
      <c r="AV196" s="2">
        <f t="shared" si="71"/>
        <v>3.9E-2</v>
      </c>
      <c r="BS196">
        <f t="shared" ref="BS196:BS259" si="72">IF(A196&gt;0,A196,"")</f>
        <v>4.2000000000000003E-2</v>
      </c>
      <c r="BT196">
        <f t="shared" ref="BT196:BT259" si="73">IF(B196&gt;0,B196,"")</f>
        <v>194</v>
      </c>
      <c r="BU196">
        <f t="shared" ref="BU196:BU259" si="74">BS196</f>
        <v>4.2000000000000003E-2</v>
      </c>
      <c r="BV196">
        <f t="shared" ref="BV196:BV259" si="75">_xlfn.NORM.DIST(BU196,$BP$3,$BP$4,TRUE)</f>
        <v>0.36324701504164575</v>
      </c>
      <c r="BW196">
        <f t="shared" ref="BW196:BW259" si="76">1-BV196</f>
        <v>0.6367529849583542</v>
      </c>
      <c r="BX196">
        <f t="shared" ref="BX196:BX259" si="77">SMALL($BW$3:$BW$453,BT196)</f>
        <v>0.50743547865630012</v>
      </c>
      <c r="BY196">
        <f t="shared" ref="BY196:BY259" si="78">(2*BT196-1)*(LN(BV196)+LN(BX196))</f>
        <v>-654.43940951873321</v>
      </c>
      <c r="BZ196">
        <f t="shared" ref="BZ196:BZ259" si="79">(BT196-0.5)/$BP$5</f>
        <v>0.42904656319290463</v>
      </c>
      <c r="CA196">
        <f t="shared" ref="CA196:CA259" si="80">_xlfn.NORM.S.INV(BZ196)</f>
        <v>-0.17880206168055207</v>
      </c>
    </row>
    <row r="197" spans="1:79" x14ac:dyDescent="0.25">
      <c r="A197">
        <v>4.2000000000000003E-2</v>
      </c>
      <c r="B197">
        <f t="shared" ref="B197:B260" si="81">B196+1</f>
        <v>195</v>
      </c>
      <c r="C197" s="6">
        <f t="shared" ref="C197:C260" si="82">(B197-0.5)/$S$2</f>
        <v>0.4312638580931264</v>
      </c>
      <c r="D197" s="6">
        <f t="shared" ref="D197:D260" si="83">(_xlfn.NORM.S.INV(C197))</f>
        <v>-0.17315738911808351</v>
      </c>
      <c r="E197" s="7">
        <f t="shared" ref="E197:E260" si="84">_xlfn.NORM.DIST(D197,0,1,TRUE)</f>
        <v>0.4312638580931264</v>
      </c>
      <c r="F197" s="7">
        <f t="shared" ref="F197:F260" si="85">_xlfn.NORM.DIST(D197,0,1,FALSE)</f>
        <v>0.3930060495761683</v>
      </c>
      <c r="AU197">
        <f t="shared" si="70"/>
        <v>176</v>
      </c>
      <c r="AV197" s="2">
        <f t="shared" si="71"/>
        <v>3.9E-2</v>
      </c>
      <c r="BS197">
        <f t="shared" si="72"/>
        <v>4.2000000000000003E-2</v>
      </c>
      <c r="BT197">
        <f t="shared" si="73"/>
        <v>195</v>
      </c>
      <c r="BU197">
        <f t="shared" si="74"/>
        <v>4.2000000000000003E-2</v>
      </c>
      <c r="BV197">
        <f t="shared" si="75"/>
        <v>0.36324701504164575</v>
      </c>
      <c r="BW197">
        <f t="shared" si="76"/>
        <v>0.6367529849583542</v>
      </c>
      <c r="BX197">
        <f t="shared" si="77"/>
        <v>0.50743547865630012</v>
      </c>
      <c r="BY197">
        <f t="shared" si="78"/>
        <v>-657.82152533019951</v>
      </c>
      <c r="BZ197">
        <f t="shared" si="79"/>
        <v>0.4312638580931264</v>
      </c>
      <c r="CA197">
        <f t="shared" si="80"/>
        <v>-0.17315738911808351</v>
      </c>
    </row>
    <row r="198" spans="1:79" x14ac:dyDescent="0.25">
      <c r="A198">
        <v>4.2000000000000003E-2</v>
      </c>
      <c r="B198">
        <f t="shared" si="81"/>
        <v>196</v>
      </c>
      <c r="C198" s="6">
        <f t="shared" si="82"/>
        <v>0.43348115299334811</v>
      </c>
      <c r="D198" s="6">
        <f t="shared" si="83"/>
        <v>-0.16751822841012279</v>
      </c>
      <c r="E198" s="7">
        <f t="shared" si="84"/>
        <v>0.43348115299334811</v>
      </c>
      <c r="F198" s="7">
        <f t="shared" si="85"/>
        <v>0.39338373772997648</v>
      </c>
      <c r="AU198">
        <f t="shared" si="70"/>
        <v>177</v>
      </c>
      <c r="AV198" s="2">
        <f t="shared" si="71"/>
        <v>3.9E-2</v>
      </c>
      <c r="BS198">
        <f t="shared" si="72"/>
        <v>4.2000000000000003E-2</v>
      </c>
      <c r="BT198">
        <f t="shared" si="73"/>
        <v>196</v>
      </c>
      <c r="BU198">
        <f t="shared" si="74"/>
        <v>4.2000000000000003E-2</v>
      </c>
      <c r="BV198">
        <f t="shared" si="75"/>
        <v>0.36324701504164575</v>
      </c>
      <c r="BW198">
        <f t="shared" si="76"/>
        <v>0.6367529849583542</v>
      </c>
      <c r="BX198">
        <f t="shared" si="77"/>
        <v>0.50743547865630012</v>
      </c>
      <c r="BY198">
        <f t="shared" si="78"/>
        <v>-661.2036411416658</v>
      </c>
      <c r="BZ198">
        <f t="shared" si="79"/>
        <v>0.43348115299334811</v>
      </c>
      <c r="CA198">
        <f t="shared" si="80"/>
        <v>-0.16751822841012279</v>
      </c>
    </row>
    <row r="199" spans="1:79" x14ac:dyDescent="0.25">
      <c r="A199">
        <v>4.2999999999999997E-2</v>
      </c>
      <c r="B199">
        <f t="shared" si="81"/>
        <v>197</v>
      </c>
      <c r="C199" s="6">
        <f t="shared" si="82"/>
        <v>0.43569844789356982</v>
      </c>
      <c r="D199" s="6">
        <f t="shared" si="83"/>
        <v>-0.16188438981925099</v>
      </c>
      <c r="E199" s="7">
        <f t="shared" si="84"/>
        <v>0.43569844789356982</v>
      </c>
      <c r="F199" s="7">
        <f t="shared" si="85"/>
        <v>0.39374892813680201</v>
      </c>
      <c r="AU199">
        <f t="shared" si="70"/>
        <v>178</v>
      </c>
      <c r="AV199" s="2">
        <f t="shared" si="71"/>
        <v>0.04</v>
      </c>
      <c r="BS199">
        <f t="shared" si="72"/>
        <v>4.2999999999999997E-2</v>
      </c>
      <c r="BT199">
        <f t="shared" si="73"/>
        <v>197</v>
      </c>
      <c r="BU199">
        <f t="shared" si="74"/>
        <v>4.2999999999999997E-2</v>
      </c>
      <c r="BV199">
        <f t="shared" si="75"/>
        <v>0.37284802300863251</v>
      </c>
      <c r="BW199">
        <f t="shared" si="76"/>
        <v>0.62715197699136749</v>
      </c>
      <c r="BX199">
        <f t="shared" si="77"/>
        <v>0.51759261263415768</v>
      </c>
      <c r="BY199">
        <f t="shared" si="78"/>
        <v>-646.54441988105737</v>
      </c>
      <c r="BZ199">
        <f t="shared" si="79"/>
        <v>0.43569844789356982</v>
      </c>
      <c r="CA199">
        <f t="shared" si="80"/>
        <v>-0.16188438981925099</v>
      </c>
    </row>
    <row r="200" spans="1:79" x14ac:dyDescent="0.25">
      <c r="A200">
        <v>4.2999999999999997E-2</v>
      </c>
      <c r="B200">
        <f t="shared" si="81"/>
        <v>198</v>
      </c>
      <c r="C200" s="6">
        <f t="shared" si="82"/>
        <v>0.43791574279379158</v>
      </c>
      <c r="D200" s="6">
        <f t="shared" si="83"/>
        <v>-0.15625568482019456</v>
      </c>
      <c r="E200" s="7">
        <f t="shared" si="84"/>
        <v>0.43791574279379158</v>
      </c>
      <c r="F200" s="7">
        <f t="shared" si="85"/>
        <v>0.39410163238812024</v>
      </c>
      <c r="AU200">
        <f t="shared" si="70"/>
        <v>179</v>
      </c>
      <c r="AV200" s="2">
        <f t="shared" si="71"/>
        <v>0.04</v>
      </c>
      <c r="BS200">
        <f t="shared" si="72"/>
        <v>4.2999999999999997E-2</v>
      </c>
      <c r="BT200">
        <f t="shared" si="73"/>
        <v>198</v>
      </c>
      <c r="BU200">
        <f t="shared" si="74"/>
        <v>4.2999999999999997E-2</v>
      </c>
      <c r="BV200">
        <f t="shared" si="75"/>
        <v>0.37284802300863251</v>
      </c>
      <c r="BW200">
        <f t="shared" si="76"/>
        <v>0.62715197699136749</v>
      </c>
      <c r="BX200">
        <f t="shared" si="77"/>
        <v>0.51759261263415768</v>
      </c>
      <c r="BY200">
        <f t="shared" si="78"/>
        <v>-649.83472227230959</v>
      </c>
      <c r="BZ200">
        <f t="shared" si="79"/>
        <v>0.43791574279379158</v>
      </c>
      <c r="CA200">
        <f t="shared" si="80"/>
        <v>-0.15625568482019456</v>
      </c>
    </row>
    <row r="201" spans="1:79" x14ac:dyDescent="0.25">
      <c r="A201">
        <v>4.2999999999999997E-2</v>
      </c>
      <c r="B201">
        <f t="shared" si="81"/>
        <v>199</v>
      </c>
      <c r="C201" s="6">
        <f t="shared" si="82"/>
        <v>0.4401330376940133</v>
      </c>
      <c r="D201" s="6">
        <f t="shared" si="83"/>
        <v>-0.15063192605290673</v>
      </c>
      <c r="E201" s="7">
        <f t="shared" si="84"/>
        <v>0.4401330376940133</v>
      </c>
      <c r="F201" s="7">
        <f t="shared" si="85"/>
        <v>0.39444186165869088</v>
      </c>
      <c r="AU201">
        <f t="shared" si="70"/>
        <v>180</v>
      </c>
      <c r="AV201" s="2">
        <f t="shared" si="71"/>
        <v>0.04</v>
      </c>
      <c r="BS201">
        <f t="shared" si="72"/>
        <v>4.2999999999999997E-2</v>
      </c>
      <c r="BT201">
        <f t="shared" si="73"/>
        <v>199</v>
      </c>
      <c r="BU201">
        <f t="shared" si="74"/>
        <v>4.2999999999999997E-2</v>
      </c>
      <c r="BV201">
        <f t="shared" si="75"/>
        <v>0.37284802300863251</v>
      </c>
      <c r="BW201">
        <f t="shared" si="76"/>
        <v>0.62715197699136749</v>
      </c>
      <c r="BX201">
        <f t="shared" si="77"/>
        <v>0.52773834013722143</v>
      </c>
      <c r="BY201">
        <f t="shared" si="78"/>
        <v>-645.41841214608769</v>
      </c>
      <c r="BZ201">
        <f t="shared" si="79"/>
        <v>0.4401330376940133</v>
      </c>
      <c r="CA201">
        <f t="shared" si="80"/>
        <v>-0.15063192605290673</v>
      </c>
    </row>
    <row r="202" spans="1:79" x14ac:dyDescent="0.25">
      <c r="A202">
        <v>4.2999999999999997E-2</v>
      </c>
      <c r="B202">
        <f t="shared" si="81"/>
        <v>200</v>
      </c>
      <c r="C202" s="6">
        <f t="shared" si="82"/>
        <v>0.44235033259423501</v>
      </c>
      <c r="D202" s="6">
        <f t="shared" si="83"/>
        <v>-0.14501292727634799</v>
      </c>
      <c r="E202" s="7">
        <f t="shared" si="84"/>
        <v>0.44235033259423501</v>
      </c>
      <c r="F202" s="7">
        <f t="shared" si="85"/>
        <v>0.39476962670909022</v>
      </c>
      <c r="AU202">
        <f t="shared" ref="AU202:AU265" si="86">IF(B183&gt;0,B183,"")</f>
        <v>181</v>
      </c>
      <c r="AV202" s="2">
        <f t="shared" ref="AV202:AV265" si="87">IF(A183&gt;0,A183,"")</f>
        <v>0.04</v>
      </c>
      <c r="BS202">
        <f t="shared" si="72"/>
        <v>4.2999999999999997E-2</v>
      </c>
      <c r="BT202">
        <f t="shared" si="73"/>
        <v>200</v>
      </c>
      <c r="BU202">
        <f t="shared" si="74"/>
        <v>4.2999999999999997E-2</v>
      </c>
      <c r="BV202">
        <f t="shared" si="75"/>
        <v>0.37284802300863251</v>
      </c>
      <c r="BW202">
        <f t="shared" si="76"/>
        <v>0.62715197699136749</v>
      </c>
      <c r="BX202">
        <f t="shared" si="77"/>
        <v>0.52773834013722143</v>
      </c>
      <c r="BY202">
        <f t="shared" si="78"/>
        <v>-648.66989029291938</v>
      </c>
      <c r="BZ202">
        <f t="shared" si="79"/>
        <v>0.44235033259423501</v>
      </c>
      <c r="CA202">
        <f t="shared" si="80"/>
        <v>-0.14501292727634799</v>
      </c>
    </row>
    <row r="203" spans="1:79" x14ac:dyDescent="0.25">
      <c r="A203">
        <v>4.2999999999999997E-2</v>
      </c>
      <c r="B203">
        <f t="shared" si="81"/>
        <v>201</v>
      </c>
      <c r="C203" s="6">
        <f t="shared" si="82"/>
        <v>0.44456762749445677</v>
      </c>
      <c r="D203" s="6">
        <f t="shared" si="83"/>
        <v>-0.13939850332293757</v>
      </c>
      <c r="E203" s="7">
        <f t="shared" si="84"/>
        <v>0.44456762749445677</v>
      </c>
      <c r="F203" s="7">
        <f t="shared" si="85"/>
        <v>0.3950849378881417</v>
      </c>
      <c r="AU203">
        <f t="shared" si="86"/>
        <v>182</v>
      </c>
      <c r="AV203" s="2">
        <f t="shared" si="87"/>
        <v>0.04</v>
      </c>
      <c r="BS203">
        <f t="shared" si="72"/>
        <v>4.2999999999999997E-2</v>
      </c>
      <c r="BT203">
        <f t="shared" si="73"/>
        <v>201</v>
      </c>
      <c r="BU203">
        <f t="shared" si="74"/>
        <v>4.2999999999999997E-2</v>
      </c>
      <c r="BV203">
        <f t="shared" si="75"/>
        <v>0.37284802300863251</v>
      </c>
      <c r="BW203">
        <f t="shared" si="76"/>
        <v>0.62715197699136749</v>
      </c>
      <c r="BX203">
        <f t="shared" si="77"/>
        <v>0.52773834013722143</v>
      </c>
      <c r="BY203">
        <f t="shared" si="78"/>
        <v>-651.92136843975106</v>
      </c>
      <c r="BZ203">
        <f t="shared" si="79"/>
        <v>0.44456762749445677</v>
      </c>
      <c r="CA203">
        <f t="shared" si="80"/>
        <v>-0.13939850332293757</v>
      </c>
    </row>
    <row r="204" spans="1:79" x14ac:dyDescent="0.25">
      <c r="A204">
        <v>4.2999999999999997E-2</v>
      </c>
      <c r="B204">
        <f t="shared" si="81"/>
        <v>202</v>
      </c>
      <c r="C204" s="6">
        <f t="shared" si="82"/>
        <v>0.44678492239467849</v>
      </c>
      <c r="D204" s="6">
        <f t="shared" si="83"/>
        <v>-0.13378847005364383</v>
      </c>
      <c r="E204" s="7">
        <f t="shared" si="84"/>
        <v>0.44678492239467849</v>
      </c>
      <c r="F204" s="7">
        <f t="shared" si="85"/>
        <v>0.39538780513524613</v>
      </c>
      <c r="AU204">
        <f t="shared" si="86"/>
        <v>183</v>
      </c>
      <c r="AV204" s="2">
        <f t="shared" si="87"/>
        <v>0.04</v>
      </c>
      <c r="BS204">
        <f t="shared" si="72"/>
        <v>4.2999999999999997E-2</v>
      </c>
      <c r="BT204">
        <f t="shared" si="73"/>
        <v>202</v>
      </c>
      <c r="BU204">
        <f t="shared" si="74"/>
        <v>4.2999999999999997E-2</v>
      </c>
      <c r="BV204">
        <f t="shared" si="75"/>
        <v>0.37284802300863251</v>
      </c>
      <c r="BW204">
        <f t="shared" si="76"/>
        <v>0.62715197699136749</v>
      </c>
      <c r="BX204">
        <f t="shared" si="77"/>
        <v>0.53786610036309268</v>
      </c>
      <c r="BY204">
        <f t="shared" si="78"/>
        <v>-647.51219856950252</v>
      </c>
      <c r="BZ204">
        <f t="shared" si="79"/>
        <v>0.44678492239467849</v>
      </c>
      <c r="CA204">
        <f t="shared" si="80"/>
        <v>-0.13378847005364383</v>
      </c>
    </row>
    <row r="205" spans="1:79" x14ac:dyDescent="0.25">
      <c r="A205">
        <v>4.2999999999999997E-2</v>
      </c>
      <c r="B205">
        <f t="shared" si="81"/>
        <v>203</v>
      </c>
      <c r="C205" s="6">
        <f t="shared" si="82"/>
        <v>0.4490022172949002</v>
      </c>
      <c r="D205" s="6">
        <f t="shared" si="83"/>
        <v>-0.12818264431368334</v>
      </c>
      <c r="E205" s="7">
        <f t="shared" si="84"/>
        <v>0.4490022172949002</v>
      </c>
      <c r="F205" s="7">
        <f t="shared" si="85"/>
        <v>0.39567823798261309</v>
      </c>
      <c r="AU205">
        <f t="shared" si="86"/>
        <v>184</v>
      </c>
      <c r="AV205" s="2">
        <f t="shared" si="87"/>
        <v>0.04</v>
      </c>
      <c r="BS205">
        <f t="shared" si="72"/>
        <v>4.2999999999999997E-2</v>
      </c>
      <c r="BT205">
        <f t="shared" si="73"/>
        <v>203</v>
      </c>
      <c r="BU205">
        <f t="shared" si="74"/>
        <v>4.2999999999999997E-2</v>
      </c>
      <c r="BV205">
        <f t="shared" si="75"/>
        <v>0.37284802300863251</v>
      </c>
      <c r="BW205">
        <f t="shared" si="76"/>
        <v>0.62715197699136749</v>
      </c>
      <c r="BX205">
        <f t="shared" si="77"/>
        <v>0.53786610036309268</v>
      </c>
      <c r="BY205">
        <f t="shared" si="78"/>
        <v>-650.725658612031</v>
      </c>
      <c r="BZ205">
        <f t="shared" si="79"/>
        <v>0.4490022172949002</v>
      </c>
      <c r="CA205">
        <f t="shared" si="80"/>
        <v>-0.12818264431368334</v>
      </c>
    </row>
    <row r="206" spans="1:79" x14ac:dyDescent="0.25">
      <c r="A206">
        <v>4.2999999999999997E-2</v>
      </c>
      <c r="B206">
        <f t="shared" si="81"/>
        <v>204</v>
      </c>
      <c r="C206" s="6">
        <f t="shared" si="82"/>
        <v>0.45121951219512196</v>
      </c>
      <c r="D206" s="6">
        <f t="shared" si="83"/>
        <v>-0.12258084388880242</v>
      </c>
      <c r="E206" s="7">
        <f t="shared" si="84"/>
        <v>0.45121951219512196</v>
      </c>
      <c r="F206" s="7">
        <f t="shared" si="85"/>
        <v>0.39595624555739489</v>
      </c>
      <c r="AU206">
        <f t="shared" si="86"/>
        <v>185</v>
      </c>
      <c r="AV206" s="2">
        <f t="shared" si="87"/>
        <v>4.1000000000000002E-2</v>
      </c>
      <c r="BS206">
        <f t="shared" si="72"/>
        <v>4.2999999999999997E-2</v>
      </c>
      <c r="BT206">
        <f t="shared" si="73"/>
        <v>204</v>
      </c>
      <c r="BU206">
        <f t="shared" si="74"/>
        <v>4.2999999999999997E-2</v>
      </c>
      <c r="BV206">
        <f t="shared" si="75"/>
        <v>0.37284802300863251</v>
      </c>
      <c r="BW206">
        <f t="shared" si="76"/>
        <v>0.62715197699136749</v>
      </c>
      <c r="BX206">
        <f t="shared" si="77"/>
        <v>0.54796936741625824</v>
      </c>
      <c r="BY206">
        <f t="shared" si="78"/>
        <v>-646.36495390124151</v>
      </c>
      <c r="BZ206">
        <f t="shared" si="79"/>
        <v>0.45121951219512196</v>
      </c>
      <c r="CA206">
        <f t="shared" si="80"/>
        <v>-0.12258084388880242</v>
      </c>
    </row>
    <row r="207" spans="1:79" x14ac:dyDescent="0.25">
      <c r="A207">
        <v>4.3999999999999997E-2</v>
      </c>
      <c r="B207">
        <f t="shared" si="81"/>
        <v>205</v>
      </c>
      <c r="C207" s="6">
        <f t="shared" si="82"/>
        <v>0.45343680709534367</v>
      </c>
      <c r="D207" s="6">
        <f t="shared" si="83"/>
        <v>-0.11698288746211155</v>
      </c>
      <c r="E207" s="7">
        <f t="shared" si="84"/>
        <v>0.45343680709534367</v>
      </c>
      <c r="F207" s="7">
        <f t="shared" si="85"/>
        <v>0.39622183658372362</v>
      </c>
      <c r="AU207">
        <f t="shared" si="86"/>
        <v>186</v>
      </c>
      <c r="AV207" s="2">
        <f t="shared" si="87"/>
        <v>4.1000000000000002E-2</v>
      </c>
      <c r="BS207">
        <f t="shared" si="72"/>
        <v>4.3999999999999997E-2</v>
      </c>
      <c r="BT207">
        <f t="shared" si="73"/>
        <v>205</v>
      </c>
      <c r="BU207">
        <f t="shared" si="74"/>
        <v>4.3999999999999997E-2</v>
      </c>
      <c r="BV207">
        <f t="shared" si="75"/>
        <v>0.38252867410626284</v>
      </c>
      <c r="BW207">
        <f t="shared" si="76"/>
        <v>0.61747132589373721</v>
      </c>
      <c r="BX207">
        <f t="shared" si="77"/>
        <v>0.54796936741625824</v>
      </c>
      <c r="BY207">
        <f t="shared" si="78"/>
        <v>-639.05741040954183</v>
      </c>
      <c r="BZ207">
        <f t="shared" si="79"/>
        <v>0.45343680709534367</v>
      </c>
      <c r="CA207">
        <f t="shared" si="80"/>
        <v>-0.11698288746211155</v>
      </c>
    </row>
    <row r="208" spans="1:79" x14ac:dyDescent="0.25">
      <c r="A208">
        <v>4.3999999999999997E-2</v>
      </c>
      <c r="B208">
        <f t="shared" si="81"/>
        <v>206</v>
      </c>
      <c r="C208" s="6">
        <f t="shared" si="82"/>
        <v>0.45565410199556539</v>
      </c>
      <c r="D208" s="6">
        <f t="shared" si="83"/>
        <v>-0.11138859457144448</v>
      </c>
      <c r="E208" s="7">
        <f t="shared" si="84"/>
        <v>0.45565410199556539</v>
      </c>
      <c r="F208" s="7">
        <f t="shared" si="85"/>
        <v>0.39647501938465401</v>
      </c>
      <c r="AU208">
        <f t="shared" si="86"/>
        <v>187</v>
      </c>
      <c r="AV208" s="2">
        <f t="shared" si="87"/>
        <v>4.1000000000000002E-2</v>
      </c>
      <c r="BS208">
        <f t="shared" si="72"/>
        <v>4.3999999999999997E-2</v>
      </c>
      <c r="BT208">
        <f t="shared" si="73"/>
        <v>206</v>
      </c>
      <c r="BU208">
        <f t="shared" si="74"/>
        <v>4.3999999999999997E-2</v>
      </c>
      <c r="BV208">
        <f t="shared" si="75"/>
        <v>0.38252867410626284</v>
      </c>
      <c r="BW208">
        <f t="shared" si="76"/>
        <v>0.61747132589373721</v>
      </c>
      <c r="BX208">
        <f t="shared" si="77"/>
        <v>0.54796936741625824</v>
      </c>
      <c r="BY208">
        <f t="shared" si="78"/>
        <v>-642.18238552156902</v>
      </c>
      <c r="BZ208">
        <f t="shared" si="79"/>
        <v>0.45565410199556539</v>
      </c>
      <c r="CA208">
        <f t="shared" si="80"/>
        <v>-0.11138859457144448</v>
      </c>
    </row>
    <row r="209" spans="1:79" x14ac:dyDescent="0.25">
      <c r="A209">
        <v>4.3999999999999997E-2</v>
      </c>
      <c r="B209">
        <f t="shared" si="81"/>
        <v>207</v>
      </c>
      <c r="C209" s="6">
        <f t="shared" si="82"/>
        <v>0.45787139689578715</v>
      </c>
      <c r="D209" s="6">
        <f t="shared" si="83"/>
        <v>-0.10579778556721711</v>
      </c>
      <c r="E209" s="7">
        <f t="shared" si="84"/>
        <v>0.45787139689578715</v>
      </c>
      <c r="F209" s="7">
        <f t="shared" si="85"/>
        <v>0.39671580188401145</v>
      </c>
      <c r="AU209">
        <f t="shared" si="86"/>
        <v>188</v>
      </c>
      <c r="AV209" s="2">
        <f t="shared" si="87"/>
        <v>4.1000000000000002E-2</v>
      </c>
      <c r="BS209">
        <f t="shared" si="72"/>
        <v>4.3999999999999997E-2</v>
      </c>
      <c r="BT209">
        <f t="shared" si="73"/>
        <v>207</v>
      </c>
      <c r="BU209">
        <f t="shared" si="74"/>
        <v>4.3999999999999997E-2</v>
      </c>
      <c r="BV209">
        <f t="shared" si="75"/>
        <v>0.38252867410626284</v>
      </c>
      <c r="BW209">
        <f t="shared" si="76"/>
        <v>0.61747132589373721</v>
      </c>
      <c r="BX209">
        <f t="shared" si="77"/>
        <v>0.54796936741625824</v>
      </c>
      <c r="BY209">
        <f t="shared" si="78"/>
        <v>-645.30736063359609</v>
      </c>
      <c r="BZ209">
        <f t="shared" si="79"/>
        <v>0.45787139689578715</v>
      </c>
      <c r="CA209">
        <f t="shared" si="80"/>
        <v>-0.10579778556721711</v>
      </c>
    </row>
    <row r="210" spans="1:79" x14ac:dyDescent="0.25">
      <c r="A210">
        <v>4.3999999999999997E-2</v>
      </c>
      <c r="B210">
        <f t="shared" si="81"/>
        <v>208</v>
      </c>
      <c r="C210" s="6">
        <f t="shared" si="82"/>
        <v>0.46008869179600886</v>
      </c>
      <c r="D210" s="6">
        <f t="shared" si="83"/>
        <v>-0.10021028157075908</v>
      </c>
      <c r="E210" s="7">
        <f t="shared" si="84"/>
        <v>0.46008869179600886</v>
      </c>
      <c r="F210" s="7">
        <f t="shared" si="85"/>
        <v>0.39694419160814753</v>
      </c>
      <c r="AU210">
        <f t="shared" si="86"/>
        <v>189</v>
      </c>
      <c r="AV210" s="2">
        <f t="shared" si="87"/>
        <v>4.1000000000000002E-2</v>
      </c>
      <c r="BS210">
        <f t="shared" si="72"/>
        <v>4.3999999999999997E-2</v>
      </c>
      <c r="BT210">
        <f t="shared" si="73"/>
        <v>208</v>
      </c>
      <c r="BU210">
        <f t="shared" si="74"/>
        <v>4.3999999999999997E-2</v>
      </c>
      <c r="BV210">
        <f t="shared" si="75"/>
        <v>0.38252867410626284</v>
      </c>
      <c r="BW210">
        <f t="shared" si="76"/>
        <v>0.61747132589373721</v>
      </c>
      <c r="BX210">
        <f t="shared" si="77"/>
        <v>0.55804166292001289</v>
      </c>
      <c r="BY210">
        <f t="shared" si="78"/>
        <v>-640.87342705236892</v>
      </c>
      <c r="BZ210">
        <f t="shared" si="79"/>
        <v>0.46008869179600886</v>
      </c>
      <c r="CA210">
        <f t="shared" si="80"/>
        <v>-0.10021028157075908</v>
      </c>
    </row>
    <row r="211" spans="1:79" x14ac:dyDescent="0.25">
      <c r="A211">
        <v>4.3999999999999997E-2</v>
      </c>
      <c r="B211">
        <f t="shared" si="81"/>
        <v>209</v>
      </c>
      <c r="C211" s="6">
        <f t="shared" si="82"/>
        <v>0.46230598669623058</v>
      </c>
      <c r="D211" s="6">
        <f t="shared" si="83"/>
        <v>-9.4625904433090643E-2</v>
      </c>
      <c r="E211" s="7">
        <f t="shared" si="84"/>
        <v>0.46230598669623058</v>
      </c>
      <c r="F211" s="7">
        <f t="shared" si="85"/>
        <v>0.39716019568760375</v>
      </c>
      <c r="AU211">
        <f t="shared" si="86"/>
        <v>190</v>
      </c>
      <c r="AV211" s="2">
        <f t="shared" si="87"/>
        <v>4.1000000000000002E-2</v>
      </c>
      <c r="BS211">
        <f t="shared" si="72"/>
        <v>4.3999999999999997E-2</v>
      </c>
      <c r="BT211">
        <f t="shared" si="73"/>
        <v>209</v>
      </c>
      <c r="BU211">
        <f t="shared" si="74"/>
        <v>4.3999999999999997E-2</v>
      </c>
      <c r="BV211">
        <f t="shared" si="75"/>
        <v>0.38252867410626284</v>
      </c>
      <c r="BW211">
        <f t="shared" si="76"/>
        <v>0.61747132589373721</v>
      </c>
      <c r="BX211">
        <f t="shared" si="77"/>
        <v>0.55804166292001289</v>
      </c>
      <c r="BY211">
        <f t="shared" si="78"/>
        <v>-643.96197368876585</v>
      </c>
      <c r="BZ211">
        <f t="shared" si="79"/>
        <v>0.46230598669623058</v>
      </c>
      <c r="CA211">
        <f t="shared" si="80"/>
        <v>-9.4625904433090643E-2</v>
      </c>
    </row>
    <row r="212" spans="1:79" x14ac:dyDescent="0.25">
      <c r="A212">
        <v>4.3999999999999997E-2</v>
      </c>
      <c r="B212">
        <f t="shared" si="81"/>
        <v>210</v>
      </c>
      <c r="C212" s="6">
        <f t="shared" si="82"/>
        <v>0.46452328159645234</v>
      </c>
      <c r="D212" s="6">
        <f t="shared" si="83"/>
        <v>-8.9044476694122812E-2</v>
      </c>
      <c r="E212" s="7">
        <f t="shared" si="84"/>
        <v>0.46452328159645234</v>
      </c>
      <c r="F212" s="7">
        <f t="shared" si="85"/>
        <v>0.39736382085868382</v>
      </c>
      <c r="AU212">
        <f t="shared" si="86"/>
        <v>191</v>
      </c>
      <c r="AV212" s="2">
        <f t="shared" si="87"/>
        <v>4.1000000000000002E-2</v>
      </c>
      <c r="BS212">
        <f t="shared" si="72"/>
        <v>4.3999999999999997E-2</v>
      </c>
      <c r="BT212">
        <f t="shared" si="73"/>
        <v>210</v>
      </c>
      <c r="BU212">
        <f t="shared" si="74"/>
        <v>4.3999999999999997E-2</v>
      </c>
      <c r="BV212">
        <f t="shared" si="75"/>
        <v>0.38252867410626284</v>
      </c>
      <c r="BW212">
        <f t="shared" si="76"/>
        <v>0.61747132589373721</v>
      </c>
      <c r="BX212">
        <f t="shared" si="77"/>
        <v>0.55804166292001289</v>
      </c>
      <c r="BY212">
        <f t="shared" si="78"/>
        <v>-647.05052032516289</v>
      </c>
      <c r="BZ212">
        <f t="shared" si="79"/>
        <v>0.46452328159645234</v>
      </c>
      <c r="CA212">
        <f t="shared" si="80"/>
        <v>-8.9044476694122812E-2</v>
      </c>
    </row>
    <row r="213" spans="1:79" x14ac:dyDescent="0.25">
      <c r="A213">
        <v>4.3999999999999997E-2</v>
      </c>
      <c r="B213">
        <f t="shared" si="81"/>
        <v>211</v>
      </c>
      <c r="C213" s="6">
        <f t="shared" si="82"/>
        <v>0.46674057649667405</v>
      </c>
      <c r="D213" s="6">
        <f t="shared" si="83"/>
        <v>-8.3465821542253446E-2</v>
      </c>
      <c r="E213" s="7">
        <f t="shared" si="84"/>
        <v>0.46674057649667405</v>
      </c>
      <c r="F213" s="7">
        <f t="shared" si="85"/>
        <v>0.39755507346493674</v>
      </c>
      <c r="AU213">
        <f t="shared" si="86"/>
        <v>192</v>
      </c>
      <c r="AV213" s="2">
        <f t="shared" si="87"/>
        <v>4.1000000000000002E-2</v>
      </c>
      <c r="BS213">
        <f t="shared" si="72"/>
        <v>4.3999999999999997E-2</v>
      </c>
      <c r="BT213">
        <f t="shared" si="73"/>
        <v>211</v>
      </c>
      <c r="BU213">
        <f t="shared" si="74"/>
        <v>4.3999999999999997E-2</v>
      </c>
      <c r="BV213">
        <f t="shared" si="75"/>
        <v>0.38252867410626284</v>
      </c>
      <c r="BW213">
        <f t="shared" si="76"/>
        <v>0.61747132589373721</v>
      </c>
      <c r="BX213">
        <f t="shared" si="77"/>
        <v>0.55804166292001289</v>
      </c>
      <c r="BY213">
        <f t="shared" si="78"/>
        <v>-650.13906696155982</v>
      </c>
      <c r="BZ213">
        <f t="shared" si="79"/>
        <v>0.46674057649667405</v>
      </c>
      <c r="CA213">
        <f t="shared" si="80"/>
        <v>-8.3465821542253446E-2</v>
      </c>
    </row>
    <row r="214" spans="1:79" x14ac:dyDescent="0.25">
      <c r="A214">
        <v>4.3999999999999997E-2</v>
      </c>
      <c r="B214">
        <f t="shared" si="81"/>
        <v>212</v>
      </c>
      <c r="C214" s="6">
        <f t="shared" si="82"/>
        <v>0.46895787139689576</v>
      </c>
      <c r="D214" s="6">
        <f t="shared" si="83"/>
        <v>-7.7889762774335375E-2</v>
      </c>
      <c r="E214" s="7">
        <f t="shared" si="84"/>
        <v>0.46895787139689576</v>
      </c>
      <c r="F214" s="7">
        <f t="shared" si="85"/>
        <v>0.39773395945854972</v>
      </c>
      <c r="AU214">
        <f t="shared" si="86"/>
        <v>193</v>
      </c>
      <c r="AV214" s="2">
        <f t="shared" si="87"/>
        <v>4.1000000000000002E-2</v>
      </c>
      <c r="BS214">
        <f t="shared" si="72"/>
        <v>4.3999999999999997E-2</v>
      </c>
      <c r="BT214">
        <f t="shared" si="73"/>
        <v>212</v>
      </c>
      <c r="BU214">
        <f t="shared" si="74"/>
        <v>4.3999999999999997E-2</v>
      </c>
      <c r="BV214">
        <f t="shared" si="75"/>
        <v>0.38252867410626284</v>
      </c>
      <c r="BW214">
        <f t="shared" si="76"/>
        <v>0.61747132589373721</v>
      </c>
      <c r="BX214">
        <f t="shared" si="77"/>
        <v>0.55804166292001289</v>
      </c>
      <c r="BY214">
        <f t="shared" si="78"/>
        <v>-653.22761359795675</v>
      </c>
      <c r="BZ214">
        <f t="shared" si="79"/>
        <v>0.46895787139689576</v>
      </c>
      <c r="CA214">
        <f t="shared" si="80"/>
        <v>-7.7889762774335375E-2</v>
      </c>
    </row>
    <row r="215" spans="1:79" x14ac:dyDescent="0.25">
      <c r="A215">
        <v>4.3999999999999997E-2</v>
      </c>
      <c r="B215">
        <f t="shared" si="81"/>
        <v>213</v>
      </c>
      <c r="C215" s="6">
        <f t="shared" si="82"/>
        <v>0.47117516629711753</v>
      </c>
      <c r="D215" s="6">
        <f t="shared" si="83"/>
        <v>-7.2316124755993361E-2</v>
      </c>
      <c r="E215" s="7">
        <f t="shared" si="84"/>
        <v>0.47117516629711753</v>
      </c>
      <c r="F215" s="7">
        <f t="shared" si="85"/>
        <v>0.39790048440165365</v>
      </c>
      <c r="AU215">
        <f t="shared" si="86"/>
        <v>194</v>
      </c>
      <c r="AV215" s="2">
        <f t="shared" si="87"/>
        <v>4.2000000000000003E-2</v>
      </c>
      <c r="BS215">
        <f t="shared" si="72"/>
        <v>4.3999999999999997E-2</v>
      </c>
      <c r="BT215">
        <f t="shared" si="73"/>
        <v>213</v>
      </c>
      <c r="BU215">
        <f t="shared" si="74"/>
        <v>4.3999999999999997E-2</v>
      </c>
      <c r="BV215">
        <f t="shared" si="75"/>
        <v>0.38252867410626284</v>
      </c>
      <c r="BW215">
        <f t="shared" si="76"/>
        <v>0.61747132589373721</v>
      </c>
      <c r="BX215">
        <f t="shared" si="77"/>
        <v>0.55804166292001289</v>
      </c>
      <c r="BY215">
        <f t="shared" si="78"/>
        <v>-656.31616023435367</v>
      </c>
      <c r="BZ215">
        <f t="shared" si="79"/>
        <v>0.47117516629711753</v>
      </c>
      <c r="CA215">
        <f t="shared" si="80"/>
        <v>-7.2316124755993361E-2</v>
      </c>
    </row>
    <row r="216" spans="1:79" x14ac:dyDescent="0.25">
      <c r="A216">
        <v>4.3999999999999997E-2</v>
      </c>
      <c r="B216">
        <f t="shared" si="81"/>
        <v>214</v>
      </c>
      <c r="C216" s="6">
        <f t="shared" si="82"/>
        <v>0.47339246119733924</v>
      </c>
      <c r="D216" s="6">
        <f t="shared" si="83"/>
        <v>-6.6744732382266594E-2</v>
      </c>
      <c r="E216" s="7">
        <f t="shared" si="84"/>
        <v>0.47339246119733924</v>
      </c>
      <c r="F216" s="7">
        <f t="shared" si="85"/>
        <v>0.39805465346754026</v>
      </c>
      <c r="AU216">
        <f t="shared" si="86"/>
        <v>195</v>
      </c>
      <c r="AV216" s="2">
        <f t="shared" si="87"/>
        <v>4.2000000000000003E-2</v>
      </c>
      <c r="BS216">
        <f t="shared" si="72"/>
        <v>4.3999999999999997E-2</v>
      </c>
      <c r="BT216">
        <f t="shared" si="73"/>
        <v>214</v>
      </c>
      <c r="BU216">
        <f t="shared" si="74"/>
        <v>4.3999999999999997E-2</v>
      </c>
      <c r="BV216">
        <f t="shared" si="75"/>
        <v>0.38252867410626284</v>
      </c>
      <c r="BW216">
        <f t="shared" si="76"/>
        <v>0.61747132589373721</v>
      </c>
      <c r="BX216">
        <f t="shared" si="77"/>
        <v>0.55804166292001289</v>
      </c>
      <c r="BY216">
        <f t="shared" si="78"/>
        <v>-659.40470687075072</v>
      </c>
      <c r="BZ216">
        <f t="shared" si="79"/>
        <v>0.47339246119733924</v>
      </c>
      <c r="CA216">
        <f t="shared" si="80"/>
        <v>-6.6744732382266594E-2</v>
      </c>
    </row>
    <row r="217" spans="1:79" x14ac:dyDescent="0.25">
      <c r="A217">
        <v>4.3999999999999997E-2</v>
      </c>
      <c r="B217">
        <f t="shared" si="81"/>
        <v>215</v>
      </c>
      <c r="C217" s="6">
        <f t="shared" si="82"/>
        <v>0.47560975609756095</v>
      </c>
      <c r="D217" s="6">
        <f t="shared" si="83"/>
        <v>-6.1175411038551106E-2</v>
      </c>
      <c r="E217" s="7">
        <f t="shared" si="84"/>
        <v>0.47560975609756095</v>
      </c>
      <c r="F217" s="7">
        <f t="shared" si="85"/>
        <v>0.39819647144179299</v>
      </c>
      <c r="AU217">
        <f t="shared" si="86"/>
        <v>196</v>
      </c>
      <c r="AV217" s="2">
        <f t="shared" si="87"/>
        <v>4.2000000000000003E-2</v>
      </c>
      <c r="BS217">
        <f t="shared" si="72"/>
        <v>4.3999999999999997E-2</v>
      </c>
      <c r="BT217">
        <f t="shared" si="73"/>
        <v>215</v>
      </c>
      <c r="BU217">
        <f t="shared" si="74"/>
        <v>4.3999999999999997E-2</v>
      </c>
      <c r="BV217">
        <f t="shared" si="75"/>
        <v>0.38252867410626284</v>
      </c>
      <c r="BW217">
        <f t="shared" si="76"/>
        <v>0.61747132589373721</v>
      </c>
      <c r="BX217">
        <f t="shared" si="77"/>
        <v>0.55804166292001289</v>
      </c>
      <c r="BY217">
        <f t="shared" si="78"/>
        <v>-662.49325350714764</v>
      </c>
      <c r="BZ217">
        <f t="shared" si="79"/>
        <v>0.47560975609756095</v>
      </c>
      <c r="CA217">
        <f t="shared" si="80"/>
        <v>-6.1175411038551106E-2</v>
      </c>
    </row>
    <row r="218" spans="1:79" x14ac:dyDescent="0.25">
      <c r="A218">
        <v>4.4999999999999998E-2</v>
      </c>
      <c r="B218">
        <f t="shared" si="81"/>
        <v>216</v>
      </c>
      <c r="C218" s="6">
        <f t="shared" si="82"/>
        <v>0.47782705099778272</v>
      </c>
      <c r="D218" s="6">
        <f t="shared" si="83"/>
        <v>-5.5607986561822538E-2</v>
      </c>
      <c r="E218" s="7">
        <f t="shared" si="84"/>
        <v>0.47782705099778272</v>
      </c>
      <c r="F218" s="7">
        <f t="shared" si="85"/>
        <v>0.39832594272333077</v>
      </c>
      <c r="AU218">
        <f t="shared" si="86"/>
        <v>197</v>
      </c>
      <c r="AV218" s="2">
        <f t="shared" si="87"/>
        <v>4.2999999999999997E-2</v>
      </c>
      <c r="BS218">
        <f t="shared" si="72"/>
        <v>4.4999999999999998E-2</v>
      </c>
      <c r="BT218">
        <f t="shared" si="73"/>
        <v>216</v>
      </c>
      <c r="BU218">
        <f t="shared" si="74"/>
        <v>4.4999999999999998E-2</v>
      </c>
      <c r="BV218">
        <f t="shared" si="75"/>
        <v>0.39228329757677233</v>
      </c>
      <c r="BW218">
        <f t="shared" si="76"/>
        <v>0.60771670242322773</v>
      </c>
      <c r="BX218">
        <f t="shared" si="77"/>
        <v>0.56807656847476673</v>
      </c>
      <c r="BY218">
        <f t="shared" si="78"/>
        <v>-647.04739931038955</v>
      </c>
      <c r="BZ218">
        <f t="shared" si="79"/>
        <v>0.47782705099778272</v>
      </c>
      <c r="CA218">
        <f t="shared" si="80"/>
        <v>-5.5607986561822538E-2</v>
      </c>
    </row>
    <row r="219" spans="1:79" x14ac:dyDescent="0.25">
      <c r="A219">
        <v>4.4999999999999998E-2</v>
      </c>
      <c r="B219">
        <f t="shared" si="81"/>
        <v>217</v>
      </c>
      <c r="C219" s="6">
        <f t="shared" si="82"/>
        <v>0.48004434589800443</v>
      </c>
      <c r="D219" s="6">
        <f t="shared" si="83"/>
        <v>-5.0042285202114872E-2</v>
      </c>
      <c r="E219" s="7">
        <f t="shared" si="84"/>
        <v>0.48004434589800443</v>
      </c>
      <c r="F219" s="7">
        <f t="shared" si="85"/>
        <v>0.39844307132536688</v>
      </c>
      <c r="AU219">
        <f t="shared" si="86"/>
        <v>198</v>
      </c>
      <c r="AV219" s="2">
        <f t="shared" si="87"/>
        <v>4.2999999999999997E-2</v>
      </c>
      <c r="BS219">
        <f t="shared" si="72"/>
        <v>4.4999999999999998E-2</v>
      </c>
      <c r="BT219">
        <f t="shared" si="73"/>
        <v>217</v>
      </c>
      <c r="BU219">
        <f t="shared" si="74"/>
        <v>4.4999999999999998E-2</v>
      </c>
      <c r="BV219">
        <f t="shared" si="75"/>
        <v>0.39228329757677233</v>
      </c>
      <c r="BW219">
        <f t="shared" si="76"/>
        <v>0.60771670242322773</v>
      </c>
      <c r="BX219">
        <f t="shared" si="77"/>
        <v>0.56807656847476673</v>
      </c>
      <c r="BY219">
        <f t="shared" si="78"/>
        <v>-650.04993944640069</v>
      </c>
      <c r="BZ219">
        <f t="shared" si="79"/>
        <v>0.48004434589800443</v>
      </c>
      <c r="CA219">
        <f t="shared" si="80"/>
        <v>-5.0042285202114872E-2</v>
      </c>
    </row>
    <row r="220" spans="1:79" x14ac:dyDescent="0.25">
      <c r="A220">
        <v>4.4999999999999998E-2</v>
      </c>
      <c r="B220">
        <f t="shared" si="81"/>
        <v>218</v>
      </c>
      <c r="C220" s="6">
        <f t="shared" si="82"/>
        <v>0.48226164079822614</v>
      </c>
      <c r="D220" s="6">
        <f t="shared" si="83"/>
        <v>-4.4478133584232055E-2</v>
      </c>
      <c r="E220" s="7">
        <f t="shared" si="84"/>
        <v>0.48226164079822614</v>
      </c>
      <c r="F220" s="7">
        <f t="shared" si="85"/>
        <v>0.39854786087628219</v>
      </c>
      <c r="AU220">
        <f t="shared" si="86"/>
        <v>199</v>
      </c>
      <c r="AV220" s="2">
        <f t="shared" si="87"/>
        <v>4.2999999999999997E-2</v>
      </c>
      <c r="BS220">
        <f t="shared" si="72"/>
        <v>4.4999999999999998E-2</v>
      </c>
      <c r="BT220">
        <f t="shared" si="73"/>
        <v>218</v>
      </c>
      <c r="BU220">
        <f t="shared" si="74"/>
        <v>4.4999999999999998E-2</v>
      </c>
      <c r="BV220">
        <f t="shared" si="75"/>
        <v>0.39228329757677233</v>
      </c>
      <c r="BW220">
        <f t="shared" si="76"/>
        <v>0.60771670242322773</v>
      </c>
      <c r="BX220">
        <f t="shared" si="77"/>
        <v>0.56807656847476673</v>
      </c>
      <c r="BY220">
        <f t="shared" si="78"/>
        <v>-653.05247958241171</v>
      </c>
      <c r="BZ220">
        <f t="shared" si="79"/>
        <v>0.48226164079822614</v>
      </c>
      <c r="CA220">
        <f t="shared" si="80"/>
        <v>-4.4478133584232055E-2</v>
      </c>
    </row>
    <row r="221" spans="1:79" x14ac:dyDescent="0.25">
      <c r="A221">
        <v>4.4999999999999998E-2</v>
      </c>
      <c r="B221">
        <f t="shared" si="81"/>
        <v>219</v>
      </c>
      <c r="C221" s="6">
        <f t="shared" si="82"/>
        <v>0.48447893569844791</v>
      </c>
      <c r="D221" s="6">
        <f t="shared" si="83"/>
        <v>-3.8915358669672384E-2</v>
      </c>
      <c r="E221" s="7">
        <f t="shared" si="84"/>
        <v>0.48447893569844791</v>
      </c>
      <c r="F221" s="7">
        <f t="shared" si="85"/>
        <v>0.39864031462041399</v>
      </c>
      <c r="AU221">
        <f t="shared" si="86"/>
        <v>200</v>
      </c>
      <c r="AV221" s="2">
        <f t="shared" si="87"/>
        <v>4.2999999999999997E-2</v>
      </c>
      <c r="BS221">
        <f t="shared" si="72"/>
        <v>4.4999999999999998E-2</v>
      </c>
      <c r="BT221">
        <f t="shared" si="73"/>
        <v>219</v>
      </c>
      <c r="BU221">
        <f t="shared" si="74"/>
        <v>4.4999999999999998E-2</v>
      </c>
      <c r="BV221">
        <f t="shared" si="75"/>
        <v>0.39228329757677233</v>
      </c>
      <c r="BW221">
        <f t="shared" si="76"/>
        <v>0.60771670242322773</v>
      </c>
      <c r="BX221">
        <f t="shared" si="77"/>
        <v>0.57806773792281552</v>
      </c>
      <c r="BY221">
        <f t="shared" si="78"/>
        <v>-648.43599369663752</v>
      </c>
      <c r="BZ221">
        <f t="shared" si="79"/>
        <v>0.48447893569844791</v>
      </c>
      <c r="CA221">
        <f t="shared" si="80"/>
        <v>-3.8915358669672384E-2</v>
      </c>
    </row>
    <row r="222" spans="1:79" x14ac:dyDescent="0.25">
      <c r="A222">
        <v>4.5999999999999999E-2</v>
      </c>
      <c r="B222">
        <f t="shared" si="81"/>
        <v>220</v>
      </c>
      <c r="C222" s="6">
        <f t="shared" si="82"/>
        <v>0.48669623059866962</v>
      </c>
      <c r="D222" s="6">
        <f t="shared" si="83"/>
        <v>-3.3353787718743207E-2</v>
      </c>
      <c r="E222" s="7">
        <f t="shared" si="84"/>
        <v>0.48669623059866962</v>
      </c>
      <c r="F222" s="7">
        <f t="shared" si="85"/>
        <v>0.39872043541876034</v>
      </c>
      <c r="AU222">
        <f t="shared" si="86"/>
        <v>201</v>
      </c>
      <c r="AV222" s="2">
        <f t="shared" si="87"/>
        <v>4.2999999999999997E-2</v>
      </c>
      <c r="BS222">
        <f t="shared" si="72"/>
        <v>4.5999999999999999E-2</v>
      </c>
      <c r="BT222">
        <f t="shared" si="73"/>
        <v>220</v>
      </c>
      <c r="BU222">
        <f t="shared" si="74"/>
        <v>4.5999999999999999E-2</v>
      </c>
      <c r="BV222">
        <f t="shared" si="75"/>
        <v>0.40210608300000639</v>
      </c>
      <c r="BW222">
        <f t="shared" si="76"/>
        <v>0.59789391699999361</v>
      </c>
      <c r="BX222">
        <f t="shared" si="77"/>
        <v>0.57806773792281552</v>
      </c>
      <c r="BY222">
        <f t="shared" si="78"/>
        <v>-640.54646312712214</v>
      </c>
      <c r="BZ222">
        <f t="shared" si="79"/>
        <v>0.48669623059866962</v>
      </c>
      <c r="CA222">
        <f t="shared" si="80"/>
        <v>-3.3353787718743207E-2</v>
      </c>
    </row>
    <row r="223" spans="1:79" x14ac:dyDescent="0.25">
      <c r="A223">
        <v>4.5999999999999999E-2</v>
      </c>
      <c r="B223">
        <f t="shared" si="81"/>
        <v>221</v>
      </c>
      <c r="C223" s="6">
        <f t="shared" si="82"/>
        <v>0.48891352549889133</v>
      </c>
      <c r="D223" s="6">
        <f t="shared" si="83"/>
        <v>-2.7793248252842611E-2</v>
      </c>
      <c r="E223" s="7">
        <f t="shared" si="84"/>
        <v>0.48891352549889133</v>
      </c>
      <c r="F223" s="7">
        <f t="shared" si="85"/>
        <v>0.39878822574960104</v>
      </c>
      <c r="AU223">
        <f t="shared" si="86"/>
        <v>202</v>
      </c>
      <c r="AV223" s="2">
        <f t="shared" si="87"/>
        <v>4.2999999999999997E-2</v>
      </c>
      <c r="BS223">
        <f t="shared" si="72"/>
        <v>4.5999999999999999E-2</v>
      </c>
      <c r="BT223">
        <f t="shared" si="73"/>
        <v>221</v>
      </c>
      <c r="BU223">
        <f t="shared" si="74"/>
        <v>4.5999999999999999E-2</v>
      </c>
      <c r="BV223">
        <f t="shared" si="75"/>
        <v>0.40210608300000639</v>
      </c>
      <c r="BW223">
        <f t="shared" si="76"/>
        <v>0.59789391699999361</v>
      </c>
      <c r="BX223">
        <f t="shared" si="77"/>
        <v>0.57806773792281552</v>
      </c>
      <c r="BY223">
        <f t="shared" si="78"/>
        <v>-643.46467024843025</v>
      </c>
      <c r="BZ223">
        <f t="shared" si="79"/>
        <v>0.48891352549889133</v>
      </c>
      <c r="CA223">
        <f t="shared" si="80"/>
        <v>-2.7793248252842611E-2</v>
      </c>
    </row>
    <row r="224" spans="1:79" x14ac:dyDescent="0.25">
      <c r="A224">
        <v>4.5999999999999999E-2</v>
      </c>
      <c r="B224">
        <f t="shared" si="81"/>
        <v>222</v>
      </c>
      <c r="C224" s="6">
        <f t="shared" si="82"/>
        <v>0.4911308203991131</v>
      </c>
      <c r="D224" s="6">
        <f t="shared" si="83"/>
        <v>-2.2233568016889315E-2</v>
      </c>
      <c r="E224" s="7">
        <f t="shared" si="84"/>
        <v>0.4911308203991131</v>
      </c>
      <c r="F224" s="7">
        <f t="shared" si="85"/>
        <v>0.39884368770903444</v>
      </c>
      <c r="AU224">
        <f t="shared" si="86"/>
        <v>203</v>
      </c>
      <c r="AV224" s="2">
        <f t="shared" si="87"/>
        <v>4.2999999999999997E-2</v>
      </c>
      <c r="BS224">
        <f t="shared" si="72"/>
        <v>4.5999999999999999E-2</v>
      </c>
      <c r="BT224">
        <f t="shared" si="73"/>
        <v>222</v>
      </c>
      <c r="BU224">
        <f t="shared" si="74"/>
        <v>4.5999999999999999E-2</v>
      </c>
      <c r="BV224">
        <f t="shared" si="75"/>
        <v>0.40210608300000639</v>
      </c>
      <c r="BW224">
        <f t="shared" si="76"/>
        <v>0.59789391699999361</v>
      </c>
      <c r="BX224">
        <f t="shared" si="77"/>
        <v>0.58800890938053385</v>
      </c>
      <c r="BY224">
        <f t="shared" si="78"/>
        <v>-638.82926472369911</v>
      </c>
      <c r="BZ224">
        <f t="shared" si="79"/>
        <v>0.4911308203991131</v>
      </c>
      <c r="CA224">
        <f t="shared" si="80"/>
        <v>-2.2233568016889315E-2</v>
      </c>
    </row>
    <row r="225" spans="1:79" x14ac:dyDescent="0.25">
      <c r="A225">
        <v>4.5999999999999999E-2</v>
      </c>
      <c r="B225">
        <f t="shared" si="81"/>
        <v>223</v>
      </c>
      <c r="C225" s="6">
        <f t="shared" si="82"/>
        <v>0.49334811529933481</v>
      </c>
      <c r="D225" s="6">
        <f t="shared" si="83"/>
        <v>-1.6674574941878333E-2</v>
      </c>
      <c r="E225" s="7">
        <f t="shared" si="84"/>
        <v>0.49334811529933481</v>
      </c>
      <c r="F225" s="7">
        <f t="shared" si="85"/>
        <v>0.39888682301143197</v>
      </c>
      <c r="AU225">
        <f t="shared" si="86"/>
        <v>204</v>
      </c>
      <c r="AV225" s="2">
        <f t="shared" si="87"/>
        <v>4.2999999999999997E-2</v>
      </c>
      <c r="BS225">
        <f t="shared" si="72"/>
        <v>4.5999999999999999E-2</v>
      </c>
      <c r="BT225">
        <f t="shared" si="73"/>
        <v>223</v>
      </c>
      <c r="BU225">
        <f t="shared" si="74"/>
        <v>4.5999999999999999E-2</v>
      </c>
      <c r="BV225">
        <f t="shared" si="75"/>
        <v>0.40210608300000639</v>
      </c>
      <c r="BW225">
        <f t="shared" si="76"/>
        <v>0.59789391699999361</v>
      </c>
      <c r="BX225">
        <f t="shared" si="77"/>
        <v>0.58800890938053385</v>
      </c>
      <c r="BY225">
        <f t="shared" si="78"/>
        <v>-641.71336975631175</v>
      </c>
      <c r="BZ225">
        <f t="shared" si="79"/>
        <v>0.49334811529933481</v>
      </c>
      <c r="CA225">
        <f t="shared" si="80"/>
        <v>-1.6674574941878333E-2</v>
      </c>
    </row>
    <row r="226" spans="1:79" x14ac:dyDescent="0.25">
      <c r="A226">
        <v>4.7E-2</v>
      </c>
      <c r="B226">
        <f t="shared" si="81"/>
        <v>224</v>
      </c>
      <c r="C226" s="6">
        <f t="shared" si="82"/>
        <v>0.49556541019955652</v>
      </c>
      <c r="D226" s="6">
        <f t="shared" si="83"/>
        <v>-1.1116097107539757E-2</v>
      </c>
      <c r="E226" s="7">
        <f t="shared" si="84"/>
        <v>0.49556541019955652</v>
      </c>
      <c r="F226" s="7">
        <f t="shared" si="85"/>
        <v>0.3989176329898092</v>
      </c>
      <c r="AU226">
        <f t="shared" si="86"/>
        <v>205</v>
      </c>
      <c r="AV226" s="2">
        <f t="shared" si="87"/>
        <v>4.3999999999999997E-2</v>
      </c>
      <c r="BS226">
        <f t="shared" si="72"/>
        <v>4.7E-2</v>
      </c>
      <c r="BT226">
        <f t="shared" si="73"/>
        <v>224</v>
      </c>
      <c r="BU226">
        <f t="shared" si="74"/>
        <v>4.7E-2</v>
      </c>
      <c r="BV226">
        <f t="shared" si="75"/>
        <v>0.41199109061946609</v>
      </c>
      <c r="BW226">
        <f t="shared" si="76"/>
        <v>0.58800890938053385</v>
      </c>
      <c r="BX226">
        <f t="shared" si="77"/>
        <v>0.58800890938053385</v>
      </c>
      <c r="BY226">
        <f t="shared" si="78"/>
        <v>-633.74172999387224</v>
      </c>
      <c r="BZ226">
        <f t="shared" si="79"/>
        <v>0.49556541019955652</v>
      </c>
      <c r="CA226">
        <f t="shared" si="80"/>
        <v>-1.1116097107539757E-2</v>
      </c>
    </row>
    <row r="227" spans="1:79" x14ac:dyDescent="0.25">
      <c r="A227">
        <v>4.7E-2</v>
      </c>
      <c r="B227">
        <f t="shared" si="81"/>
        <v>225</v>
      </c>
      <c r="C227" s="6">
        <f t="shared" si="82"/>
        <v>0.49778270509977829</v>
      </c>
      <c r="D227" s="6">
        <f t="shared" si="83"/>
        <v>-5.5579627050824166E-3</v>
      </c>
      <c r="E227" s="7">
        <f t="shared" si="84"/>
        <v>0.49778270509977829</v>
      </c>
      <c r="F227" s="7">
        <f t="shared" si="85"/>
        <v>0.39893611859611389</v>
      </c>
      <c r="AU227">
        <f t="shared" si="86"/>
        <v>206</v>
      </c>
      <c r="AV227" s="2">
        <f t="shared" si="87"/>
        <v>4.3999999999999997E-2</v>
      </c>
      <c r="BS227">
        <f t="shared" si="72"/>
        <v>4.7E-2</v>
      </c>
      <c r="BT227">
        <f t="shared" si="73"/>
        <v>225</v>
      </c>
      <c r="BU227">
        <f t="shared" si="74"/>
        <v>4.7E-2</v>
      </c>
      <c r="BV227">
        <f t="shared" si="75"/>
        <v>0.41199109061946609</v>
      </c>
      <c r="BW227">
        <f t="shared" si="76"/>
        <v>0.58800890938053385</v>
      </c>
      <c r="BX227">
        <f t="shared" si="77"/>
        <v>0.58800890938053385</v>
      </c>
      <c r="BY227">
        <f t="shared" si="78"/>
        <v>-636.57726346140623</v>
      </c>
      <c r="BZ227">
        <f t="shared" si="79"/>
        <v>0.49778270509977829</v>
      </c>
      <c r="CA227">
        <f t="shared" si="80"/>
        <v>-5.5579627050824166E-3</v>
      </c>
    </row>
    <row r="228" spans="1:79" x14ac:dyDescent="0.25">
      <c r="A228">
        <v>4.7E-2</v>
      </c>
      <c r="B228">
        <f t="shared" si="81"/>
        <v>226</v>
      </c>
      <c r="C228" s="6">
        <f t="shared" si="82"/>
        <v>0.5</v>
      </c>
      <c r="D228" s="6">
        <f t="shared" si="83"/>
        <v>0</v>
      </c>
      <c r="E228" s="7">
        <f t="shared" si="84"/>
        <v>0.5</v>
      </c>
      <c r="F228" s="7">
        <f t="shared" si="85"/>
        <v>0.3989422804014327</v>
      </c>
      <c r="AU228">
        <f t="shared" si="86"/>
        <v>207</v>
      </c>
      <c r="AV228" s="2">
        <f t="shared" si="87"/>
        <v>4.3999999999999997E-2</v>
      </c>
      <c r="BS228">
        <f t="shared" si="72"/>
        <v>4.7E-2</v>
      </c>
      <c r="BT228">
        <f t="shared" si="73"/>
        <v>226</v>
      </c>
      <c r="BU228">
        <f t="shared" si="74"/>
        <v>4.7E-2</v>
      </c>
      <c r="BV228">
        <f t="shared" si="75"/>
        <v>0.41199109061946609</v>
      </c>
      <c r="BW228">
        <f t="shared" si="76"/>
        <v>0.58800890938053385</v>
      </c>
      <c r="BX228">
        <f t="shared" si="77"/>
        <v>0.58800890938053385</v>
      </c>
      <c r="BY228">
        <f t="shared" si="78"/>
        <v>-639.41279692894034</v>
      </c>
      <c r="BZ228">
        <f t="shared" si="79"/>
        <v>0.5</v>
      </c>
      <c r="CA228">
        <f t="shared" si="80"/>
        <v>0</v>
      </c>
    </row>
    <row r="229" spans="1:79" x14ac:dyDescent="0.25">
      <c r="A229">
        <v>4.7E-2</v>
      </c>
      <c r="B229">
        <f t="shared" si="81"/>
        <v>227</v>
      </c>
      <c r="C229" s="6">
        <f t="shared" si="82"/>
        <v>0.50221729490022171</v>
      </c>
      <c r="D229" s="6">
        <f t="shared" si="83"/>
        <v>5.5579627050824166E-3</v>
      </c>
      <c r="E229" s="7">
        <f t="shared" si="84"/>
        <v>0.50221729490022171</v>
      </c>
      <c r="F229" s="7">
        <f t="shared" si="85"/>
        <v>0.39893611859611389</v>
      </c>
      <c r="AU229">
        <f t="shared" si="86"/>
        <v>208</v>
      </c>
      <c r="AV229" s="2">
        <f t="shared" si="87"/>
        <v>4.3999999999999997E-2</v>
      </c>
      <c r="BS229">
        <f t="shared" si="72"/>
        <v>4.7E-2</v>
      </c>
      <c r="BT229">
        <f t="shared" si="73"/>
        <v>227</v>
      </c>
      <c r="BU229">
        <f t="shared" si="74"/>
        <v>4.7E-2</v>
      </c>
      <c r="BV229">
        <f t="shared" si="75"/>
        <v>0.41199109061946609</v>
      </c>
      <c r="BW229">
        <f t="shared" si="76"/>
        <v>0.58800890938053385</v>
      </c>
      <c r="BX229">
        <f t="shared" si="77"/>
        <v>0.58800890938053385</v>
      </c>
      <c r="BY229">
        <f t="shared" si="78"/>
        <v>-642.24833039647444</v>
      </c>
      <c r="BZ229">
        <f t="shared" si="79"/>
        <v>0.50221729490022171</v>
      </c>
      <c r="CA229">
        <f t="shared" si="80"/>
        <v>5.5579627050824166E-3</v>
      </c>
    </row>
    <row r="230" spans="1:79" x14ac:dyDescent="0.25">
      <c r="A230">
        <v>4.7E-2</v>
      </c>
      <c r="B230">
        <f t="shared" si="81"/>
        <v>228</v>
      </c>
      <c r="C230" s="6">
        <f t="shared" si="82"/>
        <v>0.50443458980044342</v>
      </c>
      <c r="D230" s="6">
        <f t="shared" si="83"/>
        <v>1.1116097107539616E-2</v>
      </c>
      <c r="E230" s="7">
        <f t="shared" si="84"/>
        <v>0.50443458980044342</v>
      </c>
      <c r="F230" s="7">
        <f t="shared" si="85"/>
        <v>0.3989176329898092</v>
      </c>
      <c r="AU230">
        <f t="shared" si="86"/>
        <v>209</v>
      </c>
      <c r="AV230" s="2">
        <f t="shared" si="87"/>
        <v>4.3999999999999997E-2</v>
      </c>
      <c r="BS230">
        <f t="shared" si="72"/>
        <v>4.7E-2</v>
      </c>
      <c r="BT230">
        <f t="shared" si="73"/>
        <v>228</v>
      </c>
      <c r="BU230">
        <f t="shared" si="74"/>
        <v>4.7E-2</v>
      </c>
      <c r="BV230">
        <f t="shared" si="75"/>
        <v>0.41199109061946609</v>
      </c>
      <c r="BW230">
        <f t="shared" si="76"/>
        <v>0.58800890938053385</v>
      </c>
      <c r="BX230">
        <f t="shared" si="77"/>
        <v>0.58800890938053385</v>
      </c>
      <c r="BY230">
        <f t="shared" si="78"/>
        <v>-645.08386386400855</v>
      </c>
      <c r="BZ230">
        <f t="shared" si="79"/>
        <v>0.50443458980044342</v>
      </c>
      <c r="CA230">
        <f t="shared" si="80"/>
        <v>1.1116097107539616E-2</v>
      </c>
    </row>
    <row r="231" spans="1:79" x14ac:dyDescent="0.25">
      <c r="A231">
        <v>4.7E-2</v>
      </c>
      <c r="B231">
        <f t="shared" si="81"/>
        <v>229</v>
      </c>
      <c r="C231" s="6">
        <f t="shared" si="82"/>
        <v>0.50665188470066513</v>
      </c>
      <c r="D231" s="6">
        <f t="shared" si="83"/>
        <v>1.6674574941878195E-2</v>
      </c>
      <c r="E231" s="7">
        <f t="shared" si="84"/>
        <v>0.50665188470066513</v>
      </c>
      <c r="F231" s="7">
        <f t="shared" si="85"/>
        <v>0.39888682301143197</v>
      </c>
      <c r="AU231">
        <f t="shared" si="86"/>
        <v>210</v>
      </c>
      <c r="AV231" s="2">
        <f t="shared" si="87"/>
        <v>4.3999999999999997E-2</v>
      </c>
      <c r="BS231">
        <f t="shared" si="72"/>
        <v>4.7E-2</v>
      </c>
      <c r="BT231">
        <f t="shared" si="73"/>
        <v>229</v>
      </c>
      <c r="BU231">
        <f t="shared" si="74"/>
        <v>4.7E-2</v>
      </c>
      <c r="BV231">
        <f t="shared" si="75"/>
        <v>0.41199109061946609</v>
      </c>
      <c r="BW231">
        <f t="shared" si="76"/>
        <v>0.58800890938053385</v>
      </c>
      <c r="BX231">
        <f t="shared" si="77"/>
        <v>0.59789391699999361</v>
      </c>
      <c r="BY231">
        <f t="shared" si="78"/>
        <v>-640.3006396911959</v>
      </c>
      <c r="BZ231">
        <f t="shared" si="79"/>
        <v>0.50665188470066513</v>
      </c>
      <c r="CA231">
        <f t="shared" si="80"/>
        <v>1.6674574941878195E-2</v>
      </c>
    </row>
    <row r="232" spans="1:79" x14ac:dyDescent="0.25">
      <c r="A232">
        <v>4.7E-2</v>
      </c>
      <c r="B232">
        <f t="shared" si="81"/>
        <v>230</v>
      </c>
      <c r="C232" s="6">
        <f t="shared" si="82"/>
        <v>0.50886917960088696</v>
      </c>
      <c r="D232" s="6">
        <f t="shared" si="83"/>
        <v>2.2233568016889457E-2</v>
      </c>
      <c r="E232" s="7">
        <f t="shared" si="84"/>
        <v>0.50886917960088696</v>
      </c>
      <c r="F232" s="7">
        <f t="shared" si="85"/>
        <v>0.39884368770903444</v>
      </c>
      <c r="AU232">
        <f t="shared" si="86"/>
        <v>211</v>
      </c>
      <c r="AV232" s="2">
        <f t="shared" si="87"/>
        <v>4.3999999999999997E-2</v>
      </c>
      <c r="BS232">
        <f t="shared" si="72"/>
        <v>4.7E-2</v>
      </c>
      <c r="BT232">
        <f t="shared" si="73"/>
        <v>230</v>
      </c>
      <c r="BU232">
        <f t="shared" si="74"/>
        <v>4.7E-2</v>
      </c>
      <c r="BV232">
        <f t="shared" si="75"/>
        <v>0.41199109061946609</v>
      </c>
      <c r="BW232">
        <f t="shared" si="76"/>
        <v>0.58800890938053385</v>
      </c>
      <c r="BX232">
        <f t="shared" si="77"/>
        <v>0.59789391699999361</v>
      </c>
      <c r="BY232">
        <f t="shared" si="78"/>
        <v>-643.10283067452724</v>
      </c>
      <c r="BZ232">
        <f t="shared" si="79"/>
        <v>0.50886917960088696</v>
      </c>
      <c r="CA232">
        <f t="shared" si="80"/>
        <v>2.2233568016889457E-2</v>
      </c>
    </row>
    <row r="233" spans="1:79" x14ac:dyDescent="0.25">
      <c r="A233">
        <v>4.8000000000000001E-2</v>
      </c>
      <c r="B233">
        <f t="shared" si="81"/>
        <v>231</v>
      </c>
      <c r="C233" s="6">
        <f t="shared" si="82"/>
        <v>0.51108647450110867</v>
      </c>
      <c r="D233" s="6">
        <f t="shared" si="83"/>
        <v>2.7793248252842611E-2</v>
      </c>
      <c r="E233" s="7">
        <f t="shared" si="84"/>
        <v>0.51108647450110867</v>
      </c>
      <c r="F233" s="7">
        <f t="shared" si="85"/>
        <v>0.39878822574960104</v>
      </c>
      <c r="AU233">
        <f t="shared" si="86"/>
        <v>212</v>
      </c>
      <c r="AV233" s="2">
        <f t="shared" si="87"/>
        <v>4.3999999999999997E-2</v>
      </c>
      <c r="BS233">
        <f t="shared" si="72"/>
        <v>4.8000000000000001E-2</v>
      </c>
      <c r="BT233">
        <f t="shared" si="73"/>
        <v>231</v>
      </c>
      <c r="BU233">
        <f t="shared" si="74"/>
        <v>4.8000000000000001E-2</v>
      </c>
      <c r="BV233">
        <f t="shared" si="75"/>
        <v>0.42193226207718448</v>
      </c>
      <c r="BW233">
        <f t="shared" si="76"/>
        <v>0.57806773792281552</v>
      </c>
      <c r="BX233">
        <f t="shared" si="77"/>
        <v>0.59789391699999361</v>
      </c>
      <c r="BY233">
        <f t="shared" si="78"/>
        <v>-634.91337084046211</v>
      </c>
      <c r="BZ233">
        <f t="shared" si="79"/>
        <v>0.51108647450110867</v>
      </c>
      <c r="CA233">
        <f t="shared" si="80"/>
        <v>2.7793248252842611E-2</v>
      </c>
    </row>
    <row r="234" spans="1:79" x14ac:dyDescent="0.25">
      <c r="A234">
        <v>4.8000000000000001E-2</v>
      </c>
      <c r="B234">
        <f t="shared" si="81"/>
        <v>232</v>
      </c>
      <c r="C234" s="6">
        <f t="shared" si="82"/>
        <v>0.51330376940133038</v>
      </c>
      <c r="D234" s="6">
        <f t="shared" si="83"/>
        <v>3.3353787718743207E-2</v>
      </c>
      <c r="E234" s="7">
        <f t="shared" si="84"/>
        <v>0.51330376940133038</v>
      </c>
      <c r="F234" s="7">
        <f t="shared" si="85"/>
        <v>0.39872043541876034</v>
      </c>
      <c r="AU234">
        <f t="shared" si="86"/>
        <v>213</v>
      </c>
      <c r="AV234" s="2">
        <f t="shared" si="87"/>
        <v>4.3999999999999997E-2</v>
      </c>
      <c r="BS234">
        <f t="shared" si="72"/>
        <v>4.8000000000000001E-2</v>
      </c>
      <c r="BT234">
        <f t="shared" si="73"/>
        <v>232</v>
      </c>
      <c r="BU234">
        <f t="shared" si="74"/>
        <v>4.8000000000000001E-2</v>
      </c>
      <c r="BV234">
        <f t="shared" si="75"/>
        <v>0.42193226207718448</v>
      </c>
      <c r="BW234">
        <f t="shared" si="76"/>
        <v>0.57806773792281552</v>
      </c>
      <c r="BX234">
        <f t="shared" si="77"/>
        <v>0.59789391699999361</v>
      </c>
      <c r="BY234">
        <f t="shared" si="78"/>
        <v>-637.66787570311055</v>
      </c>
      <c r="BZ234">
        <f t="shared" si="79"/>
        <v>0.51330376940133038</v>
      </c>
      <c r="CA234">
        <f t="shared" si="80"/>
        <v>3.3353787718743207E-2</v>
      </c>
    </row>
    <row r="235" spans="1:79" x14ac:dyDescent="0.25">
      <c r="A235">
        <v>4.8000000000000001E-2</v>
      </c>
      <c r="B235">
        <f t="shared" si="81"/>
        <v>233</v>
      </c>
      <c r="C235" s="6">
        <f t="shared" si="82"/>
        <v>0.51552106430155209</v>
      </c>
      <c r="D235" s="6">
        <f t="shared" si="83"/>
        <v>3.8915358669672384E-2</v>
      </c>
      <c r="E235" s="7">
        <f t="shared" si="84"/>
        <v>0.51552106430155209</v>
      </c>
      <c r="F235" s="7">
        <f t="shared" si="85"/>
        <v>0.39864031462041399</v>
      </c>
      <c r="AU235">
        <f t="shared" si="86"/>
        <v>214</v>
      </c>
      <c r="AV235" s="2">
        <f t="shared" si="87"/>
        <v>4.3999999999999997E-2</v>
      </c>
      <c r="BS235">
        <f t="shared" si="72"/>
        <v>4.8000000000000001E-2</v>
      </c>
      <c r="BT235">
        <f t="shared" si="73"/>
        <v>233</v>
      </c>
      <c r="BU235">
        <f t="shared" si="74"/>
        <v>4.8000000000000001E-2</v>
      </c>
      <c r="BV235">
        <f t="shared" si="75"/>
        <v>0.42193226207718448</v>
      </c>
      <c r="BW235">
        <f t="shared" si="76"/>
        <v>0.57806773792281552</v>
      </c>
      <c r="BX235">
        <f t="shared" si="77"/>
        <v>0.60771670242322773</v>
      </c>
      <c r="BY235">
        <f t="shared" si="78"/>
        <v>-632.84498165756759</v>
      </c>
      <c r="BZ235">
        <f t="shared" si="79"/>
        <v>0.51552106430155209</v>
      </c>
      <c r="CA235">
        <f t="shared" si="80"/>
        <v>3.8915358669672384E-2</v>
      </c>
    </row>
    <row r="236" spans="1:79" x14ac:dyDescent="0.25">
      <c r="A236">
        <v>4.9000000000000002E-2</v>
      </c>
      <c r="B236">
        <f t="shared" si="81"/>
        <v>234</v>
      </c>
      <c r="C236" s="6">
        <f t="shared" si="82"/>
        <v>0.5177383592017738</v>
      </c>
      <c r="D236" s="6">
        <f t="shared" si="83"/>
        <v>4.4478133584231916E-2</v>
      </c>
      <c r="E236" s="7">
        <f t="shared" si="84"/>
        <v>0.5177383592017738</v>
      </c>
      <c r="F236" s="7">
        <f t="shared" si="85"/>
        <v>0.39854786087628219</v>
      </c>
      <c r="AU236">
        <f t="shared" si="86"/>
        <v>215</v>
      </c>
      <c r="AV236" s="2">
        <f t="shared" si="87"/>
        <v>4.3999999999999997E-2</v>
      </c>
      <c r="BS236">
        <f t="shared" si="72"/>
        <v>4.9000000000000002E-2</v>
      </c>
      <c r="BT236">
        <f t="shared" si="73"/>
        <v>234</v>
      </c>
      <c r="BU236">
        <f t="shared" si="74"/>
        <v>4.9000000000000002E-2</v>
      </c>
      <c r="BV236">
        <f t="shared" si="75"/>
        <v>0.43192343152523327</v>
      </c>
      <c r="BW236">
        <f t="shared" si="76"/>
        <v>0.56807656847476673</v>
      </c>
      <c r="BX236">
        <f t="shared" si="77"/>
        <v>0.60771670242322773</v>
      </c>
      <c r="BY236">
        <f t="shared" si="78"/>
        <v>-624.63743959941553</v>
      </c>
      <c r="BZ236">
        <f t="shared" si="79"/>
        <v>0.5177383592017738</v>
      </c>
      <c r="CA236">
        <f t="shared" si="80"/>
        <v>4.4478133584231916E-2</v>
      </c>
    </row>
    <row r="237" spans="1:79" x14ac:dyDescent="0.25">
      <c r="A237">
        <v>4.9000000000000002E-2</v>
      </c>
      <c r="B237">
        <f t="shared" si="81"/>
        <v>235</v>
      </c>
      <c r="C237" s="6">
        <f t="shared" si="82"/>
        <v>0.51995565410199551</v>
      </c>
      <c r="D237" s="6">
        <f t="shared" si="83"/>
        <v>5.004228520211474E-2</v>
      </c>
      <c r="E237" s="7">
        <f t="shared" si="84"/>
        <v>0.51995565410199551</v>
      </c>
      <c r="F237" s="7">
        <f t="shared" si="85"/>
        <v>0.39844307132536688</v>
      </c>
      <c r="AU237">
        <f t="shared" si="86"/>
        <v>216</v>
      </c>
      <c r="AV237" s="2">
        <f t="shared" si="87"/>
        <v>4.4999999999999998E-2</v>
      </c>
      <c r="BS237">
        <f t="shared" si="72"/>
        <v>4.9000000000000002E-2</v>
      </c>
      <c r="BT237">
        <f t="shared" si="73"/>
        <v>235</v>
      </c>
      <c r="BU237">
        <f t="shared" si="74"/>
        <v>4.9000000000000002E-2</v>
      </c>
      <c r="BV237">
        <f t="shared" si="75"/>
        <v>0.43192343152523327</v>
      </c>
      <c r="BW237">
        <f t="shared" si="76"/>
        <v>0.56807656847476673</v>
      </c>
      <c r="BX237">
        <f t="shared" si="77"/>
        <v>0.60771670242322773</v>
      </c>
      <c r="BY237">
        <f t="shared" si="78"/>
        <v>-627.31254640712189</v>
      </c>
      <c r="BZ237">
        <f t="shared" si="79"/>
        <v>0.51995565410199551</v>
      </c>
      <c r="CA237">
        <f t="shared" si="80"/>
        <v>5.004228520211474E-2</v>
      </c>
    </row>
    <row r="238" spans="1:79" x14ac:dyDescent="0.25">
      <c r="A238">
        <v>4.9000000000000002E-2</v>
      </c>
      <c r="B238">
        <f t="shared" si="81"/>
        <v>236</v>
      </c>
      <c r="C238" s="6">
        <f t="shared" si="82"/>
        <v>0.52217294900221733</v>
      </c>
      <c r="D238" s="6">
        <f t="shared" si="83"/>
        <v>5.5607986561822677E-2</v>
      </c>
      <c r="E238" s="7">
        <f t="shared" si="84"/>
        <v>0.52217294900221733</v>
      </c>
      <c r="F238" s="7">
        <f t="shared" si="85"/>
        <v>0.39832594272333077</v>
      </c>
      <c r="AU238">
        <f t="shared" si="86"/>
        <v>217</v>
      </c>
      <c r="AV238" s="2">
        <f t="shared" si="87"/>
        <v>4.4999999999999998E-2</v>
      </c>
      <c r="BS238">
        <f t="shared" si="72"/>
        <v>4.9000000000000002E-2</v>
      </c>
      <c r="BT238">
        <f t="shared" si="73"/>
        <v>236</v>
      </c>
      <c r="BU238">
        <f t="shared" si="74"/>
        <v>4.9000000000000002E-2</v>
      </c>
      <c r="BV238">
        <f t="shared" si="75"/>
        <v>0.43192343152523327</v>
      </c>
      <c r="BW238">
        <f t="shared" si="76"/>
        <v>0.56807656847476673</v>
      </c>
      <c r="BX238">
        <f t="shared" si="77"/>
        <v>0.60771670242322773</v>
      </c>
      <c r="BY238">
        <f t="shared" si="78"/>
        <v>-629.98765321482813</v>
      </c>
      <c r="BZ238">
        <f t="shared" si="79"/>
        <v>0.52217294900221733</v>
      </c>
      <c r="CA238">
        <f t="shared" si="80"/>
        <v>5.5607986561822677E-2</v>
      </c>
    </row>
    <row r="239" spans="1:79" x14ac:dyDescent="0.25">
      <c r="A239">
        <v>0.05</v>
      </c>
      <c r="B239">
        <f t="shared" si="81"/>
        <v>237</v>
      </c>
      <c r="C239" s="6">
        <f t="shared" si="82"/>
        <v>0.52439024390243905</v>
      </c>
      <c r="D239" s="6">
        <f t="shared" si="83"/>
        <v>6.1175411038551106E-2</v>
      </c>
      <c r="E239" s="7">
        <f t="shared" si="84"/>
        <v>0.52439024390243905</v>
      </c>
      <c r="F239" s="7">
        <f t="shared" si="85"/>
        <v>0.39819647144179299</v>
      </c>
      <c r="AU239">
        <f t="shared" si="86"/>
        <v>218</v>
      </c>
      <c r="AV239" s="2">
        <f t="shared" si="87"/>
        <v>4.4999999999999998E-2</v>
      </c>
      <c r="BS239">
        <f t="shared" si="72"/>
        <v>0.05</v>
      </c>
      <c r="BT239">
        <f t="shared" si="73"/>
        <v>237</v>
      </c>
      <c r="BU239">
        <f t="shared" si="74"/>
        <v>0.05</v>
      </c>
      <c r="BV239">
        <f t="shared" si="75"/>
        <v>0.44195833707998705</v>
      </c>
      <c r="BW239">
        <f t="shared" si="76"/>
        <v>0.55804166292001289</v>
      </c>
      <c r="BX239">
        <f t="shared" si="77"/>
        <v>0.61747132589373721</v>
      </c>
      <c r="BY239">
        <f t="shared" si="78"/>
        <v>-614.26727201747303</v>
      </c>
      <c r="BZ239">
        <f t="shared" si="79"/>
        <v>0.52439024390243905</v>
      </c>
      <c r="CA239">
        <f t="shared" si="80"/>
        <v>6.1175411038551106E-2</v>
      </c>
    </row>
    <row r="240" spans="1:79" x14ac:dyDescent="0.25">
      <c r="A240">
        <v>0.05</v>
      </c>
      <c r="B240">
        <f t="shared" si="81"/>
        <v>238</v>
      </c>
      <c r="C240" s="6">
        <f t="shared" si="82"/>
        <v>0.52660753880266076</v>
      </c>
      <c r="D240" s="6">
        <f t="shared" si="83"/>
        <v>6.6744732382266594E-2</v>
      </c>
      <c r="E240" s="7">
        <f t="shared" si="84"/>
        <v>0.52660753880266076</v>
      </c>
      <c r="F240" s="7">
        <f t="shared" si="85"/>
        <v>0.39805465346754026</v>
      </c>
      <c r="AU240">
        <f t="shared" si="86"/>
        <v>219</v>
      </c>
      <c r="AV240" s="2">
        <f t="shared" si="87"/>
        <v>4.4999999999999998E-2</v>
      </c>
      <c r="BS240">
        <f t="shared" si="72"/>
        <v>0.05</v>
      </c>
      <c r="BT240">
        <f t="shared" si="73"/>
        <v>238</v>
      </c>
      <c r="BU240">
        <f t="shared" si="74"/>
        <v>0.05</v>
      </c>
      <c r="BV240">
        <f t="shared" si="75"/>
        <v>0.44195833707998705</v>
      </c>
      <c r="BW240">
        <f t="shared" si="76"/>
        <v>0.55804166292001289</v>
      </c>
      <c r="BX240">
        <f t="shared" si="77"/>
        <v>0.61747132589373721</v>
      </c>
      <c r="BY240">
        <f t="shared" si="78"/>
        <v>-616.86459663488301</v>
      </c>
      <c r="BZ240">
        <f t="shared" si="79"/>
        <v>0.52660753880266076</v>
      </c>
      <c r="CA240">
        <f t="shared" si="80"/>
        <v>6.6744732382266594E-2</v>
      </c>
    </row>
    <row r="241" spans="1:79" x14ac:dyDescent="0.25">
      <c r="A241">
        <v>0.05</v>
      </c>
      <c r="B241">
        <f t="shared" si="81"/>
        <v>239</v>
      </c>
      <c r="C241" s="6">
        <f t="shared" si="82"/>
        <v>0.52882483370288247</v>
      </c>
      <c r="D241" s="6">
        <f t="shared" si="83"/>
        <v>7.2316124755993361E-2</v>
      </c>
      <c r="E241" s="7">
        <f t="shared" si="84"/>
        <v>0.52882483370288247</v>
      </c>
      <c r="F241" s="7">
        <f t="shared" si="85"/>
        <v>0.39790048440165365</v>
      </c>
      <c r="AU241">
        <f t="shared" si="86"/>
        <v>220</v>
      </c>
      <c r="AV241" s="2">
        <f t="shared" si="87"/>
        <v>4.5999999999999999E-2</v>
      </c>
      <c r="BS241">
        <f t="shared" si="72"/>
        <v>0.05</v>
      </c>
      <c r="BT241">
        <f t="shared" si="73"/>
        <v>239</v>
      </c>
      <c r="BU241">
        <f t="shared" si="74"/>
        <v>0.05</v>
      </c>
      <c r="BV241">
        <f t="shared" si="75"/>
        <v>0.44195833707998705</v>
      </c>
      <c r="BW241">
        <f t="shared" si="76"/>
        <v>0.55804166292001289</v>
      </c>
      <c r="BX241">
        <f t="shared" si="77"/>
        <v>0.61747132589373721</v>
      </c>
      <c r="BY241">
        <f t="shared" si="78"/>
        <v>-619.461921252293</v>
      </c>
      <c r="BZ241">
        <f t="shared" si="79"/>
        <v>0.52882483370288247</v>
      </c>
      <c r="CA241">
        <f t="shared" si="80"/>
        <v>7.2316124755993361E-2</v>
      </c>
    </row>
    <row r="242" spans="1:79" x14ac:dyDescent="0.25">
      <c r="A242">
        <v>0.05</v>
      </c>
      <c r="B242">
        <f t="shared" si="81"/>
        <v>240</v>
      </c>
      <c r="C242" s="6">
        <f t="shared" si="82"/>
        <v>0.53104212860310418</v>
      </c>
      <c r="D242" s="6">
        <f t="shared" si="83"/>
        <v>7.7889762774335222E-2</v>
      </c>
      <c r="E242" s="7">
        <f t="shared" si="84"/>
        <v>0.53104212860310418</v>
      </c>
      <c r="F242" s="7">
        <f t="shared" si="85"/>
        <v>0.39773395945854972</v>
      </c>
      <c r="AU242">
        <f t="shared" si="86"/>
        <v>221</v>
      </c>
      <c r="AV242" s="2">
        <f t="shared" si="87"/>
        <v>4.5999999999999999E-2</v>
      </c>
      <c r="BS242">
        <f t="shared" si="72"/>
        <v>0.05</v>
      </c>
      <c r="BT242">
        <f t="shared" si="73"/>
        <v>240</v>
      </c>
      <c r="BU242">
        <f t="shared" si="74"/>
        <v>0.05</v>
      </c>
      <c r="BV242">
        <f t="shared" si="75"/>
        <v>0.44195833707998705</v>
      </c>
      <c r="BW242">
        <f t="shared" si="76"/>
        <v>0.55804166292001289</v>
      </c>
      <c r="BX242">
        <f t="shared" si="77"/>
        <v>0.61747132589373721</v>
      </c>
      <c r="BY242">
        <f t="shared" si="78"/>
        <v>-622.05924586970309</v>
      </c>
      <c r="BZ242">
        <f t="shared" si="79"/>
        <v>0.53104212860310418</v>
      </c>
      <c r="CA242">
        <f t="shared" si="80"/>
        <v>7.7889762774335222E-2</v>
      </c>
    </row>
    <row r="243" spans="1:79" x14ac:dyDescent="0.25">
      <c r="A243">
        <v>0.05</v>
      </c>
      <c r="B243">
        <f t="shared" si="81"/>
        <v>241</v>
      </c>
      <c r="C243" s="6">
        <f t="shared" si="82"/>
        <v>0.53325942350332589</v>
      </c>
      <c r="D243" s="6">
        <f t="shared" si="83"/>
        <v>8.3465821542253321E-2</v>
      </c>
      <c r="E243" s="7">
        <f t="shared" si="84"/>
        <v>0.53325942350332589</v>
      </c>
      <c r="F243" s="7">
        <f t="shared" si="85"/>
        <v>0.39755507346493674</v>
      </c>
      <c r="AU243">
        <f t="shared" si="86"/>
        <v>222</v>
      </c>
      <c r="AV243" s="2">
        <f t="shared" si="87"/>
        <v>4.5999999999999999E-2</v>
      </c>
      <c r="BS243">
        <f t="shared" si="72"/>
        <v>0.05</v>
      </c>
      <c r="BT243">
        <f t="shared" si="73"/>
        <v>241</v>
      </c>
      <c r="BU243">
        <f t="shared" si="74"/>
        <v>0.05</v>
      </c>
      <c r="BV243">
        <f t="shared" si="75"/>
        <v>0.44195833707998705</v>
      </c>
      <c r="BW243">
        <f t="shared" si="76"/>
        <v>0.55804166292001289</v>
      </c>
      <c r="BX243">
        <f t="shared" si="77"/>
        <v>0.61747132589373721</v>
      </c>
      <c r="BY243">
        <f t="shared" si="78"/>
        <v>-624.65657048711307</v>
      </c>
      <c r="BZ243">
        <f t="shared" si="79"/>
        <v>0.53325942350332589</v>
      </c>
      <c r="CA243">
        <f t="shared" si="80"/>
        <v>8.3465821542253321E-2</v>
      </c>
    </row>
    <row r="244" spans="1:79" x14ac:dyDescent="0.25">
      <c r="A244">
        <v>0.05</v>
      </c>
      <c r="B244">
        <f t="shared" si="81"/>
        <v>242</v>
      </c>
      <c r="C244" s="6">
        <f t="shared" si="82"/>
        <v>0.53547671840354771</v>
      </c>
      <c r="D244" s="6">
        <f t="shared" si="83"/>
        <v>8.9044476694122923E-2</v>
      </c>
      <c r="E244" s="7">
        <f t="shared" si="84"/>
        <v>0.53547671840354771</v>
      </c>
      <c r="F244" s="7">
        <f t="shared" si="85"/>
        <v>0.39736382085868382</v>
      </c>
      <c r="AU244">
        <f t="shared" si="86"/>
        <v>223</v>
      </c>
      <c r="AV244" s="2">
        <f t="shared" si="87"/>
        <v>4.5999999999999999E-2</v>
      </c>
      <c r="BS244">
        <f t="shared" si="72"/>
        <v>0.05</v>
      </c>
      <c r="BT244">
        <f t="shared" si="73"/>
        <v>242</v>
      </c>
      <c r="BU244">
        <f t="shared" si="74"/>
        <v>0.05</v>
      </c>
      <c r="BV244">
        <f t="shared" si="75"/>
        <v>0.44195833707998705</v>
      </c>
      <c r="BW244">
        <f t="shared" si="76"/>
        <v>0.55804166292001289</v>
      </c>
      <c r="BX244">
        <f t="shared" si="77"/>
        <v>0.61747132589373721</v>
      </c>
      <c r="BY244">
        <f t="shared" si="78"/>
        <v>-627.25389510452317</v>
      </c>
      <c r="BZ244">
        <f t="shared" si="79"/>
        <v>0.53547671840354771</v>
      </c>
      <c r="CA244">
        <f t="shared" si="80"/>
        <v>8.9044476694122923E-2</v>
      </c>
    </row>
    <row r="245" spans="1:79" x14ac:dyDescent="0.25">
      <c r="A245">
        <v>0.05</v>
      </c>
      <c r="B245">
        <f t="shared" si="81"/>
        <v>243</v>
      </c>
      <c r="C245" s="6">
        <f t="shared" si="82"/>
        <v>0.53769401330376942</v>
      </c>
      <c r="D245" s="6">
        <f t="shared" si="83"/>
        <v>9.4625904433090643E-2</v>
      </c>
      <c r="E245" s="7">
        <f t="shared" si="84"/>
        <v>0.53769401330376942</v>
      </c>
      <c r="F245" s="7">
        <f t="shared" si="85"/>
        <v>0.39716019568760375</v>
      </c>
      <c r="AU245">
        <f t="shared" si="86"/>
        <v>224</v>
      </c>
      <c r="AV245" s="2">
        <f t="shared" si="87"/>
        <v>4.7E-2</v>
      </c>
      <c r="BS245">
        <f t="shared" si="72"/>
        <v>0.05</v>
      </c>
      <c r="BT245">
        <f t="shared" si="73"/>
        <v>243</v>
      </c>
      <c r="BU245">
        <f t="shared" si="74"/>
        <v>0.05</v>
      </c>
      <c r="BV245">
        <f t="shared" si="75"/>
        <v>0.44195833707998705</v>
      </c>
      <c r="BW245">
        <f t="shared" si="76"/>
        <v>0.55804166292001289</v>
      </c>
      <c r="BX245">
        <f t="shared" si="77"/>
        <v>0.61747132589373721</v>
      </c>
      <c r="BY245">
        <f t="shared" si="78"/>
        <v>-629.85121972193315</v>
      </c>
      <c r="BZ245">
        <f t="shared" si="79"/>
        <v>0.53769401330376942</v>
      </c>
      <c r="CA245">
        <f t="shared" si="80"/>
        <v>9.4625904433090643E-2</v>
      </c>
    </row>
    <row r="246" spans="1:79" x14ac:dyDescent="0.25">
      <c r="A246">
        <v>0.05</v>
      </c>
      <c r="B246">
        <f t="shared" si="81"/>
        <v>244</v>
      </c>
      <c r="C246" s="6">
        <f t="shared" si="82"/>
        <v>0.53991130820399114</v>
      </c>
      <c r="D246" s="6">
        <f t="shared" si="83"/>
        <v>0.10021028157075908</v>
      </c>
      <c r="E246" s="7">
        <f t="shared" si="84"/>
        <v>0.53991130820399114</v>
      </c>
      <c r="F246" s="7">
        <f t="shared" si="85"/>
        <v>0.39694419160814753</v>
      </c>
      <c r="AU246">
        <f t="shared" si="86"/>
        <v>225</v>
      </c>
      <c r="AV246" s="2">
        <f t="shared" si="87"/>
        <v>4.7E-2</v>
      </c>
      <c r="BS246">
        <f t="shared" si="72"/>
        <v>0.05</v>
      </c>
      <c r="BT246">
        <f t="shared" si="73"/>
        <v>244</v>
      </c>
      <c r="BU246">
        <f t="shared" si="74"/>
        <v>0.05</v>
      </c>
      <c r="BV246">
        <f t="shared" si="75"/>
        <v>0.44195833707998705</v>
      </c>
      <c r="BW246">
        <f t="shared" si="76"/>
        <v>0.55804166292001289</v>
      </c>
      <c r="BX246">
        <f t="shared" si="77"/>
        <v>0.61747132589373721</v>
      </c>
      <c r="BY246">
        <f t="shared" si="78"/>
        <v>-632.44854433934324</v>
      </c>
      <c r="BZ246">
        <f t="shared" si="79"/>
        <v>0.53991130820399114</v>
      </c>
      <c r="CA246">
        <f t="shared" si="80"/>
        <v>0.10021028157075908</v>
      </c>
    </row>
    <row r="247" spans="1:79" x14ac:dyDescent="0.25">
      <c r="A247">
        <v>5.0999999999999997E-2</v>
      </c>
      <c r="B247">
        <f t="shared" si="81"/>
        <v>245</v>
      </c>
      <c r="C247" s="6">
        <f t="shared" si="82"/>
        <v>0.54212860310421285</v>
      </c>
      <c r="D247" s="6">
        <f t="shared" si="83"/>
        <v>0.10579778556721711</v>
      </c>
      <c r="E247" s="7">
        <f t="shared" si="84"/>
        <v>0.54212860310421285</v>
      </c>
      <c r="F247" s="7">
        <f t="shared" si="85"/>
        <v>0.39671580188401145</v>
      </c>
      <c r="AU247">
        <f t="shared" si="86"/>
        <v>226</v>
      </c>
      <c r="AV247" s="2">
        <f t="shared" si="87"/>
        <v>4.7E-2</v>
      </c>
      <c r="BS247">
        <f t="shared" si="72"/>
        <v>5.0999999999999997E-2</v>
      </c>
      <c r="BT247">
        <f t="shared" si="73"/>
        <v>245</v>
      </c>
      <c r="BU247">
        <f t="shared" si="74"/>
        <v>5.0999999999999997E-2</v>
      </c>
      <c r="BV247">
        <f t="shared" si="75"/>
        <v>0.45203063258374176</v>
      </c>
      <c r="BW247">
        <f t="shared" si="76"/>
        <v>0.54796936741625824</v>
      </c>
      <c r="BX247">
        <f t="shared" si="77"/>
        <v>0.61747132589373721</v>
      </c>
      <c r="BY247">
        <f t="shared" si="78"/>
        <v>-624.02658104693649</v>
      </c>
      <c r="BZ247">
        <f t="shared" si="79"/>
        <v>0.54212860310421285</v>
      </c>
      <c r="CA247">
        <f t="shared" si="80"/>
        <v>0.10579778556721711</v>
      </c>
    </row>
    <row r="248" spans="1:79" x14ac:dyDescent="0.25">
      <c r="A248">
        <v>5.0999999999999997E-2</v>
      </c>
      <c r="B248">
        <f t="shared" si="81"/>
        <v>246</v>
      </c>
      <c r="C248" s="6">
        <f t="shared" si="82"/>
        <v>0.54434589800443456</v>
      </c>
      <c r="D248" s="6">
        <f t="shared" si="83"/>
        <v>0.11138859457144434</v>
      </c>
      <c r="E248" s="7">
        <f t="shared" si="84"/>
        <v>0.54434589800443456</v>
      </c>
      <c r="F248" s="7">
        <f t="shared" si="85"/>
        <v>0.39647501938465401</v>
      </c>
      <c r="AU248">
        <f t="shared" si="86"/>
        <v>227</v>
      </c>
      <c r="AV248" s="2">
        <f t="shared" si="87"/>
        <v>4.7E-2</v>
      </c>
      <c r="BS248">
        <f t="shared" si="72"/>
        <v>5.0999999999999997E-2</v>
      </c>
      <c r="BT248">
        <f t="shared" si="73"/>
        <v>246</v>
      </c>
      <c r="BU248">
        <f t="shared" si="74"/>
        <v>5.0999999999999997E-2</v>
      </c>
      <c r="BV248">
        <f t="shared" si="75"/>
        <v>0.45203063258374176</v>
      </c>
      <c r="BW248">
        <f t="shared" si="76"/>
        <v>0.54796936741625824</v>
      </c>
      <c r="BX248">
        <f t="shared" si="77"/>
        <v>0.61747132589373721</v>
      </c>
      <c r="BY248">
        <f t="shared" si="78"/>
        <v>-626.5788370021387</v>
      </c>
      <c r="BZ248">
        <f t="shared" si="79"/>
        <v>0.54434589800443456</v>
      </c>
      <c r="CA248">
        <f t="shared" si="80"/>
        <v>0.11138859457144434</v>
      </c>
    </row>
    <row r="249" spans="1:79" x14ac:dyDescent="0.25">
      <c r="A249">
        <v>5.0999999999999997E-2</v>
      </c>
      <c r="B249">
        <f t="shared" si="81"/>
        <v>247</v>
      </c>
      <c r="C249" s="6">
        <f t="shared" si="82"/>
        <v>0.54656319290465627</v>
      </c>
      <c r="D249" s="6">
        <f t="shared" si="83"/>
        <v>0.11698288746211141</v>
      </c>
      <c r="E249" s="7">
        <f t="shared" si="84"/>
        <v>0.54656319290465627</v>
      </c>
      <c r="F249" s="7">
        <f t="shared" si="85"/>
        <v>0.39622183658372362</v>
      </c>
      <c r="AU249">
        <f t="shared" si="86"/>
        <v>228</v>
      </c>
      <c r="AV249" s="2">
        <f t="shared" si="87"/>
        <v>4.7E-2</v>
      </c>
      <c r="BS249">
        <f t="shared" si="72"/>
        <v>5.0999999999999997E-2</v>
      </c>
      <c r="BT249">
        <f t="shared" si="73"/>
        <v>247</v>
      </c>
      <c r="BU249">
        <f t="shared" si="74"/>
        <v>5.0999999999999997E-2</v>
      </c>
      <c r="BV249">
        <f t="shared" si="75"/>
        <v>0.45203063258374176</v>
      </c>
      <c r="BW249">
        <f t="shared" si="76"/>
        <v>0.54796936741625824</v>
      </c>
      <c r="BX249">
        <f t="shared" si="77"/>
        <v>0.61747132589373721</v>
      </c>
      <c r="BY249">
        <f t="shared" si="78"/>
        <v>-629.13109295734091</v>
      </c>
      <c r="BZ249">
        <f t="shared" si="79"/>
        <v>0.54656319290465627</v>
      </c>
      <c r="CA249">
        <f t="shared" si="80"/>
        <v>0.11698288746211141</v>
      </c>
    </row>
    <row r="250" spans="1:79" x14ac:dyDescent="0.25">
      <c r="A250">
        <v>5.0999999999999997E-2</v>
      </c>
      <c r="B250">
        <f t="shared" si="81"/>
        <v>248</v>
      </c>
      <c r="C250" s="6">
        <f t="shared" si="82"/>
        <v>0.54878048780487809</v>
      </c>
      <c r="D250" s="6">
        <f t="shared" si="83"/>
        <v>0.12258084388880255</v>
      </c>
      <c r="E250" s="7">
        <f t="shared" si="84"/>
        <v>0.54878048780487809</v>
      </c>
      <c r="F250" s="7">
        <f t="shared" si="85"/>
        <v>0.39595624555739489</v>
      </c>
      <c r="AU250">
        <f t="shared" si="86"/>
        <v>229</v>
      </c>
      <c r="AV250" s="2">
        <f t="shared" si="87"/>
        <v>4.7E-2</v>
      </c>
      <c r="BS250">
        <f t="shared" si="72"/>
        <v>5.0999999999999997E-2</v>
      </c>
      <c r="BT250">
        <f t="shared" si="73"/>
        <v>248</v>
      </c>
      <c r="BU250">
        <f t="shared" si="74"/>
        <v>5.0999999999999997E-2</v>
      </c>
      <c r="BV250">
        <f t="shared" si="75"/>
        <v>0.45203063258374176</v>
      </c>
      <c r="BW250">
        <f t="shared" si="76"/>
        <v>0.54796936741625824</v>
      </c>
      <c r="BX250">
        <f t="shared" si="77"/>
        <v>0.62715197699136749</v>
      </c>
      <c r="BY250">
        <f t="shared" si="78"/>
        <v>-623.98299665670822</v>
      </c>
      <c r="BZ250">
        <f t="shared" si="79"/>
        <v>0.54878048780487809</v>
      </c>
      <c r="CA250">
        <f t="shared" si="80"/>
        <v>0.12258084388880255</v>
      </c>
    </row>
    <row r="251" spans="1:79" x14ac:dyDescent="0.25">
      <c r="A251">
        <v>5.1999999999999998E-2</v>
      </c>
      <c r="B251">
        <f t="shared" si="81"/>
        <v>249</v>
      </c>
      <c r="C251" s="6">
        <f t="shared" si="82"/>
        <v>0.5509977827050998</v>
      </c>
      <c r="D251" s="6">
        <f t="shared" si="83"/>
        <v>0.12818264431368334</v>
      </c>
      <c r="E251" s="7">
        <f t="shared" si="84"/>
        <v>0.5509977827050998</v>
      </c>
      <c r="F251" s="7">
        <f t="shared" si="85"/>
        <v>0.39567823798261309</v>
      </c>
      <c r="AU251">
        <f t="shared" si="86"/>
        <v>230</v>
      </c>
      <c r="AV251" s="2">
        <f t="shared" si="87"/>
        <v>4.7E-2</v>
      </c>
      <c r="BS251">
        <f t="shared" si="72"/>
        <v>5.1999999999999998E-2</v>
      </c>
      <c r="BT251">
        <f t="shared" si="73"/>
        <v>249</v>
      </c>
      <c r="BU251">
        <f t="shared" si="74"/>
        <v>5.1999999999999998E-2</v>
      </c>
      <c r="BV251">
        <f t="shared" si="75"/>
        <v>0.46213389963690732</v>
      </c>
      <c r="BW251">
        <f t="shared" si="76"/>
        <v>0.53786610036309268</v>
      </c>
      <c r="BX251">
        <f t="shared" si="77"/>
        <v>0.62715197699136749</v>
      </c>
      <c r="BY251">
        <f t="shared" si="78"/>
        <v>-615.51809105408063</v>
      </c>
      <c r="BZ251">
        <f t="shared" si="79"/>
        <v>0.5509977827050998</v>
      </c>
      <c r="CA251">
        <f t="shared" si="80"/>
        <v>0.12818264431368334</v>
      </c>
    </row>
    <row r="252" spans="1:79" x14ac:dyDescent="0.25">
      <c r="A252">
        <v>5.1999999999999998E-2</v>
      </c>
      <c r="B252">
        <f t="shared" si="81"/>
        <v>250</v>
      </c>
      <c r="C252" s="6">
        <f t="shared" si="82"/>
        <v>0.55321507760532151</v>
      </c>
      <c r="D252" s="6">
        <f t="shared" si="83"/>
        <v>0.13378847005364383</v>
      </c>
      <c r="E252" s="7">
        <f t="shared" si="84"/>
        <v>0.55321507760532151</v>
      </c>
      <c r="F252" s="7">
        <f t="shared" si="85"/>
        <v>0.39538780513524613</v>
      </c>
      <c r="AU252">
        <f t="shared" si="86"/>
        <v>231</v>
      </c>
      <c r="AV252" s="2">
        <f t="shared" si="87"/>
        <v>4.8000000000000001E-2</v>
      </c>
      <c r="BS252">
        <f t="shared" si="72"/>
        <v>5.1999999999999998E-2</v>
      </c>
      <c r="BT252">
        <f t="shared" si="73"/>
        <v>250</v>
      </c>
      <c r="BU252">
        <f t="shared" si="74"/>
        <v>5.1999999999999998E-2</v>
      </c>
      <c r="BV252">
        <f t="shared" si="75"/>
        <v>0.46213389963690732</v>
      </c>
      <c r="BW252">
        <f t="shared" si="76"/>
        <v>0.53786610036309268</v>
      </c>
      <c r="BX252">
        <f t="shared" si="77"/>
        <v>0.62715197699136749</v>
      </c>
      <c r="BY252">
        <f t="shared" si="78"/>
        <v>-617.9950250221051</v>
      </c>
      <c r="BZ252">
        <f t="shared" si="79"/>
        <v>0.55321507760532151</v>
      </c>
      <c r="CA252">
        <f t="shared" si="80"/>
        <v>0.13378847005364383</v>
      </c>
    </row>
    <row r="253" spans="1:79" x14ac:dyDescent="0.25">
      <c r="A253">
        <v>5.2999999999999999E-2</v>
      </c>
      <c r="B253">
        <f t="shared" si="81"/>
        <v>251</v>
      </c>
      <c r="C253" s="6">
        <f t="shared" si="82"/>
        <v>0.55543237250554323</v>
      </c>
      <c r="D253" s="6">
        <f t="shared" si="83"/>
        <v>0.13939850332293757</v>
      </c>
      <c r="E253" s="7">
        <f t="shared" si="84"/>
        <v>0.55543237250554323</v>
      </c>
      <c r="F253" s="7">
        <f t="shared" si="85"/>
        <v>0.3950849378881417</v>
      </c>
      <c r="AU253">
        <f t="shared" si="86"/>
        <v>232</v>
      </c>
      <c r="AV253" s="2">
        <f t="shared" si="87"/>
        <v>4.8000000000000001E-2</v>
      </c>
      <c r="BS253">
        <f t="shared" si="72"/>
        <v>5.2999999999999999E-2</v>
      </c>
      <c r="BT253">
        <f t="shared" si="73"/>
        <v>251</v>
      </c>
      <c r="BU253">
        <f t="shared" si="74"/>
        <v>5.2999999999999999E-2</v>
      </c>
      <c r="BV253">
        <f t="shared" si="75"/>
        <v>0.47226165986277857</v>
      </c>
      <c r="BW253">
        <f t="shared" si="76"/>
        <v>0.52773834013722143</v>
      </c>
      <c r="BX253">
        <f t="shared" si="77"/>
        <v>0.62715197699136749</v>
      </c>
      <c r="BY253">
        <f t="shared" si="78"/>
        <v>-609.6110199919766</v>
      </c>
      <c r="BZ253">
        <f t="shared" si="79"/>
        <v>0.55543237250554323</v>
      </c>
      <c r="CA253">
        <f t="shared" si="80"/>
        <v>0.13939850332293757</v>
      </c>
    </row>
    <row r="254" spans="1:79" x14ac:dyDescent="0.25">
      <c r="A254">
        <v>5.2999999999999999E-2</v>
      </c>
      <c r="B254">
        <f t="shared" si="81"/>
        <v>252</v>
      </c>
      <c r="C254" s="6">
        <f t="shared" si="82"/>
        <v>0.55764966740576494</v>
      </c>
      <c r="D254" s="6">
        <f t="shared" si="83"/>
        <v>0.14501292727634785</v>
      </c>
      <c r="E254" s="7">
        <f t="shared" si="84"/>
        <v>0.55764966740576494</v>
      </c>
      <c r="F254" s="7">
        <f t="shared" si="85"/>
        <v>0.39476962670909022</v>
      </c>
      <c r="AU254">
        <f t="shared" si="86"/>
        <v>233</v>
      </c>
      <c r="AV254" s="2">
        <f t="shared" si="87"/>
        <v>4.8000000000000001E-2</v>
      </c>
      <c r="BS254">
        <f t="shared" si="72"/>
        <v>5.2999999999999999E-2</v>
      </c>
      <c r="BT254">
        <f t="shared" si="73"/>
        <v>252</v>
      </c>
      <c r="BU254">
        <f t="shared" si="74"/>
        <v>5.2999999999999999E-2</v>
      </c>
      <c r="BV254">
        <f t="shared" si="75"/>
        <v>0.47226165986277857</v>
      </c>
      <c r="BW254">
        <f t="shared" si="76"/>
        <v>0.52773834013722143</v>
      </c>
      <c r="BX254">
        <f t="shared" si="77"/>
        <v>0.62715197699136749</v>
      </c>
      <c r="BY254">
        <f t="shared" si="78"/>
        <v>-612.04459691809234</v>
      </c>
      <c r="BZ254">
        <f t="shared" si="79"/>
        <v>0.55764966740576494</v>
      </c>
      <c r="CA254">
        <f t="shared" si="80"/>
        <v>0.14501292727634785</v>
      </c>
    </row>
    <row r="255" spans="1:79" x14ac:dyDescent="0.25">
      <c r="A255">
        <v>5.2999999999999999E-2</v>
      </c>
      <c r="B255">
        <f t="shared" si="81"/>
        <v>253</v>
      </c>
      <c r="C255" s="6">
        <f t="shared" si="82"/>
        <v>0.55986696230598665</v>
      </c>
      <c r="D255" s="6">
        <f t="shared" si="83"/>
        <v>0.1506319260529066</v>
      </c>
      <c r="E255" s="7">
        <f t="shared" si="84"/>
        <v>0.55986696230598665</v>
      </c>
      <c r="F255" s="7">
        <f t="shared" si="85"/>
        <v>0.39444186165869088</v>
      </c>
      <c r="AU255">
        <f t="shared" si="86"/>
        <v>234</v>
      </c>
      <c r="AV255" s="2">
        <f t="shared" si="87"/>
        <v>4.9000000000000002E-2</v>
      </c>
      <c r="BS255">
        <f t="shared" si="72"/>
        <v>5.2999999999999999E-2</v>
      </c>
      <c r="BT255">
        <f t="shared" si="73"/>
        <v>253</v>
      </c>
      <c r="BU255">
        <f t="shared" si="74"/>
        <v>5.2999999999999999E-2</v>
      </c>
      <c r="BV255">
        <f t="shared" si="75"/>
        <v>0.47226165986277857</v>
      </c>
      <c r="BW255">
        <f t="shared" si="76"/>
        <v>0.52773834013722143</v>
      </c>
      <c r="BX255">
        <f t="shared" si="77"/>
        <v>0.62715197699136749</v>
      </c>
      <c r="BY255">
        <f t="shared" si="78"/>
        <v>-614.47817384420796</v>
      </c>
      <c r="BZ255">
        <f t="shared" si="79"/>
        <v>0.55986696230598665</v>
      </c>
      <c r="CA255">
        <f t="shared" si="80"/>
        <v>0.1506319260529066</v>
      </c>
    </row>
    <row r="256" spans="1:79" x14ac:dyDescent="0.25">
      <c r="A256">
        <v>5.3999999999999999E-2</v>
      </c>
      <c r="B256">
        <f t="shared" si="81"/>
        <v>254</v>
      </c>
      <c r="C256" s="6">
        <f t="shared" si="82"/>
        <v>0.56208425720620847</v>
      </c>
      <c r="D256" s="6">
        <f t="shared" si="83"/>
        <v>0.15625568482019472</v>
      </c>
      <c r="E256" s="7">
        <f t="shared" si="84"/>
        <v>0.56208425720620847</v>
      </c>
      <c r="F256" s="7">
        <f t="shared" si="85"/>
        <v>0.39410163238812024</v>
      </c>
      <c r="AU256">
        <f t="shared" si="86"/>
        <v>235</v>
      </c>
      <c r="AV256" s="2">
        <f t="shared" si="87"/>
        <v>4.9000000000000002E-2</v>
      </c>
      <c r="BS256">
        <f t="shared" si="72"/>
        <v>5.3999999999999999E-2</v>
      </c>
      <c r="BT256">
        <f t="shared" si="73"/>
        <v>254</v>
      </c>
      <c r="BU256">
        <f t="shared" si="74"/>
        <v>5.3999999999999999E-2</v>
      </c>
      <c r="BV256">
        <f t="shared" si="75"/>
        <v>0.48240738736584227</v>
      </c>
      <c r="BW256">
        <f t="shared" si="76"/>
        <v>0.51759261263415768</v>
      </c>
      <c r="BX256">
        <f t="shared" si="77"/>
        <v>0.62715197699136749</v>
      </c>
      <c r="BY256">
        <f t="shared" si="78"/>
        <v>-606.13507894263125</v>
      </c>
      <c r="BZ256">
        <f t="shared" si="79"/>
        <v>0.56208425720620847</v>
      </c>
      <c r="CA256">
        <f t="shared" si="80"/>
        <v>0.15625568482019472</v>
      </c>
    </row>
    <row r="257" spans="1:79" x14ac:dyDescent="0.25">
      <c r="A257">
        <v>5.3999999999999999E-2</v>
      </c>
      <c r="B257">
        <f t="shared" si="81"/>
        <v>255</v>
      </c>
      <c r="C257" s="6">
        <f t="shared" si="82"/>
        <v>0.56430155210643018</v>
      </c>
      <c r="D257" s="6">
        <f t="shared" si="83"/>
        <v>0.16188438981925099</v>
      </c>
      <c r="E257" s="7">
        <f t="shared" si="84"/>
        <v>0.56430155210643018</v>
      </c>
      <c r="F257" s="7">
        <f t="shared" si="85"/>
        <v>0.39374892813680201</v>
      </c>
      <c r="AU257">
        <f t="shared" si="86"/>
        <v>236</v>
      </c>
      <c r="AV257" s="2">
        <f t="shared" si="87"/>
        <v>4.9000000000000002E-2</v>
      </c>
      <c r="BS257">
        <f t="shared" si="72"/>
        <v>5.3999999999999999E-2</v>
      </c>
      <c r="BT257">
        <f t="shared" si="73"/>
        <v>255</v>
      </c>
      <c r="BU257">
        <f t="shared" si="74"/>
        <v>5.3999999999999999E-2</v>
      </c>
      <c r="BV257">
        <f t="shared" si="75"/>
        <v>0.48240738736584227</v>
      </c>
      <c r="BW257">
        <f t="shared" si="76"/>
        <v>0.51759261263415768</v>
      </c>
      <c r="BX257">
        <f t="shared" si="77"/>
        <v>0.62715197699136749</v>
      </c>
      <c r="BY257">
        <f t="shared" si="78"/>
        <v>-608.52614434279951</v>
      </c>
      <c r="BZ257">
        <f t="shared" si="79"/>
        <v>0.56430155210643018</v>
      </c>
      <c r="CA257">
        <f t="shared" si="80"/>
        <v>0.16188438981925099</v>
      </c>
    </row>
    <row r="258" spans="1:79" x14ac:dyDescent="0.25">
      <c r="A258">
        <v>5.5E-2</v>
      </c>
      <c r="B258">
        <f t="shared" si="81"/>
        <v>256</v>
      </c>
      <c r="C258" s="6">
        <f t="shared" si="82"/>
        <v>0.56651884700665189</v>
      </c>
      <c r="D258" s="6">
        <f t="shared" si="83"/>
        <v>0.16751822841012279</v>
      </c>
      <c r="E258" s="7">
        <f t="shared" si="84"/>
        <v>0.56651884700665189</v>
      </c>
      <c r="F258" s="7">
        <f t="shared" si="85"/>
        <v>0.39338373772997648</v>
      </c>
      <c r="AU258">
        <f t="shared" si="86"/>
        <v>237</v>
      </c>
      <c r="AV258" s="2">
        <f t="shared" si="87"/>
        <v>0.05</v>
      </c>
      <c r="BS258">
        <f t="shared" si="72"/>
        <v>5.5E-2</v>
      </c>
      <c r="BT258">
        <f t="shared" si="73"/>
        <v>256</v>
      </c>
      <c r="BU258">
        <f t="shared" si="74"/>
        <v>5.5E-2</v>
      </c>
      <c r="BV258">
        <f t="shared" si="75"/>
        <v>0.49256452134369988</v>
      </c>
      <c r="BW258">
        <f t="shared" si="76"/>
        <v>0.50743547865630012</v>
      </c>
      <c r="BX258">
        <f t="shared" si="77"/>
        <v>0.6367529849583542</v>
      </c>
      <c r="BY258">
        <f t="shared" si="78"/>
        <v>-592.50618449983983</v>
      </c>
      <c r="BZ258">
        <f t="shared" si="79"/>
        <v>0.56651884700665189</v>
      </c>
      <c r="CA258">
        <f t="shared" si="80"/>
        <v>0.16751822841012279</v>
      </c>
    </row>
    <row r="259" spans="1:79" x14ac:dyDescent="0.25">
      <c r="A259">
        <v>5.5E-2</v>
      </c>
      <c r="B259">
        <f t="shared" si="81"/>
        <v>257</v>
      </c>
      <c r="C259" s="6">
        <f t="shared" si="82"/>
        <v>0.5687361419068736</v>
      </c>
      <c r="D259" s="6">
        <f t="shared" si="83"/>
        <v>0.17315738911808351</v>
      </c>
      <c r="E259" s="7">
        <f t="shared" si="84"/>
        <v>0.5687361419068736</v>
      </c>
      <c r="F259" s="7">
        <f t="shared" si="85"/>
        <v>0.3930060495761683</v>
      </c>
      <c r="AU259">
        <f t="shared" si="86"/>
        <v>238</v>
      </c>
      <c r="AV259" s="2">
        <f t="shared" si="87"/>
        <v>0.05</v>
      </c>
      <c r="BS259">
        <f t="shared" si="72"/>
        <v>5.5E-2</v>
      </c>
      <c r="BT259">
        <f t="shared" si="73"/>
        <v>257</v>
      </c>
      <c r="BU259">
        <f t="shared" si="74"/>
        <v>5.5E-2</v>
      </c>
      <c r="BV259">
        <f t="shared" si="75"/>
        <v>0.49256452134369988</v>
      </c>
      <c r="BW259">
        <f t="shared" si="76"/>
        <v>0.50743547865630012</v>
      </c>
      <c r="BX259">
        <f t="shared" si="77"/>
        <v>0.6367529849583542</v>
      </c>
      <c r="BY259">
        <f t="shared" si="78"/>
        <v>-594.82519109279417</v>
      </c>
      <c r="BZ259">
        <f t="shared" si="79"/>
        <v>0.5687361419068736</v>
      </c>
      <c r="CA259">
        <f t="shared" si="80"/>
        <v>0.17315738911808351</v>
      </c>
    </row>
    <row r="260" spans="1:79" x14ac:dyDescent="0.25">
      <c r="A260">
        <v>5.5E-2</v>
      </c>
      <c r="B260">
        <f t="shared" si="81"/>
        <v>258</v>
      </c>
      <c r="C260" s="6">
        <f t="shared" si="82"/>
        <v>0.57095343680709532</v>
      </c>
      <c r="D260" s="6">
        <f t="shared" si="83"/>
        <v>0.17880206168055196</v>
      </c>
      <c r="E260" s="7">
        <f t="shared" si="84"/>
        <v>0.57095343680709543</v>
      </c>
      <c r="F260" s="7">
        <f t="shared" si="85"/>
        <v>0.39261585166455076</v>
      </c>
      <c r="AU260">
        <f t="shared" si="86"/>
        <v>239</v>
      </c>
      <c r="AV260" s="2">
        <f t="shared" si="87"/>
        <v>0.05</v>
      </c>
      <c r="BS260">
        <f t="shared" ref="BS260:BS323" si="88">IF(A260&gt;0,A260,"")</f>
        <v>5.5E-2</v>
      </c>
      <c r="BT260">
        <f t="shared" ref="BT260:BT323" si="89">IF(B260&gt;0,B260,"")</f>
        <v>258</v>
      </c>
      <c r="BU260">
        <f t="shared" ref="BU260:BU323" si="90">BS260</f>
        <v>5.5E-2</v>
      </c>
      <c r="BV260">
        <f t="shared" ref="BV260:BV323" si="91">_xlfn.NORM.DIST(BU260,$BP$3,$BP$4,TRUE)</f>
        <v>0.49256452134369988</v>
      </c>
      <c r="BW260">
        <f t="shared" ref="BW260:BW323" si="92">1-BV260</f>
        <v>0.50743547865630012</v>
      </c>
      <c r="BX260">
        <f t="shared" ref="BX260:BX323" si="93">SMALL($BW$3:$BW$453,BT260)</f>
        <v>0.6367529849583542</v>
      </c>
      <c r="BY260">
        <f t="shared" ref="BY260:BY323" si="94">(2*BT260-1)*(LN(BV260)+LN(BX260))</f>
        <v>-597.14419768574851</v>
      </c>
      <c r="BZ260">
        <f t="shared" ref="BZ260:BZ323" si="95">(BT260-0.5)/$BP$5</f>
        <v>0.57095343680709532</v>
      </c>
      <c r="CA260">
        <f t="shared" ref="CA260:CA323" si="96">_xlfn.NORM.S.INV(BZ260)</f>
        <v>0.17880206168055196</v>
      </c>
    </row>
    <row r="261" spans="1:79" x14ac:dyDescent="0.25">
      <c r="A261">
        <v>5.5E-2</v>
      </c>
      <c r="B261">
        <f t="shared" ref="B261:B324" si="97">B260+1</f>
        <v>259</v>
      </c>
      <c r="C261" s="6">
        <f t="shared" ref="C261:C324" si="98">(B261-0.5)/$S$2</f>
        <v>0.57317073170731703</v>
      </c>
      <c r="D261" s="6">
        <f t="shared" ref="D261:D324" si="99">(_xlfn.NORM.S.INV(C261))</f>
        <v>0.18445243709474296</v>
      </c>
      <c r="E261" s="7">
        <f t="shared" ref="E261:E324" si="100">_xlfn.NORM.DIST(D261,0,1,TRUE)</f>
        <v>0.57317073170731703</v>
      </c>
      <c r="F261" s="7">
        <f t="shared" ref="F261:F324" si="101">_xlfn.NORM.DIST(D261,0,1,FALSE)</f>
        <v>0.39221313156220566</v>
      </c>
      <c r="AU261">
        <f t="shared" si="86"/>
        <v>240</v>
      </c>
      <c r="AV261" s="2">
        <f t="shared" si="87"/>
        <v>0.05</v>
      </c>
      <c r="BS261">
        <f t="shared" si="88"/>
        <v>5.5E-2</v>
      </c>
      <c r="BT261">
        <f t="shared" si="89"/>
        <v>259</v>
      </c>
      <c r="BU261">
        <f t="shared" si="90"/>
        <v>5.5E-2</v>
      </c>
      <c r="BV261">
        <f t="shared" si="91"/>
        <v>0.49256452134369988</v>
      </c>
      <c r="BW261">
        <f t="shared" si="92"/>
        <v>0.50743547865630012</v>
      </c>
      <c r="BX261">
        <f t="shared" si="93"/>
        <v>0.6462688285861482</v>
      </c>
      <c r="BY261">
        <f t="shared" si="94"/>
        <v>-591.79415093260411</v>
      </c>
      <c r="BZ261">
        <f t="shared" si="95"/>
        <v>0.57317073170731703</v>
      </c>
      <c r="CA261">
        <f t="shared" si="96"/>
        <v>0.18445243709474296</v>
      </c>
    </row>
    <row r="262" spans="1:79" x14ac:dyDescent="0.25">
      <c r="A262">
        <v>5.6000000000000001E-2</v>
      </c>
      <c r="B262">
        <f t="shared" si="97"/>
        <v>260</v>
      </c>
      <c r="C262" s="6">
        <f t="shared" si="98"/>
        <v>0.57538802660753885</v>
      </c>
      <c r="D262" s="6">
        <f t="shared" si="99"/>
        <v>0.19010870766608359</v>
      </c>
      <c r="E262" s="7">
        <f t="shared" si="100"/>
        <v>0.57538802660753885</v>
      </c>
      <c r="F262" s="7">
        <f t="shared" si="101"/>
        <v>0.39179787641127628</v>
      </c>
      <c r="AU262">
        <f t="shared" si="86"/>
        <v>241</v>
      </c>
      <c r="AV262" s="2">
        <f t="shared" si="87"/>
        <v>0.05</v>
      </c>
      <c r="BS262">
        <f t="shared" si="88"/>
        <v>5.6000000000000001E-2</v>
      </c>
      <c r="BT262">
        <f t="shared" si="89"/>
        <v>260</v>
      </c>
      <c r="BU262">
        <f t="shared" si="90"/>
        <v>5.6000000000000001E-2</v>
      </c>
      <c r="BV262">
        <f t="shared" si="91"/>
        <v>0.50272647881199539</v>
      </c>
      <c r="BW262">
        <f t="shared" si="92"/>
        <v>0.49727352118800461</v>
      </c>
      <c r="BX262">
        <f t="shared" si="93"/>
        <v>0.6462688285861482</v>
      </c>
      <c r="BY262">
        <f t="shared" si="94"/>
        <v>-583.48510380501727</v>
      </c>
      <c r="BZ262">
        <f t="shared" si="95"/>
        <v>0.57538802660753885</v>
      </c>
      <c r="CA262">
        <f t="shared" si="96"/>
        <v>0.19010870766608359</v>
      </c>
    </row>
    <row r="263" spans="1:79" x14ac:dyDescent="0.25">
      <c r="A263">
        <v>5.6000000000000001E-2</v>
      </c>
      <c r="B263">
        <f t="shared" si="97"/>
        <v>261</v>
      </c>
      <c r="C263" s="6">
        <f t="shared" si="98"/>
        <v>0.57760532150776056</v>
      </c>
      <c r="D263" s="6">
        <f t="shared" si="99"/>
        <v>0.19577106705742539</v>
      </c>
      <c r="E263" s="7">
        <f t="shared" si="100"/>
        <v>0.57760532150776056</v>
      </c>
      <c r="F263" s="7">
        <f t="shared" si="101"/>
        <v>0.39137007292601228</v>
      </c>
      <c r="AU263">
        <f t="shared" si="86"/>
        <v>242</v>
      </c>
      <c r="AV263" s="2">
        <f t="shared" si="87"/>
        <v>0.05</v>
      </c>
      <c r="BS263">
        <f t="shared" si="88"/>
        <v>5.6000000000000001E-2</v>
      </c>
      <c r="BT263">
        <f t="shared" si="89"/>
        <v>261</v>
      </c>
      <c r="BU263">
        <f t="shared" si="90"/>
        <v>5.6000000000000001E-2</v>
      </c>
      <c r="BV263">
        <f t="shared" si="91"/>
        <v>0.50272647881199539</v>
      </c>
      <c r="BW263">
        <f t="shared" si="92"/>
        <v>0.49727352118800461</v>
      </c>
      <c r="BX263">
        <f t="shared" si="93"/>
        <v>0.6462688285861482</v>
      </c>
      <c r="BY263">
        <f t="shared" si="94"/>
        <v>-585.73360131486322</v>
      </c>
      <c r="BZ263">
        <f t="shared" si="95"/>
        <v>0.57760532150776056</v>
      </c>
      <c r="CA263">
        <f t="shared" si="96"/>
        <v>0.19577106705742539</v>
      </c>
    </row>
    <row r="264" spans="1:79" x14ac:dyDescent="0.25">
      <c r="A264">
        <v>5.6000000000000001E-2</v>
      </c>
      <c r="B264">
        <f t="shared" si="97"/>
        <v>262</v>
      </c>
      <c r="C264" s="6">
        <f t="shared" si="98"/>
        <v>0.57982261640798227</v>
      </c>
      <c r="D264" s="6">
        <f t="shared" si="99"/>
        <v>0.20143971033909291</v>
      </c>
      <c r="E264" s="7">
        <f t="shared" si="100"/>
        <v>0.57982261640798227</v>
      </c>
      <c r="F264" s="7">
        <f t="shared" si="101"/>
        <v>0.39092970738970473</v>
      </c>
      <c r="AU264">
        <f t="shared" si="86"/>
        <v>243</v>
      </c>
      <c r="AV264" s="2">
        <f t="shared" si="87"/>
        <v>0.05</v>
      </c>
      <c r="BS264">
        <f t="shared" si="88"/>
        <v>5.6000000000000001E-2</v>
      </c>
      <c r="BT264">
        <f t="shared" si="89"/>
        <v>262</v>
      </c>
      <c r="BU264">
        <f t="shared" si="90"/>
        <v>5.6000000000000001E-2</v>
      </c>
      <c r="BV264">
        <f t="shared" si="91"/>
        <v>0.50272647881199539</v>
      </c>
      <c r="BW264">
        <f t="shared" si="92"/>
        <v>0.49727352118800461</v>
      </c>
      <c r="BX264">
        <f t="shared" si="93"/>
        <v>0.6462688285861482</v>
      </c>
      <c r="BY264">
        <f t="shared" si="94"/>
        <v>-587.98209882470917</v>
      </c>
      <c r="BZ264">
        <f t="shared" si="95"/>
        <v>0.57982261640798227</v>
      </c>
      <c r="CA264">
        <f t="shared" si="96"/>
        <v>0.20143971033909291</v>
      </c>
    </row>
    <row r="265" spans="1:79" x14ac:dyDescent="0.25">
      <c r="A265">
        <v>5.6000000000000001E-2</v>
      </c>
      <c r="B265">
        <f t="shared" si="97"/>
        <v>263</v>
      </c>
      <c r="C265" s="6">
        <f t="shared" si="98"/>
        <v>0.58203991130820398</v>
      </c>
      <c r="D265" s="6">
        <f t="shared" si="99"/>
        <v>0.20711483403979633</v>
      </c>
      <c r="E265" s="7">
        <f t="shared" si="100"/>
        <v>0.58203991130820398</v>
      </c>
      <c r="F265" s="7">
        <f t="shared" si="101"/>
        <v>0.39047676565150879</v>
      </c>
      <c r="AU265">
        <f t="shared" si="86"/>
        <v>244</v>
      </c>
      <c r="AV265" s="2">
        <f t="shared" si="87"/>
        <v>0.05</v>
      </c>
      <c r="BS265">
        <f t="shared" si="88"/>
        <v>5.6000000000000001E-2</v>
      </c>
      <c r="BT265">
        <f t="shared" si="89"/>
        <v>263</v>
      </c>
      <c r="BU265">
        <f t="shared" si="90"/>
        <v>5.6000000000000001E-2</v>
      </c>
      <c r="BV265">
        <f t="shared" si="91"/>
        <v>0.50272647881199539</v>
      </c>
      <c r="BW265">
        <f t="shared" si="92"/>
        <v>0.49727352118800461</v>
      </c>
      <c r="BX265">
        <f t="shared" si="93"/>
        <v>0.6462688285861482</v>
      </c>
      <c r="BY265">
        <f t="shared" si="94"/>
        <v>-590.23059633455512</v>
      </c>
      <c r="BZ265">
        <f t="shared" si="95"/>
        <v>0.58203991130820398</v>
      </c>
      <c r="CA265">
        <f t="shared" si="96"/>
        <v>0.20711483403979633</v>
      </c>
    </row>
    <row r="266" spans="1:79" x14ac:dyDescent="0.25">
      <c r="A266">
        <v>5.6000000000000001E-2</v>
      </c>
      <c r="B266">
        <f t="shared" si="97"/>
        <v>264</v>
      </c>
      <c r="C266" s="6">
        <f t="shared" si="98"/>
        <v>0.58425720620842569</v>
      </c>
      <c r="D266" s="6">
        <f t="shared" si="99"/>
        <v>0.21279663619845091</v>
      </c>
      <c r="E266" s="7">
        <f t="shared" si="100"/>
        <v>0.58425720620842569</v>
      </c>
      <c r="F266" s="7">
        <f t="shared" si="101"/>
        <v>0.39001123312315295</v>
      </c>
      <c r="AU266">
        <f t="shared" ref="AU266:AU329" si="102">IF(B247&gt;0,B247,"")</f>
        <v>245</v>
      </c>
      <c r="AV266" s="2">
        <f t="shared" ref="AV266:AV329" si="103">IF(A247&gt;0,A247,"")</f>
        <v>5.0999999999999997E-2</v>
      </c>
      <c r="BS266">
        <f t="shared" si="88"/>
        <v>5.6000000000000001E-2</v>
      </c>
      <c r="BT266">
        <f t="shared" si="89"/>
        <v>264</v>
      </c>
      <c r="BU266">
        <f t="shared" si="90"/>
        <v>5.6000000000000001E-2</v>
      </c>
      <c r="BV266">
        <f t="shared" si="91"/>
        <v>0.50272647881199539</v>
      </c>
      <c r="BW266">
        <f t="shared" si="92"/>
        <v>0.49727352118800461</v>
      </c>
      <c r="BX266">
        <f t="shared" si="93"/>
        <v>0.6462688285861482</v>
      </c>
      <c r="BY266">
        <f t="shared" si="94"/>
        <v>-592.47909384440095</v>
      </c>
      <c r="BZ266">
        <f t="shared" si="95"/>
        <v>0.58425720620842569</v>
      </c>
      <c r="CA266">
        <f t="shared" si="96"/>
        <v>0.21279663619845091</v>
      </c>
    </row>
    <row r="267" spans="1:79" x14ac:dyDescent="0.25">
      <c r="A267">
        <v>5.6000000000000001E-2</v>
      </c>
      <c r="B267">
        <f t="shared" si="97"/>
        <v>265</v>
      </c>
      <c r="C267" s="6">
        <f t="shared" si="98"/>
        <v>0.58647450110864741</v>
      </c>
      <c r="D267" s="6">
        <f t="shared" si="99"/>
        <v>0.21848531641693769</v>
      </c>
      <c r="E267" s="7">
        <f t="shared" si="100"/>
        <v>0.58647450110864741</v>
      </c>
      <c r="F267" s="7">
        <f t="shared" si="101"/>
        <v>0.389533094775532</v>
      </c>
      <c r="AU267">
        <f t="shared" si="102"/>
        <v>246</v>
      </c>
      <c r="AV267" s="2">
        <f t="shared" si="103"/>
        <v>5.0999999999999997E-2</v>
      </c>
      <c r="BS267">
        <f t="shared" si="88"/>
        <v>5.6000000000000001E-2</v>
      </c>
      <c r="BT267">
        <f t="shared" si="89"/>
        <v>265</v>
      </c>
      <c r="BU267">
        <f t="shared" si="90"/>
        <v>5.6000000000000001E-2</v>
      </c>
      <c r="BV267">
        <f t="shared" si="91"/>
        <v>0.50272647881199539</v>
      </c>
      <c r="BW267">
        <f t="shared" si="92"/>
        <v>0.49727352118800461</v>
      </c>
      <c r="BX267">
        <f t="shared" si="93"/>
        <v>0.6462688285861482</v>
      </c>
      <c r="BY267">
        <f t="shared" si="94"/>
        <v>-594.7275913542469</v>
      </c>
      <c r="BZ267">
        <f t="shared" si="95"/>
        <v>0.58647450110864741</v>
      </c>
      <c r="CA267">
        <f t="shared" si="96"/>
        <v>0.21848531641693769</v>
      </c>
    </row>
    <row r="268" spans="1:79" x14ac:dyDescent="0.25">
      <c r="A268">
        <v>5.6000000000000001E-2</v>
      </c>
      <c r="B268">
        <f t="shared" si="97"/>
        <v>266</v>
      </c>
      <c r="C268" s="6">
        <f t="shared" si="98"/>
        <v>0.58869179600886923</v>
      </c>
      <c r="D268" s="6">
        <f t="shared" si="99"/>
        <v>0.22418107591384556</v>
      </c>
      <c r="E268" s="7">
        <f t="shared" si="100"/>
        <v>0.58869179600886923</v>
      </c>
      <c r="F268" s="7">
        <f t="shared" si="101"/>
        <v>0.38904233513518222</v>
      </c>
      <c r="AU268">
        <f t="shared" si="102"/>
        <v>247</v>
      </c>
      <c r="AV268" s="2">
        <f t="shared" si="103"/>
        <v>5.0999999999999997E-2</v>
      </c>
      <c r="BS268">
        <f t="shared" si="88"/>
        <v>5.6000000000000001E-2</v>
      </c>
      <c r="BT268">
        <f t="shared" si="89"/>
        <v>266</v>
      </c>
      <c r="BU268">
        <f t="shared" si="90"/>
        <v>5.6000000000000001E-2</v>
      </c>
      <c r="BV268">
        <f t="shared" si="91"/>
        <v>0.50272647881199539</v>
      </c>
      <c r="BW268">
        <f t="shared" si="92"/>
        <v>0.49727352118800461</v>
      </c>
      <c r="BX268">
        <f t="shared" si="93"/>
        <v>0.6462688285861482</v>
      </c>
      <c r="BY268">
        <f t="shared" si="94"/>
        <v>-596.97608886409284</v>
      </c>
      <c r="BZ268">
        <f t="shared" si="95"/>
        <v>0.58869179600886923</v>
      </c>
      <c r="CA268">
        <f t="shared" si="96"/>
        <v>0.22418107591384556</v>
      </c>
    </row>
    <row r="269" spans="1:79" x14ac:dyDescent="0.25">
      <c r="A269">
        <v>5.6000000000000001E-2</v>
      </c>
      <c r="B269">
        <f t="shared" si="97"/>
        <v>267</v>
      </c>
      <c r="C269" s="6">
        <f t="shared" si="98"/>
        <v>0.59090909090909094</v>
      </c>
      <c r="D269" s="6">
        <f t="shared" si="99"/>
        <v>0.22988411757923222</v>
      </c>
      <c r="E269" s="7">
        <f t="shared" si="100"/>
        <v>0.59090909090909105</v>
      </c>
      <c r="F269" s="7">
        <f t="shared" si="101"/>
        <v>0.38853893828063618</v>
      </c>
      <c r="AU269">
        <f t="shared" si="102"/>
        <v>248</v>
      </c>
      <c r="AV269" s="2">
        <f t="shared" si="103"/>
        <v>5.0999999999999997E-2</v>
      </c>
      <c r="BS269">
        <f t="shared" si="88"/>
        <v>5.6000000000000001E-2</v>
      </c>
      <c r="BT269">
        <f t="shared" si="89"/>
        <v>267</v>
      </c>
      <c r="BU269">
        <f t="shared" si="90"/>
        <v>5.6000000000000001E-2</v>
      </c>
      <c r="BV269">
        <f t="shared" si="91"/>
        <v>0.50272647881199539</v>
      </c>
      <c r="BW269">
        <f t="shared" si="92"/>
        <v>0.49727352118800461</v>
      </c>
      <c r="BX269">
        <f t="shared" si="93"/>
        <v>0.6462688285861482</v>
      </c>
      <c r="BY269">
        <f t="shared" si="94"/>
        <v>-599.22458637393879</v>
      </c>
      <c r="BZ269">
        <f t="shared" si="95"/>
        <v>0.59090909090909094</v>
      </c>
      <c r="CA269">
        <f t="shared" si="96"/>
        <v>0.22988411757923222</v>
      </c>
    </row>
    <row r="270" spans="1:79" x14ac:dyDescent="0.25">
      <c r="A270">
        <v>5.6000000000000001E-2</v>
      </c>
      <c r="B270">
        <f t="shared" si="97"/>
        <v>268</v>
      </c>
      <c r="C270" s="6">
        <f t="shared" si="98"/>
        <v>0.59312638580931265</v>
      </c>
      <c r="D270" s="6">
        <f t="shared" si="99"/>
        <v>0.23559464603045008</v>
      </c>
      <c r="E270" s="7">
        <f t="shared" si="100"/>
        <v>0.59312638580931265</v>
      </c>
      <c r="F270" s="7">
        <f t="shared" si="101"/>
        <v>0.38802288783865468</v>
      </c>
      <c r="AU270">
        <f t="shared" si="102"/>
        <v>249</v>
      </c>
      <c r="AV270" s="2">
        <f t="shared" si="103"/>
        <v>5.1999999999999998E-2</v>
      </c>
      <c r="BS270">
        <f t="shared" si="88"/>
        <v>5.6000000000000001E-2</v>
      </c>
      <c r="BT270">
        <f t="shared" si="89"/>
        <v>268</v>
      </c>
      <c r="BU270">
        <f t="shared" si="90"/>
        <v>5.6000000000000001E-2</v>
      </c>
      <c r="BV270">
        <f t="shared" si="91"/>
        <v>0.50272647881199539</v>
      </c>
      <c r="BW270">
        <f t="shared" si="92"/>
        <v>0.49727352118800461</v>
      </c>
      <c r="BX270">
        <f t="shared" si="93"/>
        <v>0.65569414563455852</v>
      </c>
      <c r="BY270">
        <f t="shared" si="94"/>
        <v>-593.7268840104914</v>
      </c>
      <c r="BZ270">
        <f t="shared" si="95"/>
        <v>0.59312638580931265</v>
      </c>
      <c r="CA270">
        <f t="shared" si="96"/>
        <v>0.23559464603045008</v>
      </c>
    </row>
    <row r="271" spans="1:79" x14ac:dyDescent="0.25">
      <c r="A271">
        <v>5.7000000000000002E-2</v>
      </c>
      <c r="B271">
        <f t="shared" si="97"/>
        <v>269</v>
      </c>
      <c r="C271" s="6">
        <f t="shared" si="98"/>
        <v>0.59534368070953436</v>
      </c>
      <c r="D271" s="6">
        <f t="shared" si="99"/>
        <v>0.24131286766907378</v>
      </c>
      <c r="E271" s="7">
        <f t="shared" si="100"/>
        <v>0.59534368070953436</v>
      </c>
      <c r="F271" s="7">
        <f t="shared" si="101"/>
        <v>0.38749416698033418</v>
      </c>
      <c r="AU271">
        <f t="shared" si="102"/>
        <v>250</v>
      </c>
      <c r="AV271" s="2">
        <f t="shared" si="103"/>
        <v>5.1999999999999998E-2</v>
      </c>
      <c r="BS271">
        <f t="shared" si="88"/>
        <v>5.7000000000000002E-2</v>
      </c>
      <c r="BT271">
        <f t="shared" si="89"/>
        <v>269</v>
      </c>
      <c r="BU271">
        <f t="shared" si="90"/>
        <v>5.7000000000000002E-2</v>
      </c>
      <c r="BV271">
        <f t="shared" si="91"/>
        <v>0.51288666740122235</v>
      </c>
      <c r="BW271">
        <f t="shared" si="92"/>
        <v>0.48711333259877765</v>
      </c>
      <c r="BX271">
        <f t="shared" si="93"/>
        <v>0.65569414563455852</v>
      </c>
      <c r="BY271">
        <f t="shared" si="94"/>
        <v>-585.2017749447175</v>
      </c>
      <c r="BZ271">
        <f t="shared" si="95"/>
        <v>0.59534368070953436</v>
      </c>
      <c r="CA271">
        <f t="shared" si="96"/>
        <v>0.24131286766907378</v>
      </c>
    </row>
    <row r="272" spans="1:79" x14ac:dyDescent="0.25">
      <c r="A272">
        <v>5.7000000000000002E-2</v>
      </c>
      <c r="B272">
        <f t="shared" si="97"/>
        <v>270</v>
      </c>
      <c r="C272" s="6">
        <f t="shared" si="98"/>
        <v>0.59756097560975607</v>
      </c>
      <c r="D272" s="6">
        <f t="shared" si="99"/>
        <v>0.2470389907389772</v>
      </c>
      <c r="E272" s="7">
        <f t="shared" si="100"/>
        <v>0.59756097560975607</v>
      </c>
      <c r="F272" s="7">
        <f t="shared" si="101"/>
        <v>0.3869527584170861</v>
      </c>
      <c r="AU272">
        <f t="shared" si="102"/>
        <v>251</v>
      </c>
      <c r="AV272" s="2">
        <f t="shared" si="103"/>
        <v>5.2999999999999999E-2</v>
      </c>
      <c r="BS272">
        <f t="shared" si="88"/>
        <v>5.7000000000000002E-2</v>
      </c>
      <c r="BT272">
        <f t="shared" si="89"/>
        <v>270</v>
      </c>
      <c r="BU272">
        <f t="shared" si="90"/>
        <v>5.7000000000000002E-2</v>
      </c>
      <c r="BV272">
        <f t="shared" si="91"/>
        <v>0.51288666740122235</v>
      </c>
      <c r="BW272">
        <f t="shared" si="92"/>
        <v>0.48711333259877765</v>
      </c>
      <c r="BX272">
        <f t="shared" si="93"/>
        <v>0.65569414563455852</v>
      </c>
      <c r="BY272">
        <f t="shared" si="94"/>
        <v>-587.38129738399027</v>
      </c>
      <c r="BZ272">
        <f t="shared" si="95"/>
        <v>0.59756097560975607</v>
      </c>
      <c r="CA272">
        <f t="shared" si="96"/>
        <v>0.2470389907389772</v>
      </c>
    </row>
    <row r="273" spans="1:79" x14ac:dyDescent="0.25">
      <c r="A273">
        <v>5.7000000000000002E-2</v>
      </c>
      <c r="B273">
        <f t="shared" si="97"/>
        <v>271</v>
      </c>
      <c r="C273" s="6">
        <f t="shared" si="98"/>
        <v>0.59977827050997778</v>
      </c>
      <c r="D273" s="6">
        <f t="shared" si="99"/>
        <v>0.25277322538560382</v>
      </c>
      <c r="E273" s="7">
        <f t="shared" si="100"/>
        <v>0.59977827050997778</v>
      </c>
      <c r="F273" s="7">
        <f t="shared" si="101"/>
        <v>0.38639864439648702</v>
      </c>
      <c r="AU273">
        <f t="shared" si="102"/>
        <v>252</v>
      </c>
      <c r="AV273" s="2">
        <f t="shared" si="103"/>
        <v>5.2999999999999999E-2</v>
      </c>
      <c r="BS273">
        <f t="shared" si="88"/>
        <v>5.7000000000000002E-2</v>
      </c>
      <c r="BT273">
        <f t="shared" si="89"/>
        <v>271</v>
      </c>
      <c r="BU273">
        <f t="shared" si="90"/>
        <v>5.7000000000000002E-2</v>
      </c>
      <c r="BV273">
        <f t="shared" si="91"/>
        <v>0.51288666740122235</v>
      </c>
      <c r="BW273">
        <f t="shared" si="92"/>
        <v>0.48711333259877765</v>
      </c>
      <c r="BX273">
        <f t="shared" si="93"/>
        <v>0.65569414563455852</v>
      </c>
      <c r="BY273">
        <f t="shared" si="94"/>
        <v>-589.56081982326293</v>
      </c>
      <c r="BZ273">
        <f t="shared" si="95"/>
        <v>0.59977827050997778</v>
      </c>
      <c r="CA273">
        <f t="shared" si="96"/>
        <v>0.25277322538560382</v>
      </c>
    </row>
    <row r="274" spans="1:79" x14ac:dyDescent="0.25">
      <c r="A274">
        <v>5.7000000000000002E-2</v>
      </c>
      <c r="B274">
        <f t="shared" si="97"/>
        <v>272</v>
      </c>
      <c r="C274" s="6">
        <f t="shared" si="98"/>
        <v>0.60199556541019961</v>
      </c>
      <c r="D274" s="6">
        <f t="shared" si="99"/>
        <v>0.2585157837164776</v>
      </c>
      <c r="E274" s="7">
        <f t="shared" si="100"/>
        <v>0.60199556541019961</v>
      </c>
      <c r="F274" s="7">
        <f t="shared" si="101"/>
        <v>0.38583180669799483</v>
      </c>
      <c r="AU274">
        <f t="shared" si="102"/>
        <v>253</v>
      </c>
      <c r="AV274" s="2">
        <f t="shared" si="103"/>
        <v>5.2999999999999999E-2</v>
      </c>
      <c r="BS274">
        <f t="shared" si="88"/>
        <v>5.7000000000000002E-2</v>
      </c>
      <c r="BT274">
        <f t="shared" si="89"/>
        <v>272</v>
      </c>
      <c r="BU274">
        <f t="shared" si="90"/>
        <v>5.7000000000000002E-2</v>
      </c>
      <c r="BV274">
        <f t="shared" si="91"/>
        <v>0.51288666740122235</v>
      </c>
      <c r="BW274">
        <f t="shared" si="92"/>
        <v>0.48711333259877765</v>
      </c>
      <c r="BX274">
        <f t="shared" si="93"/>
        <v>0.65569414563455852</v>
      </c>
      <c r="BY274">
        <f t="shared" si="94"/>
        <v>-591.74034226253559</v>
      </c>
      <c r="BZ274">
        <f t="shared" si="95"/>
        <v>0.60199556541019961</v>
      </c>
      <c r="CA274">
        <f t="shared" si="96"/>
        <v>0.2585157837164776</v>
      </c>
    </row>
    <row r="275" spans="1:79" x14ac:dyDescent="0.25">
      <c r="A275">
        <v>5.7000000000000002E-2</v>
      </c>
      <c r="B275">
        <f t="shared" si="97"/>
        <v>273</v>
      </c>
      <c r="C275" s="6">
        <f t="shared" si="98"/>
        <v>0.60421286031042132</v>
      </c>
      <c r="D275" s="6">
        <f t="shared" si="99"/>
        <v>0.26426687986300207</v>
      </c>
      <c r="E275" s="7">
        <f t="shared" si="100"/>
        <v>0.60421286031042132</v>
      </c>
      <c r="F275" s="7">
        <f t="shared" si="101"/>
        <v>0.38525222662853065</v>
      </c>
      <c r="AU275">
        <f t="shared" si="102"/>
        <v>254</v>
      </c>
      <c r="AV275" s="2">
        <f t="shared" si="103"/>
        <v>5.3999999999999999E-2</v>
      </c>
      <c r="BS275">
        <f t="shared" si="88"/>
        <v>5.7000000000000002E-2</v>
      </c>
      <c r="BT275">
        <f t="shared" si="89"/>
        <v>273</v>
      </c>
      <c r="BU275">
        <f t="shared" si="90"/>
        <v>5.7000000000000002E-2</v>
      </c>
      <c r="BV275">
        <f t="shared" si="91"/>
        <v>0.51288666740122235</v>
      </c>
      <c r="BW275">
        <f t="shared" si="92"/>
        <v>0.48711333259877765</v>
      </c>
      <c r="BX275">
        <f t="shared" si="93"/>
        <v>0.65569414563455852</v>
      </c>
      <c r="BY275">
        <f t="shared" si="94"/>
        <v>-593.91986470180836</v>
      </c>
      <c r="BZ275">
        <f t="shared" si="95"/>
        <v>0.60421286031042132</v>
      </c>
      <c r="CA275">
        <f t="shared" si="96"/>
        <v>0.26426687986300207</v>
      </c>
    </row>
    <row r="276" spans="1:79" x14ac:dyDescent="0.25">
      <c r="A276">
        <v>5.7000000000000002E-2</v>
      </c>
      <c r="B276">
        <f t="shared" si="97"/>
        <v>274</v>
      </c>
      <c r="C276" s="6">
        <f t="shared" si="98"/>
        <v>0.60643015521064303</v>
      </c>
      <c r="D276" s="6">
        <f t="shared" si="99"/>
        <v>0.27002673004360056</v>
      </c>
      <c r="E276" s="7">
        <f t="shared" si="100"/>
        <v>0.60643015521064303</v>
      </c>
      <c r="F276" s="7">
        <f t="shared" si="101"/>
        <v>0.3846598850179207</v>
      </c>
      <c r="AU276">
        <f t="shared" si="102"/>
        <v>255</v>
      </c>
      <c r="AV276" s="2">
        <f t="shared" si="103"/>
        <v>5.3999999999999999E-2</v>
      </c>
      <c r="BS276">
        <f t="shared" si="88"/>
        <v>5.7000000000000002E-2</v>
      </c>
      <c r="BT276">
        <f t="shared" si="89"/>
        <v>274</v>
      </c>
      <c r="BU276">
        <f t="shared" si="90"/>
        <v>5.7000000000000002E-2</v>
      </c>
      <c r="BV276">
        <f t="shared" si="91"/>
        <v>0.51288666740122235</v>
      </c>
      <c r="BW276">
        <f t="shared" si="92"/>
        <v>0.48711333259877765</v>
      </c>
      <c r="BX276">
        <f t="shared" si="93"/>
        <v>0.65569414563455852</v>
      </c>
      <c r="BY276">
        <f t="shared" si="94"/>
        <v>-596.09938714108102</v>
      </c>
      <c r="BZ276">
        <f t="shared" si="95"/>
        <v>0.60643015521064303</v>
      </c>
      <c r="CA276">
        <f t="shared" si="96"/>
        <v>0.27002673004360056</v>
      </c>
    </row>
    <row r="277" spans="1:79" x14ac:dyDescent="0.25">
      <c r="A277">
        <v>5.8000000000000003E-2</v>
      </c>
      <c r="B277">
        <f t="shared" si="97"/>
        <v>275</v>
      </c>
      <c r="C277" s="6">
        <f t="shared" si="98"/>
        <v>0.60864745011086474</v>
      </c>
      <c r="D277" s="6">
        <f t="shared" si="99"/>
        <v>0.27579555262824462</v>
      </c>
      <c r="E277" s="7">
        <f t="shared" si="100"/>
        <v>0.60864745011086474</v>
      </c>
      <c r="F277" s="7">
        <f t="shared" si="101"/>
        <v>0.38405476221419821</v>
      </c>
      <c r="AU277">
        <f t="shared" si="102"/>
        <v>256</v>
      </c>
      <c r="AV277" s="2">
        <f t="shared" si="103"/>
        <v>5.5E-2</v>
      </c>
      <c r="BS277">
        <f t="shared" si="88"/>
        <v>5.8000000000000003E-2</v>
      </c>
      <c r="BT277">
        <f t="shared" si="89"/>
        <v>275</v>
      </c>
      <c r="BU277">
        <f t="shared" si="90"/>
        <v>5.8000000000000003E-2</v>
      </c>
      <c r="BV277">
        <f t="shared" si="91"/>
        <v>0.5230384981839582</v>
      </c>
      <c r="BW277">
        <f t="shared" si="92"/>
        <v>0.4769615018160418</v>
      </c>
      <c r="BX277">
        <f t="shared" si="93"/>
        <v>0.66502374175680534</v>
      </c>
      <c r="BY277">
        <f t="shared" si="94"/>
        <v>-579.7619766786695</v>
      </c>
      <c r="BZ277">
        <f t="shared" si="95"/>
        <v>0.60864745011086474</v>
      </c>
      <c r="CA277">
        <f t="shared" si="96"/>
        <v>0.27579555262824462</v>
      </c>
    </row>
    <row r="278" spans="1:79" x14ac:dyDescent="0.25">
      <c r="A278">
        <v>5.8000000000000003E-2</v>
      </c>
      <c r="B278">
        <f t="shared" si="97"/>
        <v>276</v>
      </c>
      <c r="C278" s="6">
        <f t="shared" si="98"/>
        <v>0.61086474501108645</v>
      </c>
      <c r="D278" s="6">
        <f t="shared" si="99"/>
        <v>0.28157356820442919</v>
      </c>
      <c r="E278" s="7">
        <f t="shared" si="100"/>
        <v>0.61086474501108645</v>
      </c>
      <c r="F278" s="7">
        <f t="shared" si="101"/>
        <v>0.38343683807875972</v>
      </c>
      <c r="AU278">
        <f t="shared" si="102"/>
        <v>257</v>
      </c>
      <c r="AV278" s="2">
        <f t="shared" si="103"/>
        <v>5.5E-2</v>
      </c>
      <c r="BS278">
        <f t="shared" si="88"/>
        <v>5.8000000000000003E-2</v>
      </c>
      <c r="BT278">
        <f t="shared" si="89"/>
        <v>276</v>
      </c>
      <c r="BU278">
        <f t="shared" si="90"/>
        <v>5.8000000000000003E-2</v>
      </c>
      <c r="BV278">
        <f t="shared" si="91"/>
        <v>0.5230384981839582</v>
      </c>
      <c r="BW278">
        <f t="shared" si="92"/>
        <v>0.4769615018160418</v>
      </c>
      <c r="BX278">
        <f t="shared" si="93"/>
        <v>0.66502374175680534</v>
      </c>
      <c r="BY278">
        <f t="shared" si="94"/>
        <v>-581.87404216748064</v>
      </c>
      <c r="BZ278">
        <f t="shared" si="95"/>
        <v>0.61086474501108645</v>
      </c>
      <c r="CA278">
        <f t="shared" si="96"/>
        <v>0.28157356820442919</v>
      </c>
    </row>
    <row r="279" spans="1:79" x14ac:dyDescent="0.25">
      <c r="A279">
        <v>5.8000000000000003E-2</v>
      </c>
      <c r="B279">
        <f t="shared" si="97"/>
        <v>277</v>
      </c>
      <c r="C279" s="6">
        <f t="shared" si="98"/>
        <v>0.61308203991130816</v>
      </c>
      <c r="D279" s="6">
        <f t="shared" si="99"/>
        <v>0.28736099964464695</v>
      </c>
      <c r="E279" s="7">
        <f t="shared" si="100"/>
        <v>0.61308203991130816</v>
      </c>
      <c r="F279" s="7">
        <f t="shared" si="101"/>
        <v>0.38280609198137328</v>
      </c>
      <c r="AU279">
        <f t="shared" si="102"/>
        <v>258</v>
      </c>
      <c r="AV279" s="2">
        <f t="shared" si="103"/>
        <v>5.5E-2</v>
      </c>
      <c r="BS279">
        <f t="shared" si="88"/>
        <v>5.8000000000000003E-2</v>
      </c>
      <c r="BT279">
        <f t="shared" si="89"/>
        <v>277</v>
      </c>
      <c r="BU279">
        <f t="shared" si="90"/>
        <v>5.8000000000000003E-2</v>
      </c>
      <c r="BV279">
        <f t="shared" si="91"/>
        <v>0.5230384981839582</v>
      </c>
      <c r="BW279">
        <f t="shared" si="92"/>
        <v>0.4769615018160418</v>
      </c>
      <c r="BX279">
        <f t="shared" si="93"/>
        <v>0.66502374175680534</v>
      </c>
      <c r="BY279">
        <f t="shared" si="94"/>
        <v>-583.98610765629189</v>
      </c>
      <c r="BZ279">
        <f t="shared" si="95"/>
        <v>0.61308203991130816</v>
      </c>
      <c r="CA279">
        <f t="shared" si="96"/>
        <v>0.28736099964464695</v>
      </c>
    </row>
    <row r="280" spans="1:79" x14ac:dyDescent="0.25">
      <c r="A280">
        <v>5.8000000000000003E-2</v>
      </c>
      <c r="B280">
        <f t="shared" si="97"/>
        <v>278</v>
      </c>
      <c r="C280" s="6">
        <f t="shared" si="98"/>
        <v>0.61529933481152999</v>
      </c>
      <c r="D280" s="6">
        <f t="shared" si="99"/>
        <v>0.29315807217542145</v>
      </c>
      <c r="E280" s="7">
        <f t="shared" si="100"/>
        <v>0.61529933481152999</v>
      </c>
      <c r="F280" s="7">
        <f t="shared" si="101"/>
        <v>0.38216250279503639</v>
      </c>
      <c r="AU280">
        <f t="shared" si="102"/>
        <v>259</v>
      </c>
      <c r="AV280" s="2">
        <f t="shared" si="103"/>
        <v>5.5E-2</v>
      </c>
      <c r="BS280">
        <f t="shared" si="88"/>
        <v>5.8000000000000003E-2</v>
      </c>
      <c r="BT280">
        <f t="shared" si="89"/>
        <v>278</v>
      </c>
      <c r="BU280">
        <f t="shared" si="90"/>
        <v>5.8000000000000003E-2</v>
      </c>
      <c r="BV280">
        <f t="shared" si="91"/>
        <v>0.5230384981839582</v>
      </c>
      <c r="BW280">
        <f t="shared" si="92"/>
        <v>0.4769615018160418</v>
      </c>
      <c r="BX280">
        <f t="shared" si="93"/>
        <v>0.66502374175680534</v>
      </c>
      <c r="BY280">
        <f t="shared" si="94"/>
        <v>-586.09817314510303</v>
      </c>
      <c r="BZ280">
        <f t="shared" si="95"/>
        <v>0.61529933481152999</v>
      </c>
      <c r="CA280">
        <f t="shared" si="96"/>
        <v>0.29315807217542145</v>
      </c>
    </row>
    <row r="281" spans="1:79" x14ac:dyDescent="0.25">
      <c r="A281">
        <v>5.8000000000000003E-2</v>
      </c>
      <c r="B281">
        <f t="shared" si="97"/>
        <v>279</v>
      </c>
      <c r="C281" s="6">
        <f t="shared" si="98"/>
        <v>0.6175166297117517</v>
      </c>
      <c r="D281" s="6">
        <f t="shared" si="99"/>
        <v>0.2989650134479564</v>
      </c>
      <c r="E281" s="7">
        <f t="shared" si="100"/>
        <v>0.61751662971175181</v>
      </c>
      <c r="F281" s="7">
        <f t="shared" si="101"/>
        <v>0.38150604889067774</v>
      </c>
      <c r="AU281">
        <f t="shared" si="102"/>
        <v>260</v>
      </c>
      <c r="AV281" s="2">
        <f t="shared" si="103"/>
        <v>5.6000000000000001E-2</v>
      </c>
      <c r="BS281">
        <f t="shared" si="88"/>
        <v>5.8000000000000003E-2</v>
      </c>
      <c r="BT281">
        <f t="shared" si="89"/>
        <v>279</v>
      </c>
      <c r="BU281">
        <f t="shared" si="90"/>
        <v>5.8000000000000003E-2</v>
      </c>
      <c r="BV281">
        <f t="shared" si="91"/>
        <v>0.5230384981839582</v>
      </c>
      <c r="BW281">
        <f t="shared" si="92"/>
        <v>0.4769615018160418</v>
      </c>
      <c r="BX281">
        <f t="shared" si="93"/>
        <v>0.66502374175680534</v>
      </c>
      <c r="BY281">
        <f t="shared" si="94"/>
        <v>-588.21023863391417</v>
      </c>
      <c r="BZ281">
        <f t="shared" si="95"/>
        <v>0.6175166297117517</v>
      </c>
      <c r="CA281">
        <f t="shared" si="96"/>
        <v>0.2989650134479564</v>
      </c>
    </row>
    <row r="282" spans="1:79" x14ac:dyDescent="0.25">
      <c r="A282">
        <v>5.8000000000000003E-2</v>
      </c>
      <c r="B282">
        <f t="shared" si="97"/>
        <v>280</v>
      </c>
      <c r="C282" s="6">
        <f t="shared" si="98"/>
        <v>0.61973392461197341</v>
      </c>
      <c r="D282" s="6">
        <f t="shared" si="99"/>
        <v>0.30478205361046751</v>
      </c>
      <c r="E282" s="7">
        <f t="shared" si="100"/>
        <v>0.61973392461197352</v>
      </c>
      <c r="F282" s="7">
        <f t="shared" si="101"/>
        <v>0.38083670813170156</v>
      </c>
      <c r="AU282">
        <f t="shared" si="102"/>
        <v>261</v>
      </c>
      <c r="AV282" s="2">
        <f t="shared" si="103"/>
        <v>5.6000000000000001E-2</v>
      </c>
      <c r="BS282">
        <f t="shared" si="88"/>
        <v>5.8000000000000003E-2</v>
      </c>
      <c r="BT282">
        <f t="shared" si="89"/>
        <v>280</v>
      </c>
      <c r="BU282">
        <f t="shared" si="90"/>
        <v>5.8000000000000003E-2</v>
      </c>
      <c r="BV282">
        <f t="shared" si="91"/>
        <v>0.5230384981839582</v>
      </c>
      <c r="BW282">
        <f t="shared" si="92"/>
        <v>0.4769615018160418</v>
      </c>
      <c r="BX282">
        <f t="shared" si="93"/>
        <v>0.67425259890621292</v>
      </c>
      <c r="BY282">
        <f t="shared" si="94"/>
        <v>-582.61812441118457</v>
      </c>
      <c r="BZ282">
        <f t="shared" si="95"/>
        <v>0.61973392461197341</v>
      </c>
      <c r="CA282">
        <f t="shared" si="96"/>
        <v>0.30478205361046751</v>
      </c>
    </row>
    <row r="283" spans="1:79" x14ac:dyDescent="0.25">
      <c r="A283">
        <v>5.8000000000000003E-2</v>
      </c>
      <c r="B283">
        <f t="shared" si="97"/>
        <v>281</v>
      </c>
      <c r="C283" s="6">
        <f t="shared" si="98"/>
        <v>0.62195121951219512</v>
      </c>
      <c r="D283" s="6">
        <f t="shared" si="99"/>
        <v>0.31060942538225567</v>
      </c>
      <c r="E283" s="7">
        <f t="shared" si="100"/>
        <v>0.62195121951219523</v>
      </c>
      <c r="F283" s="7">
        <f t="shared" si="101"/>
        <v>0.38015445786836893</v>
      </c>
      <c r="AU283">
        <f t="shared" si="102"/>
        <v>262</v>
      </c>
      <c r="AV283" s="2">
        <f t="shared" si="103"/>
        <v>5.6000000000000001E-2</v>
      </c>
      <c r="BS283">
        <f t="shared" si="88"/>
        <v>5.8000000000000003E-2</v>
      </c>
      <c r="BT283">
        <f t="shared" si="89"/>
        <v>281</v>
      </c>
      <c r="BU283">
        <f t="shared" si="90"/>
        <v>5.8000000000000003E-2</v>
      </c>
      <c r="BV283">
        <f t="shared" si="91"/>
        <v>0.5230384981839582</v>
      </c>
      <c r="BW283">
        <f t="shared" si="92"/>
        <v>0.4769615018160418</v>
      </c>
      <c r="BX283">
        <f t="shared" si="93"/>
        <v>0.67425259890621292</v>
      </c>
      <c r="BY283">
        <f t="shared" si="94"/>
        <v>-584.70262575075947</v>
      </c>
      <c r="BZ283">
        <f t="shared" si="95"/>
        <v>0.62195121951219512</v>
      </c>
      <c r="CA283">
        <f t="shared" si="96"/>
        <v>0.31060942538225567</v>
      </c>
    </row>
    <row r="284" spans="1:79" x14ac:dyDescent="0.25">
      <c r="A284">
        <v>5.8000000000000003E-2</v>
      </c>
      <c r="B284">
        <f t="shared" si="97"/>
        <v>282</v>
      </c>
      <c r="C284" s="6">
        <f t="shared" si="98"/>
        <v>0.62416851441241683</v>
      </c>
      <c r="D284" s="6">
        <f t="shared" si="99"/>
        <v>0.31644736412959229</v>
      </c>
      <c r="E284" s="7">
        <f t="shared" si="100"/>
        <v>0.62416851441241694</v>
      </c>
      <c r="F284" s="7">
        <f t="shared" si="101"/>
        <v>0.37945927493201326</v>
      </c>
      <c r="AU284">
        <f t="shared" si="102"/>
        <v>263</v>
      </c>
      <c r="AV284" s="2">
        <f t="shared" si="103"/>
        <v>5.6000000000000001E-2</v>
      </c>
      <c r="BS284">
        <f t="shared" si="88"/>
        <v>5.8000000000000003E-2</v>
      </c>
      <c r="BT284">
        <f t="shared" si="89"/>
        <v>282</v>
      </c>
      <c r="BU284">
        <f t="shared" si="90"/>
        <v>5.8000000000000003E-2</v>
      </c>
      <c r="BV284">
        <f t="shared" si="91"/>
        <v>0.5230384981839582</v>
      </c>
      <c r="BW284">
        <f t="shared" si="92"/>
        <v>0.4769615018160418</v>
      </c>
      <c r="BX284">
        <f t="shared" si="93"/>
        <v>0.67425259890621292</v>
      </c>
      <c r="BY284">
        <f t="shared" si="94"/>
        <v>-586.78712709033437</v>
      </c>
      <c r="BZ284">
        <f t="shared" si="95"/>
        <v>0.62416851441241683</v>
      </c>
      <c r="CA284">
        <f t="shared" si="96"/>
        <v>0.31644736412959229</v>
      </c>
    </row>
    <row r="285" spans="1:79" x14ac:dyDescent="0.25">
      <c r="A285">
        <v>5.8000000000000003E-2</v>
      </c>
      <c r="B285">
        <f t="shared" si="97"/>
        <v>283</v>
      </c>
      <c r="C285" s="6">
        <f t="shared" si="98"/>
        <v>0.62638580931263854</v>
      </c>
      <c r="D285" s="6">
        <f t="shared" si="99"/>
        <v>0.32229610794348446</v>
      </c>
      <c r="E285" s="7">
        <f t="shared" si="100"/>
        <v>0.62638580931263854</v>
      </c>
      <c r="F285" s="7">
        <f t="shared" si="101"/>
        <v>0.37875113562908536</v>
      </c>
      <c r="AU285">
        <f t="shared" si="102"/>
        <v>264</v>
      </c>
      <c r="AV285" s="2">
        <f t="shared" si="103"/>
        <v>5.6000000000000001E-2</v>
      </c>
      <c r="BS285">
        <f t="shared" si="88"/>
        <v>5.8000000000000003E-2</v>
      </c>
      <c r="BT285">
        <f t="shared" si="89"/>
        <v>283</v>
      </c>
      <c r="BU285">
        <f t="shared" si="90"/>
        <v>5.8000000000000003E-2</v>
      </c>
      <c r="BV285">
        <f t="shared" si="91"/>
        <v>0.5230384981839582</v>
      </c>
      <c r="BW285">
        <f t="shared" si="92"/>
        <v>0.4769615018160418</v>
      </c>
      <c r="BX285">
        <f t="shared" si="93"/>
        <v>0.67425259890621292</v>
      </c>
      <c r="BY285">
        <f t="shared" si="94"/>
        <v>-588.87162842990926</v>
      </c>
      <c r="BZ285">
        <f t="shared" si="95"/>
        <v>0.62638580931263854</v>
      </c>
      <c r="CA285">
        <f t="shared" si="96"/>
        <v>0.32229610794348446</v>
      </c>
    </row>
    <row r="286" spans="1:79" x14ac:dyDescent="0.25">
      <c r="A286">
        <v>5.8000000000000003E-2</v>
      </c>
      <c r="B286">
        <f t="shared" si="97"/>
        <v>284</v>
      </c>
      <c r="C286" s="6">
        <f t="shared" si="98"/>
        <v>0.62860310421286036</v>
      </c>
      <c r="D286" s="6">
        <f t="shared" si="99"/>
        <v>0.32815589771939246</v>
      </c>
      <c r="E286" s="7">
        <f t="shared" si="100"/>
        <v>0.62860310421286036</v>
      </c>
      <c r="F286" s="7">
        <f t="shared" si="101"/>
        <v>0.37803001573502382</v>
      </c>
      <c r="AU286">
        <f t="shared" si="102"/>
        <v>265</v>
      </c>
      <c r="AV286" s="2">
        <f t="shared" si="103"/>
        <v>5.6000000000000001E-2</v>
      </c>
      <c r="BS286">
        <f t="shared" si="88"/>
        <v>5.8000000000000003E-2</v>
      </c>
      <c r="BT286">
        <f t="shared" si="89"/>
        <v>284</v>
      </c>
      <c r="BU286">
        <f t="shared" si="90"/>
        <v>5.8000000000000003E-2</v>
      </c>
      <c r="BV286">
        <f t="shared" si="91"/>
        <v>0.5230384981839582</v>
      </c>
      <c r="BW286">
        <f t="shared" si="92"/>
        <v>0.4769615018160418</v>
      </c>
      <c r="BX286">
        <f t="shared" si="93"/>
        <v>0.67425259890621292</v>
      </c>
      <c r="BY286">
        <f t="shared" si="94"/>
        <v>-590.95612976948416</v>
      </c>
      <c r="BZ286">
        <f t="shared" si="95"/>
        <v>0.62860310421286036</v>
      </c>
      <c r="CA286">
        <f t="shared" si="96"/>
        <v>0.32815589771939246</v>
      </c>
    </row>
    <row r="287" spans="1:79" x14ac:dyDescent="0.25">
      <c r="A287">
        <v>5.8000000000000003E-2</v>
      </c>
      <c r="B287">
        <f t="shared" si="97"/>
        <v>285</v>
      </c>
      <c r="C287" s="6">
        <f t="shared" si="98"/>
        <v>0.63082039911308208</v>
      </c>
      <c r="D287" s="6">
        <f t="shared" si="99"/>
        <v>0.33402697723897262</v>
      </c>
      <c r="E287" s="7">
        <f t="shared" si="100"/>
        <v>0.63082039911308208</v>
      </c>
      <c r="F287" s="7">
        <f t="shared" si="101"/>
        <v>0.37729589048794637</v>
      </c>
      <c r="AU287">
        <f t="shared" si="102"/>
        <v>266</v>
      </c>
      <c r="AV287" s="2">
        <f t="shared" si="103"/>
        <v>5.6000000000000001E-2</v>
      </c>
      <c r="BS287">
        <f t="shared" si="88"/>
        <v>5.8000000000000003E-2</v>
      </c>
      <c r="BT287">
        <f t="shared" si="89"/>
        <v>285</v>
      </c>
      <c r="BU287">
        <f t="shared" si="90"/>
        <v>5.8000000000000003E-2</v>
      </c>
      <c r="BV287">
        <f t="shared" si="91"/>
        <v>0.5230384981839582</v>
      </c>
      <c r="BW287">
        <f t="shared" si="92"/>
        <v>0.4769615018160418</v>
      </c>
      <c r="BX287">
        <f t="shared" si="93"/>
        <v>0.67425259890621292</v>
      </c>
      <c r="BY287">
        <f t="shared" si="94"/>
        <v>-593.04063110905906</v>
      </c>
      <c r="BZ287">
        <f t="shared" si="95"/>
        <v>0.63082039911308208</v>
      </c>
      <c r="CA287">
        <f t="shared" si="96"/>
        <v>0.33402697723897262</v>
      </c>
    </row>
    <row r="288" spans="1:79" x14ac:dyDescent="0.25">
      <c r="A288">
        <v>5.8000000000000003E-2</v>
      </c>
      <c r="B288">
        <f t="shared" si="97"/>
        <v>286</v>
      </c>
      <c r="C288" s="6">
        <f t="shared" si="98"/>
        <v>0.63303769401330379</v>
      </c>
      <c r="D288" s="6">
        <f t="shared" si="99"/>
        <v>0.33990959325392817</v>
      </c>
      <c r="E288" s="7">
        <f t="shared" si="100"/>
        <v>0.63303769401330379</v>
      </c>
      <c r="F288" s="7">
        <f t="shared" si="101"/>
        <v>0.37654873458215804</v>
      </c>
      <c r="AU288">
        <f t="shared" si="102"/>
        <v>267</v>
      </c>
      <c r="AV288" s="2">
        <f t="shared" si="103"/>
        <v>5.6000000000000001E-2</v>
      </c>
      <c r="BS288">
        <f t="shared" si="88"/>
        <v>5.8000000000000003E-2</v>
      </c>
      <c r="BT288">
        <f t="shared" si="89"/>
        <v>286</v>
      </c>
      <c r="BU288">
        <f t="shared" si="90"/>
        <v>5.8000000000000003E-2</v>
      </c>
      <c r="BV288">
        <f t="shared" si="91"/>
        <v>0.5230384981839582</v>
      </c>
      <c r="BW288">
        <f t="shared" si="92"/>
        <v>0.4769615018160418</v>
      </c>
      <c r="BX288">
        <f t="shared" si="93"/>
        <v>0.68337588320252041</v>
      </c>
      <c r="BY288">
        <f t="shared" si="94"/>
        <v>-587.45075934831414</v>
      </c>
      <c r="BZ288">
        <f t="shared" si="95"/>
        <v>0.63303769401330379</v>
      </c>
      <c r="CA288">
        <f t="shared" si="96"/>
        <v>0.33990959325392817</v>
      </c>
    </row>
    <row r="289" spans="1:79" x14ac:dyDescent="0.25">
      <c r="A289">
        <v>5.8000000000000003E-2</v>
      </c>
      <c r="B289">
        <f t="shared" si="97"/>
        <v>287</v>
      </c>
      <c r="C289" s="6">
        <f t="shared" si="98"/>
        <v>0.6352549889135255</v>
      </c>
      <c r="D289" s="6">
        <f t="shared" si="99"/>
        <v>0.34580399557204172</v>
      </c>
      <c r="E289" s="7">
        <f t="shared" si="100"/>
        <v>0.6352549889135255</v>
      </c>
      <c r="F289" s="7">
        <f t="shared" si="101"/>
        <v>0.37578852216147046</v>
      </c>
      <c r="AU289">
        <f t="shared" si="102"/>
        <v>268</v>
      </c>
      <c r="AV289" s="2">
        <f t="shared" si="103"/>
        <v>5.6000000000000001E-2</v>
      </c>
      <c r="BS289">
        <f t="shared" si="88"/>
        <v>5.8000000000000003E-2</v>
      </c>
      <c r="BT289">
        <f t="shared" si="89"/>
        <v>287</v>
      </c>
      <c r="BU289">
        <f t="shared" si="90"/>
        <v>5.8000000000000003E-2</v>
      </c>
      <c r="BV289">
        <f t="shared" si="91"/>
        <v>0.5230384981839582</v>
      </c>
      <c r="BW289">
        <f t="shared" si="92"/>
        <v>0.4769615018160418</v>
      </c>
      <c r="BX289">
        <f t="shared" si="93"/>
        <v>0.68337588320252041</v>
      </c>
      <c r="BY289">
        <f t="shared" si="94"/>
        <v>-589.50838022168818</v>
      </c>
      <c r="BZ289">
        <f t="shared" si="95"/>
        <v>0.6352549889135255</v>
      </c>
      <c r="CA289">
        <f t="shared" si="96"/>
        <v>0.34580399557204172</v>
      </c>
    </row>
    <row r="290" spans="1:79" x14ac:dyDescent="0.25">
      <c r="A290">
        <v>5.8000000000000003E-2</v>
      </c>
      <c r="B290">
        <f t="shared" si="97"/>
        <v>288</v>
      </c>
      <c r="C290" s="6">
        <f t="shared" si="98"/>
        <v>0.63747228381374721</v>
      </c>
      <c r="D290" s="6">
        <f t="shared" si="99"/>
        <v>0.3517104371454795</v>
      </c>
      <c r="E290" s="7">
        <f t="shared" si="100"/>
        <v>0.63747228381374721</v>
      </c>
      <c r="F290" s="7">
        <f t="shared" si="101"/>
        <v>0.37501522681232824</v>
      </c>
      <c r="AU290">
        <f t="shared" si="102"/>
        <v>269</v>
      </c>
      <c r="AV290" s="2">
        <f t="shared" si="103"/>
        <v>5.7000000000000002E-2</v>
      </c>
      <c r="BS290">
        <f t="shared" si="88"/>
        <v>5.8000000000000003E-2</v>
      </c>
      <c r="BT290">
        <f t="shared" si="89"/>
        <v>288</v>
      </c>
      <c r="BU290">
        <f t="shared" si="90"/>
        <v>5.8000000000000003E-2</v>
      </c>
      <c r="BV290">
        <f t="shared" si="91"/>
        <v>0.5230384981839582</v>
      </c>
      <c r="BW290">
        <f t="shared" si="92"/>
        <v>0.4769615018160418</v>
      </c>
      <c r="BX290">
        <f t="shared" si="93"/>
        <v>0.68337588320252041</v>
      </c>
      <c r="BY290">
        <f t="shared" si="94"/>
        <v>-591.56600109506235</v>
      </c>
      <c r="BZ290">
        <f t="shared" si="95"/>
        <v>0.63747228381374721</v>
      </c>
      <c r="CA290">
        <f t="shared" si="96"/>
        <v>0.3517104371454795</v>
      </c>
    </row>
    <row r="291" spans="1:79" x14ac:dyDescent="0.25">
      <c r="A291">
        <v>5.8999999999999997E-2</v>
      </c>
      <c r="B291">
        <f t="shared" si="97"/>
        <v>289</v>
      </c>
      <c r="C291" s="6">
        <f t="shared" si="98"/>
        <v>0.63968957871396892</v>
      </c>
      <c r="D291" s="6">
        <f t="shared" si="99"/>
        <v>0.35762917416145185</v>
      </c>
      <c r="E291" s="7">
        <f t="shared" si="100"/>
        <v>0.63968957871396892</v>
      </c>
      <c r="F291" s="7">
        <f t="shared" si="101"/>
        <v>0.37422882155673692</v>
      </c>
      <c r="AU291">
        <f t="shared" si="102"/>
        <v>270</v>
      </c>
      <c r="AV291" s="2">
        <f t="shared" si="103"/>
        <v>5.7000000000000002E-2</v>
      </c>
      <c r="BS291">
        <f t="shared" si="88"/>
        <v>5.8999999999999997E-2</v>
      </c>
      <c r="BT291">
        <f t="shared" si="89"/>
        <v>289</v>
      </c>
      <c r="BU291">
        <f t="shared" si="90"/>
        <v>5.8999999999999997E-2</v>
      </c>
      <c r="BV291">
        <f t="shared" si="91"/>
        <v>0.53317539849093865</v>
      </c>
      <c r="BW291">
        <f t="shared" si="92"/>
        <v>0.46682460150906135</v>
      </c>
      <c r="BX291">
        <f t="shared" si="93"/>
        <v>0.68337588320252041</v>
      </c>
      <c r="BY291">
        <f t="shared" si="94"/>
        <v>-582.54788988627911</v>
      </c>
      <c r="BZ291">
        <f t="shared" si="95"/>
        <v>0.63968957871396892</v>
      </c>
      <c r="CA291">
        <f t="shared" si="96"/>
        <v>0.35762917416145185</v>
      </c>
    </row>
    <row r="292" spans="1:79" x14ac:dyDescent="0.25">
      <c r="A292">
        <v>5.8999999999999997E-2</v>
      </c>
      <c r="B292">
        <f t="shared" si="97"/>
        <v>290</v>
      </c>
      <c r="C292" s="6">
        <f t="shared" si="98"/>
        <v>0.64190687361419074</v>
      </c>
      <c r="D292" s="6">
        <f t="shared" si="99"/>
        <v>0.36356046613532211</v>
      </c>
      <c r="E292" s="7">
        <f t="shared" si="100"/>
        <v>0.64190687361419085</v>
      </c>
      <c r="F292" s="7">
        <f t="shared" si="101"/>
        <v>0.37342927884498711</v>
      </c>
      <c r="AU292">
        <f t="shared" si="102"/>
        <v>271</v>
      </c>
      <c r="AV292" s="2">
        <f t="shared" si="103"/>
        <v>5.7000000000000002E-2</v>
      </c>
      <c r="BS292">
        <f t="shared" si="88"/>
        <v>5.8999999999999997E-2</v>
      </c>
      <c r="BT292">
        <f t="shared" si="89"/>
        <v>290</v>
      </c>
      <c r="BU292">
        <f t="shared" si="90"/>
        <v>5.8999999999999997E-2</v>
      </c>
      <c r="BV292">
        <f t="shared" si="91"/>
        <v>0.53317539849093865</v>
      </c>
      <c r="BW292">
        <f t="shared" si="92"/>
        <v>0.46682460150906135</v>
      </c>
      <c r="BX292">
        <f t="shared" si="93"/>
        <v>0.68337588320252041</v>
      </c>
      <c r="BY292">
        <f t="shared" si="94"/>
        <v>-584.56712000720199</v>
      </c>
      <c r="BZ292">
        <f t="shared" si="95"/>
        <v>0.64190687361419074</v>
      </c>
      <c r="CA292">
        <f t="shared" si="96"/>
        <v>0.36356046613532211</v>
      </c>
    </row>
    <row r="293" spans="1:79" x14ac:dyDescent="0.25">
      <c r="A293">
        <v>5.8999999999999997E-2</v>
      </c>
      <c r="B293">
        <f t="shared" si="97"/>
        <v>291</v>
      </c>
      <c r="C293" s="6">
        <f t="shared" si="98"/>
        <v>0.64412416851441245</v>
      </c>
      <c r="D293" s="6">
        <f t="shared" si="99"/>
        <v>0.36950457600625625</v>
      </c>
      <c r="E293" s="7">
        <f t="shared" si="100"/>
        <v>0.64412416851441257</v>
      </c>
      <c r="F293" s="7">
        <f t="shared" si="101"/>
        <v>0.3726165705481696</v>
      </c>
      <c r="AU293">
        <f t="shared" si="102"/>
        <v>272</v>
      </c>
      <c r="AV293" s="2">
        <f t="shared" si="103"/>
        <v>5.7000000000000002E-2</v>
      </c>
      <c r="BS293">
        <f t="shared" si="88"/>
        <v>5.8999999999999997E-2</v>
      </c>
      <c r="BT293">
        <f t="shared" si="89"/>
        <v>291</v>
      </c>
      <c r="BU293">
        <f t="shared" si="90"/>
        <v>5.8999999999999997E-2</v>
      </c>
      <c r="BV293">
        <f t="shared" si="91"/>
        <v>0.53317539849093865</v>
      </c>
      <c r="BW293">
        <f t="shared" si="92"/>
        <v>0.46682460150906135</v>
      </c>
      <c r="BX293">
        <f t="shared" si="93"/>
        <v>0.68337588320252041</v>
      </c>
      <c r="BY293">
        <f t="shared" si="94"/>
        <v>-586.58635012812499</v>
      </c>
      <c r="BZ293">
        <f t="shared" si="95"/>
        <v>0.64412416851441245</v>
      </c>
      <c r="CA293">
        <f t="shared" si="96"/>
        <v>0.36950457600625625</v>
      </c>
    </row>
    <row r="294" spans="1:79" x14ac:dyDescent="0.25">
      <c r="A294">
        <v>5.8999999999999997E-2</v>
      </c>
      <c r="B294">
        <f t="shared" si="97"/>
        <v>292</v>
      </c>
      <c r="C294" s="6">
        <f t="shared" si="98"/>
        <v>0.64634146341463417</v>
      </c>
      <c r="D294" s="6">
        <f t="shared" si="99"/>
        <v>0.37546177023551847</v>
      </c>
      <c r="E294" s="7">
        <f t="shared" si="100"/>
        <v>0.64634146341463417</v>
      </c>
      <c r="F294" s="7">
        <f t="shared" si="101"/>
        <v>0.37179066795047488</v>
      </c>
      <c r="AU294">
        <f t="shared" si="102"/>
        <v>273</v>
      </c>
      <c r="AV294" s="2">
        <f t="shared" si="103"/>
        <v>5.7000000000000002E-2</v>
      </c>
      <c r="BS294">
        <f t="shared" si="88"/>
        <v>5.8999999999999997E-2</v>
      </c>
      <c r="BT294">
        <f t="shared" si="89"/>
        <v>292</v>
      </c>
      <c r="BU294">
        <f t="shared" si="90"/>
        <v>5.8999999999999997E-2</v>
      </c>
      <c r="BV294">
        <f t="shared" si="91"/>
        <v>0.53317539849093865</v>
      </c>
      <c r="BW294">
        <f t="shared" si="92"/>
        <v>0.46682460150906135</v>
      </c>
      <c r="BX294">
        <f t="shared" si="93"/>
        <v>0.69238895223809471</v>
      </c>
      <c r="BY294">
        <f t="shared" si="94"/>
        <v>-580.96663747347293</v>
      </c>
      <c r="BZ294">
        <f t="shared" si="95"/>
        <v>0.64634146341463417</v>
      </c>
      <c r="CA294">
        <f t="shared" si="96"/>
        <v>0.37546177023551847</v>
      </c>
    </row>
    <row r="295" spans="1:79" x14ac:dyDescent="0.25">
      <c r="A295">
        <v>5.8999999999999997E-2</v>
      </c>
      <c r="B295">
        <f t="shared" si="97"/>
        <v>293</v>
      </c>
      <c r="C295" s="6">
        <f t="shared" si="98"/>
        <v>0.64855875831485588</v>
      </c>
      <c r="D295" s="6">
        <f t="shared" si="99"/>
        <v>0.38143231890750601</v>
      </c>
      <c r="E295" s="7">
        <f t="shared" si="100"/>
        <v>0.64855875831485588</v>
      </c>
      <c r="F295" s="7">
        <f t="shared" si="101"/>
        <v>0.37095154174127259</v>
      </c>
      <c r="AU295">
        <f t="shared" si="102"/>
        <v>274</v>
      </c>
      <c r="AV295" s="2">
        <f t="shared" si="103"/>
        <v>5.7000000000000002E-2</v>
      </c>
      <c r="BS295">
        <f t="shared" si="88"/>
        <v>5.8999999999999997E-2</v>
      </c>
      <c r="BT295">
        <f t="shared" si="89"/>
        <v>293</v>
      </c>
      <c r="BU295">
        <f t="shared" si="90"/>
        <v>5.8999999999999997E-2</v>
      </c>
      <c r="BV295">
        <f t="shared" si="91"/>
        <v>0.53317539849093865</v>
      </c>
      <c r="BW295">
        <f t="shared" si="92"/>
        <v>0.46682460150906135</v>
      </c>
      <c r="BX295">
        <f t="shared" si="93"/>
        <v>0.69238895223809471</v>
      </c>
      <c r="BY295">
        <f t="shared" si="94"/>
        <v>-582.95966195880214</v>
      </c>
      <c r="BZ295">
        <f t="shared" si="95"/>
        <v>0.64855875831485588</v>
      </c>
      <c r="CA295">
        <f t="shared" si="96"/>
        <v>0.38143231890750601</v>
      </c>
    </row>
    <row r="296" spans="1:79" x14ac:dyDescent="0.25">
      <c r="A296">
        <v>0.06</v>
      </c>
      <c r="B296">
        <f t="shared" si="97"/>
        <v>294</v>
      </c>
      <c r="C296" s="6">
        <f t="shared" si="98"/>
        <v>0.65077605321507759</v>
      </c>
      <c r="D296" s="6">
        <f t="shared" si="99"/>
        <v>0.38741649583363863</v>
      </c>
      <c r="E296" s="7">
        <f t="shared" si="100"/>
        <v>0.65077605321507759</v>
      </c>
      <c r="F296" s="7">
        <f t="shared" si="101"/>
        <v>0.37009916200696313</v>
      </c>
      <c r="AU296">
        <f t="shared" si="102"/>
        <v>275</v>
      </c>
      <c r="AV296" s="2">
        <f t="shared" si="103"/>
        <v>5.8000000000000003E-2</v>
      </c>
      <c r="BS296">
        <f t="shared" si="88"/>
        <v>0.06</v>
      </c>
      <c r="BT296">
        <f t="shared" si="89"/>
        <v>294</v>
      </c>
      <c r="BU296">
        <f t="shared" si="90"/>
        <v>0.06</v>
      </c>
      <c r="BV296">
        <f t="shared" si="91"/>
        <v>0.54329082467443246</v>
      </c>
      <c r="BW296">
        <f t="shared" si="92"/>
        <v>0.45670917532556754</v>
      </c>
      <c r="BX296">
        <f t="shared" si="93"/>
        <v>0.69238895223809471</v>
      </c>
      <c r="BY296">
        <f t="shared" si="94"/>
        <v>-573.92042212989224</v>
      </c>
      <c r="BZ296">
        <f t="shared" si="95"/>
        <v>0.65077605321507759</v>
      </c>
      <c r="CA296">
        <f t="shared" si="96"/>
        <v>0.38741649583363863</v>
      </c>
    </row>
    <row r="297" spans="1:79" x14ac:dyDescent="0.25">
      <c r="A297">
        <v>0.06</v>
      </c>
      <c r="B297">
        <f t="shared" si="97"/>
        <v>295</v>
      </c>
      <c r="C297" s="6">
        <f t="shared" si="98"/>
        <v>0.6529933481152993</v>
      </c>
      <c r="D297" s="6">
        <f t="shared" si="99"/>
        <v>0.39341457865921065</v>
      </c>
      <c r="E297" s="7">
        <f t="shared" si="100"/>
        <v>0.6529933481152993</v>
      </c>
      <c r="F297" s="7">
        <f t="shared" si="101"/>
        <v>0.36923349822259577</v>
      </c>
      <c r="AU297">
        <f t="shared" si="102"/>
        <v>276</v>
      </c>
      <c r="AV297" s="2">
        <f t="shared" si="103"/>
        <v>5.8000000000000003E-2</v>
      </c>
      <c r="BS297">
        <f t="shared" si="88"/>
        <v>0.06</v>
      </c>
      <c r="BT297">
        <f t="shared" si="89"/>
        <v>295</v>
      </c>
      <c r="BU297">
        <f t="shared" si="90"/>
        <v>0.06</v>
      </c>
      <c r="BV297">
        <f t="shared" si="91"/>
        <v>0.54329082467443246</v>
      </c>
      <c r="BW297">
        <f t="shared" si="92"/>
        <v>0.45670917532556754</v>
      </c>
      <c r="BX297">
        <f t="shared" si="93"/>
        <v>0.69238895223809471</v>
      </c>
      <c r="BY297">
        <f t="shared" si="94"/>
        <v>-575.87585798041994</v>
      </c>
      <c r="BZ297">
        <f t="shared" si="95"/>
        <v>0.6529933481152993</v>
      </c>
      <c r="CA297">
        <f t="shared" si="96"/>
        <v>0.39341457865921065</v>
      </c>
    </row>
    <row r="298" spans="1:79" x14ac:dyDescent="0.25">
      <c r="A298">
        <v>0.06</v>
      </c>
      <c r="B298">
        <f t="shared" si="97"/>
        <v>296</v>
      </c>
      <c r="C298" s="6">
        <f t="shared" si="98"/>
        <v>0.65521064301552101</v>
      </c>
      <c r="D298" s="6">
        <f t="shared" si="99"/>
        <v>0.39942684897332242</v>
      </c>
      <c r="E298" s="7">
        <f t="shared" si="100"/>
        <v>0.65521064301552101</v>
      </c>
      <c r="F298" s="7">
        <f t="shared" si="101"/>
        <v>0.36835451924324653</v>
      </c>
      <c r="AU298">
        <f t="shared" si="102"/>
        <v>277</v>
      </c>
      <c r="AV298" s="2">
        <f t="shared" si="103"/>
        <v>5.8000000000000003E-2</v>
      </c>
      <c r="BS298">
        <f t="shared" si="88"/>
        <v>0.06</v>
      </c>
      <c r="BT298">
        <f t="shared" si="89"/>
        <v>296</v>
      </c>
      <c r="BU298">
        <f t="shared" si="90"/>
        <v>0.06</v>
      </c>
      <c r="BV298">
        <f t="shared" si="91"/>
        <v>0.54329082467443246</v>
      </c>
      <c r="BW298">
        <f t="shared" si="92"/>
        <v>0.45670917532556754</v>
      </c>
      <c r="BX298">
        <f t="shared" si="93"/>
        <v>0.69238895223809471</v>
      </c>
      <c r="BY298">
        <f t="shared" si="94"/>
        <v>-577.83129383094774</v>
      </c>
      <c r="BZ298">
        <f t="shared" si="95"/>
        <v>0.65521064301552101</v>
      </c>
      <c r="CA298">
        <f t="shared" si="96"/>
        <v>0.39942684897332242</v>
      </c>
    </row>
    <row r="299" spans="1:79" x14ac:dyDescent="0.25">
      <c r="A299">
        <v>0.06</v>
      </c>
      <c r="B299">
        <f t="shared" si="97"/>
        <v>297</v>
      </c>
      <c r="C299" s="6">
        <f t="shared" si="98"/>
        <v>0.65742793791574283</v>
      </c>
      <c r="D299" s="6">
        <f t="shared" si="99"/>
        <v>0.40545359242201401</v>
      </c>
      <c r="E299" s="7">
        <f t="shared" si="100"/>
        <v>0.65742793791574283</v>
      </c>
      <c r="F299" s="7">
        <f t="shared" si="101"/>
        <v>0.36746219329514901</v>
      </c>
      <c r="AU299">
        <f t="shared" si="102"/>
        <v>278</v>
      </c>
      <c r="AV299" s="2">
        <f t="shared" si="103"/>
        <v>5.8000000000000003E-2</v>
      </c>
      <c r="BS299">
        <f t="shared" si="88"/>
        <v>0.06</v>
      </c>
      <c r="BT299">
        <f t="shared" si="89"/>
        <v>297</v>
      </c>
      <c r="BU299">
        <f t="shared" si="90"/>
        <v>0.06</v>
      </c>
      <c r="BV299">
        <f t="shared" si="91"/>
        <v>0.54329082467443246</v>
      </c>
      <c r="BW299">
        <f t="shared" si="92"/>
        <v>0.45670917532556754</v>
      </c>
      <c r="BX299">
        <f t="shared" si="93"/>
        <v>0.70128736180671791</v>
      </c>
      <c r="BY299">
        <f t="shared" si="94"/>
        <v>-572.21419863200583</v>
      </c>
      <c r="BZ299">
        <f t="shared" si="95"/>
        <v>0.65742793791574283</v>
      </c>
      <c r="CA299">
        <f t="shared" si="96"/>
        <v>0.40545359242201401</v>
      </c>
    </row>
    <row r="300" spans="1:79" x14ac:dyDescent="0.25">
      <c r="A300">
        <v>6.0999999999999999E-2</v>
      </c>
      <c r="B300">
        <f t="shared" si="97"/>
        <v>298</v>
      </c>
      <c r="C300" s="6">
        <f t="shared" si="98"/>
        <v>0.65964523281596454</v>
      </c>
      <c r="D300" s="6">
        <f t="shared" si="99"/>
        <v>0.4114950988247259</v>
      </c>
      <c r="E300" s="7">
        <f t="shared" si="100"/>
        <v>0.65964523281596454</v>
      </c>
      <c r="F300" s="7">
        <f t="shared" si="101"/>
        <v>0.3665564879665702</v>
      </c>
      <c r="AU300">
        <f t="shared" si="102"/>
        <v>279</v>
      </c>
      <c r="AV300" s="2">
        <f t="shared" si="103"/>
        <v>5.8000000000000003E-2</v>
      </c>
      <c r="BS300">
        <f t="shared" si="88"/>
        <v>6.0999999999999999E-2</v>
      </c>
      <c r="BT300">
        <f t="shared" si="89"/>
        <v>298</v>
      </c>
      <c r="BU300">
        <f t="shared" si="90"/>
        <v>6.0999999999999999E-2</v>
      </c>
      <c r="BV300">
        <f t="shared" si="91"/>
        <v>0.55337827477761725</v>
      </c>
      <c r="BW300">
        <f t="shared" si="92"/>
        <v>0.44662172522238275</v>
      </c>
      <c r="BX300">
        <f t="shared" si="93"/>
        <v>0.70128736180671791</v>
      </c>
      <c r="BY300">
        <f t="shared" si="94"/>
        <v>-563.19785381546001</v>
      </c>
      <c r="BZ300">
        <f t="shared" si="95"/>
        <v>0.65964523281596454</v>
      </c>
      <c r="CA300">
        <f t="shared" si="96"/>
        <v>0.4114950988247259</v>
      </c>
    </row>
    <row r="301" spans="1:79" x14ac:dyDescent="0.25">
      <c r="A301">
        <v>6.0999999999999999E-2</v>
      </c>
      <c r="B301">
        <f t="shared" si="97"/>
        <v>299</v>
      </c>
      <c r="C301" s="6">
        <f t="shared" si="98"/>
        <v>0.66186252771618626</v>
      </c>
      <c r="D301" s="6">
        <f t="shared" si="99"/>
        <v>0.41755166229422341</v>
      </c>
      <c r="E301" s="7">
        <f t="shared" si="100"/>
        <v>0.66186252771618637</v>
      </c>
      <c r="F301" s="7">
        <f t="shared" si="101"/>
        <v>0.36563737019842474</v>
      </c>
      <c r="AU301">
        <f t="shared" si="102"/>
        <v>280</v>
      </c>
      <c r="AV301" s="2">
        <f t="shared" si="103"/>
        <v>5.8000000000000003E-2</v>
      </c>
      <c r="BS301">
        <f t="shared" si="88"/>
        <v>6.0999999999999999E-2</v>
      </c>
      <c r="BT301">
        <f t="shared" si="89"/>
        <v>299</v>
      </c>
      <c r="BU301">
        <f t="shared" si="90"/>
        <v>6.0999999999999999E-2</v>
      </c>
      <c r="BV301">
        <f t="shared" si="91"/>
        <v>0.55337827477761725</v>
      </c>
      <c r="BW301">
        <f t="shared" si="92"/>
        <v>0.44662172522238275</v>
      </c>
      <c r="BX301">
        <f t="shared" si="93"/>
        <v>0.71006687204004482</v>
      </c>
      <c r="BY301">
        <f t="shared" si="94"/>
        <v>-557.66342972556617</v>
      </c>
      <c r="BZ301">
        <f t="shared" si="95"/>
        <v>0.66186252771618626</v>
      </c>
      <c r="CA301">
        <f t="shared" si="96"/>
        <v>0.41755166229422341</v>
      </c>
    </row>
    <row r="302" spans="1:79" x14ac:dyDescent="0.25">
      <c r="A302">
        <v>6.0999999999999999E-2</v>
      </c>
      <c r="B302">
        <f t="shared" si="97"/>
        <v>300</v>
      </c>
      <c r="C302" s="6">
        <f t="shared" si="98"/>
        <v>0.66407982261640797</v>
      </c>
      <c r="D302" s="6">
        <f t="shared" si="99"/>
        <v>0.42362358136011719</v>
      </c>
      <c r="E302" s="7">
        <f t="shared" si="100"/>
        <v>0.66407982261640797</v>
      </c>
      <c r="F302" s="7">
        <f t="shared" si="101"/>
        <v>0.36470480627461882</v>
      </c>
      <c r="AU302">
        <f t="shared" si="102"/>
        <v>281</v>
      </c>
      <c r="AV302" s="2">
        <f t="shared" si="103"/>
        <v>5.8000000000000003E-2</v>
      </c>
      <c r="BS302">
        <f t="shared" si="88"/>
        <v>6.0999999999999999E-2</v>
      </c>
      <c r="BT302">
        <f t="shared" si="89"/>
        <v>300</v>
      </c>
      <c r="BU302">
        <f t="shared" si="90"/>
        <v>6.0999999999999999E-2</v>
      </c>
      <c r="BV302">
        <f t="shared" si="91"/>
        <v>0.55337827477761725</v>
      </c>
      <c r="BW302">
        <f t="shared" si="92"/>
        <v>0.44662172522238275</v>
      </c>
      <c r="BX302">
        <f t="shared" si="93"/>
        <v>0.71006687204004482</v>
      </c>
      <c r="BY302">
        <f t="shared" si="94"/>
        <v>-559.53164892062671</v>
      </c>
      <c r="BZ302">
        <f t="shared" si="95"/>
        <v>0.66407982261640797</v>
      </c>
      <c r="CA302">
        <f t="shared" si="96"/>
        <v>0.42362358136011719</v>
      </c>
    </row>
    <row r="303" spans="1:79" x14ac:dyDescent="0.25">
      <c r="A303">
        <v>6.0999999999999999E-2</v>
      </c>
      <c r="B303">
        <f t="shared" si="97"/>
        <v>301</v>
      </c>
      <c r="C303" s="6">
        <f t="shared" si="98"/>
        <v>0.66629711751662968</v>
      </c>
      <c r="D303" s="6">
        <f t="shared" si="99"/>
        <v>0.42971115909612984</v>
      </c>
      <c r="E303" s="7">
        <f t="shared" si="100"/>
        <v>0.66629711751662968</v>
      </c>
      <c r="F303" s="7">
        <f t="shared" si="101"/>
        <v>0.36375876181211653</v>
      </c>
      <c r="AU303">
        <f t="shared" si="102"/>
        <v>282</v>
      </c>
      <c r="AV303" s="2">
        <f t="shared" si="103"/>
        <v>5.8000000000000003E-2</v>
      </c>
      <c r="BS303">
        <f t="shared" si="88"/>
        <v>6.0999999999999999E-2</v>
      </c>
      <c r="BT303">
        <f t="shared" si="89"/>
        <v>301</v>
      </c>
      <c r="BU303">
        <f t="shared" si="90"/>
        <v>6.0999999999999999E-2</v>
      </c>
      <c r="BV303">
        <f t="shared" si="91"/>
        <v>0.55337827477761725</v>
      </c>
      <c r="BW303">
        <f t="shared" si="92"/>
        <v>0.44662172522238275</v>
      </c>
      <c r="BX303">
        <f t="shared" si="93"/>
        <v>0.71006687204004482</v>
      </c>
      <c r="BY303">
        <f t="shared" si="94"/>
        <v>-561.39986811568724</v>
      </c>
      <c r="BZ303">
        <f t="shared" si="95"/>
        <v>0.66629711751662968</v>
      </c>
      <c r="CA303">
        <f t="shared" si="96"/>
        <v>0.42971115909612984</v>
      </c>
    </row>
    <row r="304" spans="1:79" x14ac:dyDescent="0.25">
      <c r="A304">
        <v>6.0999999999999999E-2</v>
      </c>
      <c r="B304">
        <f t="shared" si="97"/>
        <v>302</v>
      </c>
      <c r="C304" s="6">
        <f t="shared" si="98"/>
        <v>0.66851441241685139</v>
      </c>
      <c r="D304" s="6">
        <f t="shared" si="99"/>
        <v>0.43581470325125643</v>
      </c>
      <c r="E304" s="7">
        <f t="shared" si="100"/>
        <v>0.66851441241685139</v>
      </c>
      <c r="F304" s="7">
        <f t="shared" si="101"/>
        <v>0.36279920175071961</v>
      </c>
      <c r="AU304">
        <f t="shared" si="102"/>
        <v>283</v>
      </c>
      <c r="AV304" s="2">
        <f t="shared" si="103"/>
        <v>5.8000000000000003E-2</v>
      </c>
      <c r="BS304">
        <f t="shared" si="88"/>
        <v>6.0999999999999999E-2</v>
      </c>
      <c r="BT304">
        <f t="shared" si="89"/>
        <v>302</v>
      </c>
      <c r="BU304">
        <f t="shared" si="90"/>
        <v>6.0999999999999999E-2</v>
      </c>
      <c r="BV304">
        <f t="shared" si="91"/>
        <v>0.55337827477761725</v>
      </c>
      <c r="BW304">
        <f t="shared" si="92"/>
        <v>0.44662172522238275</v>
      </c>
      <c r="BX304">
        <f t="shared" si="93"/>
        <v>0.71006687204004482</v>
      </c>
      <c r="BY304">
        <f t="shared" si="94"/>
        <v>-563.26808731074777</v>
      </c>
      <c r="BZ304">
        <f t="shared" si="95"/>
        <v>0.66851441241685139</v>
      </c>
      <c r="CA304">
        <f t="shared" si="96"/>
        <v>0.43581470325125643</v>
      </c>
    </row>
    <row r="305" spans="1:79" x14ac:dyDescent="0.25">
      <c r="A305">
        <v>6.3E-2</v>
      </c>
      <c r="B305">
        <f t="shared" si="97"/>
        <v>303</v>
      </c>
      <c r="C305" s="6">
        <f t="shared" si="98"/>
        <v>0.67073170731707321</v>
      </c>
      <c r="D305" s="6">
        <f t="shared" si="99"/>
        <v>0.4419345263849786</v>
      </c>
      <c r="E305" s="7">
        <f t="shared" si="100"/>
        <v>0.67073170731707332</v>
      </c>
      <c r="F305" s="7">
        <f t="shared" si="101"/>
        <v>0.3618260903425517</v>
      </c>
      <c r="AU305">
        <f t="shared" si="102"/>
        <v>284</v>
      </c>
      <c r="AV305" s="2">
        <f t="shared" si="103"/>
        <v>5.8000000000000003E-2</v>
      </c>
      <c r="BS305">
        <f t="shared" si="88"/>
        <v>6.3E-2</v>
      </c>
      <c r="BT305">
        <f t="shared" si="89"/>
        <v>303</v>
      </c>
      <c r="BU305">
        <f t="shared" si="90"/>
        <v>6.3E-2</v>
      </c>
      <c r="BV305">
        <f t="shared" si="91"/>
        <v>0.57344352240220442</v>
      </c>
      <c r="BW305">
        <f t="shared" si="92"/>
        <v>0.42655647759779558</v>
      </c>
      <c r="BX305">
        <f t="shared" si="93"/>
        <v>0.71006687204004482</v>
      </c>
      <c r="BY305">
        <f t="shared" si="94"/>
        <v>-543.58763185698785</v>
      </c>
      <c r="BZ305">
        <f t="shared" si="95"/>
        <v>0.67073170731707321</v>
      </c>
      <c r="CA305">
        <f t="shared" si="96"/>
        <v>0.4419345263849786</v>
      </c>
    </row>
    <row r="306" spans="1:79" x14ac:dyDescent="0.25">
      <c r="A306">
        <v>6.3E-2</v>
      </c>
      <c r="B306">
        <f t="shared" si="97"/>
        <v>304</v>
      </c>
      <c r="C306" s="6">
        <f t="shared" si="98"/>
        <v>0.67294900221729492</v>
      </c>
      <c r="D306" s="6">
        <f t="shared" si="99"/>
        <v>0.44807094600669545</v>
      </c>
      <c r="E306" s="7">
        <f t="shared" si="100"/>
        <v>0.67294900221729503</v>
      </c>
      <c r="F306" s="7">
        <f t="shared" si="101"/>
        <v>0.36083939114123836</v>
      </c>
      <c r="AU306">
        <f t="shared" si="102"/>
        <v>285</v>
      </c>
      <c r="AV306" s="2">
        <f t="shared" si="103"/>
        <v>5.8000000000000003E-2</v>
      </c>
      <c r="BS306">
        <f t="shared" si="88"/>
        <v>6.3E-2</v>
      </c>
      <c r="BT306">
        <f t="shared" si="89"/>
        <v>304</v>
      </c>
      <c r="BU306">
        <f t="shared" si="90"/>
        <v>6.3E-2</v>
      </c>
      <c r="BV306">
        <f t="shared" si="91"/>
        <v>0.57344352240220442</v>
      </c>
      <c r="BW306">
        <f t="shared" si="92"/>
        <v>0.42655647759779558</v>
      </c>
      <c r="BX306">
        <f t="shared" si="93"/>
        <v>0.71006687204004482</v>
      </c>
      <c r="BY306">
        <f t="shared" si="94"/>
        <v>-545.38461576395309</v>
      </c>
      <c r="BZ306">
        <f t="shared" si="95"/>
        <v>0.67294900221729492</v>
      </c>
      <c r="CA306">
        <f t="shared" si="96"/>
        <v>0.44807094600669545</v>
      </c>
    </row>
    <row r="307" spans="1:79" x14ac:dyDescent="0.25">
      <c r="A307">
        <v>6.4000000000000001E-2</v>
      </c>
      <c r="B307">
        <f t="shared" si="97"/>
        <v>305</v>
      </c>
      <c r="C307" s="6">
        <f t="shared" si="98"/>
        <v>0.67516629711751663</v>
      </c>
      <c r="D307" s="6">
        <f t="shared" si="99"/>
        <v>0.45422428471954851</v>
      </c>
      <c r="E307" s="7">
        <f t="shared" si="100"/>
        <v>0.67516629711751663</v>
      </c>
      <c r="F307" s="7">
        <f t="shared" si="101"/>
        <v>0.35983906699077306</v>
      </c>
      <c r="AU307">
        <f t="shared" si="102"/>
        <v>286</v>
      </c>
      <c r="AV307" s="2">
        <f t="shared" si="103"/>
        <v>5.8000000000000003E-2</v>
      </c>
      <c r="BS307">
        <f t="shared" si="88"/>
        <v>6.4000000000000001E-2</v>
      </c>
      <c r="BT307">
        <f t="shared" si="89"/>
        <v>305</v>
      </c>
      <c r="BU307">
        <f t="shared" si="90"/>
        <v>6.4000000000000001E-2</v>
      </c>
      <c r="BV307">
        <f t="shared" si="91"/>
        <v>0.58340863635990081</v>
      </c>
      <c r="BW307">
        <f t="shared" si="92"/>
        <v>0.41659136364009919</v>
      </c>
      <c r="BX307">
        <f t="shared" si="93"/>
        <v>0.71006687204004482</v>
      </c>
      <c r="BY307">
        <f t="shared" si="94"/>
        <v>-536.68949925311392</v>
      </c>
      <c r="BZ307">
        <f t="shared" si="95"/>
        <v>0.67516629711751663</v>
      </c>
      <c r="CA307">
        <f t="shared" si="96"/>
        <v>0.45422428471954851</v>
      </c>
    </row>
    <row r="308" spans="1:79" x14ac:dyDescent="0.25">
      <c r="A308">
        <v>6.5000000000000002E-2</v>
      </c>
      <c r="B308">
        <f t="shared" si="97"/>
        <v>306</v>
      </c>
      <c r="C308" s="6">
        <f t="shared" si="98"/>
        <v>0.67738359201773835</v>
      </c>
      <c r="D308" s="6">
        <f t="shared" si="99"/>
        <v>0.46039487036881471</v>
      </c>
      <c r="E308" s="7">
        <f t="shared" si="100"/>
        <v>0.67738359201773846</v>
      </c>
      <c r="F308" s="7">
        <f t="shared" si="101"/>
        <v>0.35882508001405894</v>
      </c>
      <c r="AU308">
        <f t="shared" si="102"/>
        <v>287</v>
      </c>
      <c r="AV308" s="2">
        <f t="shared" si="103"/>
        <v>5.8000000000000003E-2</v>
      </c>
      <c r="BS308">
        <f t="shared" si="88"/>
        <v>6.5000000000000002E-2</v>
      </c>
      <c r="BT308">
        <f t="shared" si="89"/>
        <v>306</v>
      </c>
      <c r="BU308">
        <f t="shared" si="90"/>
        <v>6.5000000000000002E-2</v>
      </c>
      <c r="BV308">
        <f t="shared" si="91"/>
        <v>0.5933204311462974</v>
      </c>
      <c r="BW308">
        <f t="shared" si="92"/>
        <v>0.4066795688537026</v>
      </c>
      <c r="BX308">
        <f t="shared" si="93"/>
        <v>0.71006687204004482</v>
      </c>
      <c r="BY308">
        <f t="shared" si="94"/>
        <v>-528.15866313178594</v>
      </c>
      <c r="BZ308">
        <f t="shared" si="95"/>
        <v>0.67738359201773835</v>
      </c>
      <c r="CA308">
        <f t="shared" si="96"/>
        <v>0.46039487036881471</v>
      </c>
    </row>
    <row r="309" spans="1:79" x14ac:dyDescent="0.25">
      <c r="A309">
        <v>6.5000000000000002E-2</v>
      </c>
      <c r="B309">
        <f t="shared" si="97"/>
        <v>307</v>
      </c>
      <c r="C309" s="6">
        <f t="shared" si="98"/>
        <v>0.67960088691796006</v>
      </c>
      <c r="D309" s="6">
        <f t="shared" si="99"/>
        <v>0.46658303619506253</v>
      </c>
      <c r="E309" s="7">
        <f t="shared" si="100"/>
        <v>0.67960088691796006</v>
      </c>
      <c r="F309" s="7">
        <f t="shared" si="101"/>
        <v>0.3577973916011169</v>
      </c>
      <c r="AU309">
        <f t="shared" si="102"/>
        <v>288</v>
      </c>
      <c r="AV309" s="2">
        <f t="shared" si="103"/>
        <v>5.8000000000000003E-2</v>
      </c>
      <c r="BS309">
        <f t="shared" si="88"/>
        <v>6.5000000000000002E-2</v>
      </c>
      <c r="BT309">
        <f t="shared" si="89"/>
        <v>307</v>
      </c>
      <c r="BU309">
        <f t="shared" si="90"/>
        <v>6.5000000000000002E-2</v>
      </c>
      <c r="BV309">
        <f t="shared" si="91"/>
        <v>0.5933204311462974</v>
      </c>
      <c r="BW309">
        <f t="shared" si="92"/>
        <v>0.4066795688537026</v>
      </c>
      <c r="BX309">
        <f t="shared" si="93"/>
        <v>0.71006687204004482</v>
      </c>
      <c r="BY309">
        <f t="shared" si="94"/>
        <v>-529.88749672632537</v>
      </c>
      <c r="BZ309">
        <f t="shared" si="95"/>
        <v>0.67960088691796006</v>
      </c>
      <c r="CA309">
        <f t="shared" si="96"/>
        <v>0.46658303619506253</v>
      </c>
    </row>
    <row r="310" spans="1:79" x14ac:dyDescent="0.25">
      <c r="A310">
        <v>6.6000000000000003E-2</v>
      </c>
      <c r="B310">
        <f t="shared" si="97"/>
        <v>308</v>
      </c>
      <c r="C310" s="6">
        <f t="shared" si="98"/>
        <v>0.68181818181818177</v>
      </c>
      <c r="D310" s="6">
        <f t="shared" si="99"/>
        <v>0.47278912099226728</v>
      </c>
      <c r="E310" s="7">
        <f t="shared" si="100"/>
        <v>0.68181818181818188</v>
      </c>
      <c r="F310" s="7">
        <f t="shared" si="101"/>
        <v>0.35675596239694818</v>
      </c>
      <c r="AU310">
        <f t="shared" si="102"/>
        <v>289</v>
      </c>
      <c r="AV310" s="2">
        <f t="shared" si="103"/>
        <v>5.8999999999999997E-2</v>
      </c>
      <c r="BS310">
        <f t="shared" si="88"/>
        <v>6.6000000000000003E-2</v>
      </c>
      <c r="BT310">
        <f t="shared" si="89"/>
        <v>308</v>
      </c>
      <c r="BU310">
        <f t="shared" si="90"/>
        <v>6.6000000000000003E-2</v>
      </c>
      <c r="BV310">
        <f t="shared" si="91"/>
        <v>0.60317279718790862</v>
      </c>
      <c r="BW310">
        <f t="shared" si="92"/>
        <v>0.39682720281209138</v>
      </c>
      <c r="BX310">
        <f t="shared" si="93"/>
        <v>0.71006687204004482</v>
      </c>
      <c r="BY310">
        <f t="shared" si="94"/>
        <v>-521.48782825257365</v>
      </c>
      <c r="BZ310">
        <f t="shared" si="95"/>
        <v>0.68181818181818177</v>
      </c>
      <c r="CA310">
        <f t="shared" si="96"/>
        <v>0.47278912099226728</v>
      </c>
    </row>
    <row r="311" spans="1:79" x14ac:dyDescent="0.25">
      <c r="A311">
        <v>6.7000000000000004E-2</v>
      </c>
      <c r="B311">
        <f t="shared" si="97"/>
        <v>309</v>
      </c>
      <c r="C311" s="6">
        <f t="shared" si="98"/>
        <v>0.68403547671840359</v>
      </c>
      <c r="D311" s="6">
        <f t="shared" si="99"/>
        <v>0.4790134692710934</v>
      </c>
      <c r="E311" s="7">
        <f t="shared" si="100"/>
        <v>0.68403547671840359</v>
      </c>
      <c r="F311" s="7">
        <f t="shared" si="101"/>
        <v>0.35570075228904069</v>
      </c>
      <c r="AU311">
        <f t="shared" si="102"/>
        <v>290</v>
      </c>
      <c r="AV311" s="2">
        <f t="shared" si="103"/>
        <v>5.8999999999999997E-2</v>
      </c>
      <c r="BS311">
        <f t="shared" si="88"/>
        <v>6.7000000000000004E-2</v>
      </c>
      <c r="BT311">
        <f t="shared" si="89"/>
        <v>309</v>
      </c>
      <c r="BU311">
        <f t="shared" si="90"/>
        <v>6.7000000000000004E-2</v>
      </c>
      <c r="BV311">
        <f t="shared" si="91"/>
        <v>0.61295973840829188</v>
      </c>
      <c r="BW311">
        <f t="shared" si="92"/>
        <v>0.38704026159170812</v>
      </c>
      <c r="BX311">
        <f t="shared" si="93"/>
        <v>0.71006687204004482</v>
      </c>
      <c r="BY311">
        <f t="shared" si="94"/>
        <v>-513.25277791232543</v>
      </c>
      <c r="BZ311">
        <f t="shared" si="95"/>
        <v>0.68403547671840359</v>
      </c>
      <c r="CA311">
        <f t="shared" si="96"/>
        <v>0.4790134692710934</v>
      </c>
    </row>
    <row r="312" spans="1:79" x14ac:dyDescent="0.25">
      <c r="A312">
        <v>6.7000000000000004E-2</v>
      </c>
      <c r="B312">
        <f t="shared" si="97"/>
        <v>310</v>
      </c>
      <c r="C312" s="6">
        <f t="shared" si="98"/>
        <v>0.6862527716186253</v>
      </c>
      <c r="D312" s="6">
        <f t="shared" si="99"/>
        <v>0.48525643142756031</v>
      </c>
      <c r="E312" s="7">
        <f t="shared" si="100"/>
        <v>0.68625277161862541</v>
      </c>
      <c r="F312" s="7">
        <f t="shared" si="101"/>
        <v>0.35463172039450747</v>
      </c>
      <c r="AU312">
        <f t="shared" si="102"/>
        <v>291</v>
      </c>
      <c r="AV312" s="2">
        <f t="shared" si="103"/>
        <v>5.8999999999999997E-2</v>
      </c>
      <c r="BS312">
        <f t="shared" si="88"/>
        <v>6.7000000000000004E-2</v>
      </c>
      <c r="BT312">
        <f t="shared" si="89"/>
        <v>310</v>
      </c>
      <c r="BU312">
        <f t="shared" si="90"/>
        <v>6.7000000000000004E-2</v>
      </c>
      <c r="BV312">
        <f t="shared" si="91"/>
        <v>0.61295973840829188</v>
      </c>
      <c r="BW312">
        <f t="shared" si="92"/>
        <v>0.38704026159170812</v>
      </c>
      <c r="BX312">
        <f t="shared" si="93"/>
        <v>0.71006687204004482</v>
      </c>
      <c r="BY312">
        <f t="shared" si="94"/>
        <v>-514.91648221674143</v>
      </c>
      <c r="BZ312">
        <f t="shared" si="95"/>
        <v>0.6862527716186253</v>
      </c>
      <c r="CA312">
        <f t="shared" si="96"/>
        <v>0.48525643142756031</v>
      </c>
    </row>
    <row r="313" spans="1:79" x14ac:dyDescent="0.25">
      <c r="A313">
        <v>6.7000000000000004E-2</v>
      </c>
      <c r="B313">
        <f t="shared" si="97"/>
        <v>311</v>
      </c>
      <c r="C313" s="6">
        <f t="shared" si="98"/>
        <v>0.68847006651884701</v>
      </c>
      <c r="D313" s="6">
        <f t="shared" si="99"/>
        <v>0.49151836391732312</v>
      </c>
      <c r="E313" s="7">
        <f t="shared" si="100"/>
        <v>0.68847006651884712</v>
      </c>
      <c r="F313" s="7">
        <f t="shared" si="101"/>
        <v>0.35354882504684509</v>
      </c>
      <c r="AU313">
        <f t="shared" si="102"/>
        <v>292</v>
      </c>
      <c r="AV313" s="2">
        <f t="shared" si="103"/>
        <v>5.8999999999999997E-2</v>
      </c>
      <c r="BS313">
        <f t="shared" si="88"/>
        <v>6.7000000000000004E-2</v>
      </c>
      <c r="BT313">
        <f t="shared" si="89"/>
        <v>311</v>
      </c>
      <c r="BU313">
        <f t="shared" si="90"/>
        <v>6.7000000000000004E-2</v>
      </c>
      <c r="BV313">
        <f t="shared" si="91"/>
        <v>0.61295973840829188</v>
      </c>
      <c r="BW313">
        <f t="shared" si="92"/>
        <v>0.38704026159170812</v>
      </c>
      <c r="BX313">
        <f t="shared" si="93"/>
        <v>0.71872345293930606</v>
      </c>
      <c r="BY313">
        <f t="shared" si="94"/>
        <v>-509.05521603014546</v>
      </c>
      <c r="BZ313">
        <f t="shared" si="95"/>
        <v>0.68847006651884701</v>
      </c>
      <c r="CA313">
        <f t="shared" si="96"/>
        <v>0.49151836391732312</v>
      </c>
    </row>
    <row r="314" spans="1:79" x14ac:dyDescent="0.25">
      <c r="A314">
        <v>6.7000000000000004E-2</v>
      </c>
      <c r="B314">
        <f t="shared" si="97"/>
        <v>312</v>
      </c>
      <c r="C314" s="6">
        <f t="shared" si="98"/>
        <v>0.69068736141906872</v>
      </c>
      <c r="D314" s="6">
        <f t="shared" si="99"/>
        <v>0.49779962943580408</v>
      </c>
      <c r="E314" s="7">
        <f t="shared" si="100"/>
        <v>0.69068736141906872</v>
      </c>
      <c r="F314" s="7">
        <f t="shared" si="101"/>
        <v>0.35245202378229873</v>
      </c>
      <c r="AU314">
        <f t="shared" si="102"/>
        <v>293</v>
      </c>
      <c r="AV314" s="2">
        <f t="shared" si="103"/>
        <v>5.8999999999999997E-2</v>
      </c>
      <c r="BS314">
        <f t="shared" si="88"/>
        <v>6.7000000000000004E-2</v>
      </c>
      <c r="BT314">
        <f t="shared" si="89"/>
        <v>312</v>
      </c>
      <c r="BU314">
        <f t="shared" si="90"/>
        <v>6.7000000000000004E-2</v>
      </c>
      <c r="BV314">
        <f t="shared" si="91"/>
        <v>0.61295973840829188</v>
      </c>
      <c r="BW314">
        <f t="shared" si="92"/>
        <v>0.38704026159170812</v>
      </c>
      <c r="BX314">
        <f t="shared" si="93"/>
        <v>0.71872345293930606</v>
      </c>
      <c r="BY314">
        <f t="shared" si="94"/>
        <v>-510.69468532492851</v>
      </c>
      <c r="BZ314">
        <f t="shared" si="95"/>
        <v>0.69068736141906872</v>
      </c>
      <c r="CA314">
        <f t="shared" si="96"/>
        <v>0.49779962943580408</v>
      </c>
    </row>
    <row r="315" spans="1:79" x14ac:dyDescent="0.25">
      <c r="A315">
        <v>6.7000000000000004E-2</v>
      </c>
      <c r="B315">
        <f t="shared" si="97"/>
        <v>313</v>
      </c>
      <c r="C315" s="6">
        <f t="shared" si="98"/>
        <v>0.69290465631929044</v>
      </c>
      <c r="D315" s="6">
        <f t="shared" si="99"/>
        <v>0.50410059710442701</v>
      </c>
      <c r="E315" s="7">
        <f t="shared" si="100"/>
        <v>0.69290465631929044</v>
      </c>
      <c r="F315" s="7">
        <f t="shared" si="101"/>
        <v>0.35134127332582188</v>
      </c>
      <c r="AU315">
        <f t="shared" si="102"/>
        <v>294</v>
      </c>
      <c r="AV315" s="2">
        <f t="shared" si="103"/>
        <v>0.06</v>
      </c>
      <c r="BS315">
        <f t="shared" si="88"/>
        <v>6.7000000000000004E-2</v>
      </c>
      <c r="BT315">
        <f t="shared" si="89"/>
        <v>313</v>
      </c>
      <c r="BU315">
        <f t="shared" si="90"/>
        <v>6.7000000000000004E-2</v>
      </c>
      <c r="BV315">
        <f t="shared" si="91"/>
        <v>0.61295973840829188</v>
      </c>
      <c r="BW315">
        <f t="shared" si="92"/>
        <v>0.38704026159170812</v>
      </c>
      <c r="BX315">
        <f t="shared" si="93"/>
        <v>0.71872345293930606</v>
      </c>
      <c r="BY315">
        <f t="shared" si="94"/>
        <v>-512.33415461971163</v>
      </c>
      <c r="BZ315">
        <f t="shared" si="95"/>
        <v>0.69290465631929044</v>
      </c>
      <c r="CA315">
        <f t="shared" si="96"/>
        <v>0.50410059710442701</v>
      </c>
    </row>
    <row r="316" spans="1:79" x14ac:dyDescent="0.25">
      <c r="A316">
        <v>6.7000000000000004E-2</v>
      </c>
      <c r="B316">
        <f t="shared" si="97"/>
        <v>314</v>
      </c>
      <c r="C316" s="6">
        <f t="shared" si="98"/>
        <v>0.69512195121951215</v>
      </c>
      <c r="D316" s="6">
        <f t="shared" si="99"/>
        <v>0.51042164266321888</v>
      </c>
      <c r="E316" s="7">
        <f t="shared" si="100"/>
        <v>0.69512195121951215</v>
      </c>
      <c r="F316" s="7">
        <f t="shared" si="101"/>
        <v>0.35021652957661542</v>
      </c>
      <c r="AU316">
        <f t="shared" si="102"/>
        <v>295</v>
      </c>
      <c r="AV316" s="2">
        <f t="shared" si="103"/>
        <v>0.06</v>
      </c>
      <c r="BS316">
        <f t="shared" si="88"/>
        <v>6.7000000000000004E-2</v>
      </c>
      <c r="BT316">
        <f t="shared" si="89"/>
        <v>314</v>
      </c>
      <c r="BU316">
        <f t="shared" si="90"/>
        <v>6.7000000000000004E-2</v>
      </c>
      <c r="BV316">
        <f t="shared" si="91"/>
        <v>0.61295973840829188</v>
      </c>
      <c r="BW316">
        <f t="shared" si="92"/>
        <v>0.38704026159170812</v>
      </c>
      <c r="BX316">
        <f t="shared" si="93"/>
        <v>0.71872345293930606</v>
      </c>
      <c r="BY316">
        <f t="shared" si="94"/>
        <v>-513.97362391449462</v>
      </c>
      <c r="BZ316">
        <f t="shared" si="95"/>
        <v>0.69512195121951215</v>
      </c>
      <c r="CA316">
        <f t="shared" si="96"/>
        <v>0.51042164266321888</v>
      </c>
    </row>
    <row r="317" spans="1:79" x14ac:dyDescent="0.25">
      <c r="A317">
        <v>6.8000000000000005E-2</v>
      </c>
      <c r="B317">
        <f t="shared" si="97"/>
        <v>315</v>
      </c>
      <c r="C317" s="6">
        <f t="shared" si="98"/>
        <v>0.69733924611973397</v>
      </c>
      <c r="D317" s="6">
        <f t="shared" si="99"/>
        <v>0.51676314867005402</v>
      </c>
      <c r="E317" s="7">
        <f t="shared" si="100"/>
        <v>0.69733924611973408</v>
      </c>
      <c r="F317" s="7">
        <f t="shared" si="101"/>
        <v>0.34907774759323262</v>
      </c>
      <c r="AU317">
        <f t="shared" si="102"/>
        <v>296</v>
      </c>
      <c r="AV317" s="2">
        <f t="shared" si="103"/>
        <v>0.06</v>
      </c>
      <c r="BS317">
        <f t="shared" si="88"/>
        <v>6.8000000000000005E-2</v>
      </c>
      <c r="BT317">
        <f t="shared" si="89"/>
        <v>315</v>
      </c>
      <c r="BU317">
        <f t="shared" si="90"/>
        <v>6.8000000000000005E-2</v>
      </c>
      <c r="BV317">
        <f t="shared" si="91"/>
        <v>0.62267538314156834</v>
      </c>
      <c r="BW317">
        <f t="shared" si="92"/>
        <v>0.37732461685843166</v>
      </c>
      <c r="BX317">
        <f t="shared" si="93"/>
        <v>0.71872345293930606</v>
      </c>
      <c r="BY317">
        <f t="shared" si="94"/>
        <v>-505.7213923740606</v>
      </c>
      <c r="BZ317">
        <f t="shared" si="95"/>
        <v>0.69733924611973397</v>
      </c>
      <c r="CA317">
        <f t="shared" si="96"/>
        <v>0.51676314867005402</v>
      </c>
    </row>
    <row r="318" spans="1:79" x14ac:dyDescent="0.25">
      <c r="A318">
        <v>6.8000000000000005E-2</v>
      </c>
      <c r="B318">
        <f t="shared" si="97"/>
        <v>316</v>
      </c>
      <c r="C318" s="6">
        <f t="shared" si="98"/>
        <v>0.69955654101995568</v>
      </c>
      <c r="D318" s="6">
        <f t="shared" si="99"/>
        <v>0.52312550470683195</v>
      </c>
      <c r="E318" s="7">
        <f t="shared" si="100"/>
        <v>0.69955654101995579</v>
      </c>
      <c r="F318" s="7">
        <f t="shared" si="101"/>
        <v>0.34792488157823476</v>
      </c>
      <c r="AU318">
        <f t="shared" si="102"/>
        <v>297</v>
      </c>
      <c r="AV318" s="2">
        <f t="shared" si="103"/>
        <v>0.06</v>
      </c>
      <c r="BS318">
        <f t="shared" si="88"/>
        <v>6.8000000000000005E-2</v>
      </c>
      <c r="BT318">
        <f t="shared" si="89"/>
        <v>316</v>
      </c>
      <c r="BU318">
        <f t="shared" si="90"/>
        <v>6.8000000000000005E-2</v>
      </c>
      <c r="BV318">
        <f t="shared" si="91"/>
        <v>0.62267538314156834</v>
      </c>
      <c r="BW318">
        <f t="shared" si="92"/>
        <v>0.37732461685843166</v>
      </c>
      <c r="BX318">
        <f t="shared" si="93"/>
        <v>0.71872345293930606</v>
      </c>
      <c r="BY318">
        <f t="shared" si="94"/>
        <v>-507.32940951992407</v>
      </c>
      <c r="BZ318">
        <f t="shared" si="95"/>
        <v>0.69955654101995568</v>
      </c>
      <c r="CA318">
        <f t="shared" si="96"/>
        <v>0.52312550470683195</v>
      </c>
    </row>
    <row r="319" spans="1:79" x14ac:dyDescent="0.25">
      <c r="A319">
        <v>6.9000000000000006E-2</v>
      </c>
      <c r="B319">
        <f t="shared" si="97"/>
        <v>317</v>
      </c>
      <c r="C319" s="6">
        <f t="shared" si="98"/>
        <v>0.70177383592017739</v>
      </c>
      <c r="D319" s="6">
        <f t="shared" si="99"/>
        <v>0.52950910759289482</v>
      </c>
      <c r="E319" s="7">
        <f t="shared" si="100"/>
        <v>0.7017738359201775</v>
      </c>
      <c r="F319" s="7">
        <f t="shared" si="101"/>
        <v>0.3467578848623814</v>
      </c>
      <c r="AU319">
        <f t="shared" si="102"/>
        <v>298</v>
      </c>
      <c r="AV319" s="2">
        <f t="shared" si="103"/>
        <v>6.0999999999999999E-2</v>
      </c>
      <c r="BS319">
        <f t="shared" si="88"/>
        <v>6.9000000000000006E-2</v>
      </c>
      <c r="BT319">
        <f t="shared" si="89"/>
        <v>317</v>
      </c>
      <c r="BU319">
        <f t="shared" si="90"/>
        <v>6.9000000000000006E-2</v>
      </c>
      <c r="BV319">
        <f t="shared" si="91"/>
        <v>0.6323139946518177</v>
      </c>
      <c r="BW319">
        <f t="shared" si="92"/>
        <v>0.3676860053481823</v>
      </c>
      <c r="BX319">
        <f t="shared" si="93"/>
        <v>0.71872345293930606</v>
      </c>
      <c r="BY319">
        <f t="shared" si="94"/>
        <v>-499.21405982177851</v>
      </c>
      <c r="BZ319">
        <f t="shared" si="95"/>
        <v>0.70177383592017739</v>
      </c>
      <c r="CA319">
        <f t="shared" si="96"/>
        <v>0.52950910759289482</v>
      </c>
    </row>
    <row r="320" spans="1:79" x14ac:dyDescent="0.25">
      <c r="A320">
        <v>6.9000000000000006E-2</v>
      </c>
      <c r="B320">
        <f t="shared" si="97"/>
        <v>318</v>
      </c>
      <c r="C320" s="6">
        <f t="shared" si="98"/>
        <v>0.7039911308203991</v>
      </c>
      <c r="D320" s="6">
        <f t="shared" si="99"/>
        <v>0.53591436160600259</v>
      </c>
      <c r="E320" s="7">
        <f t="shared" si="100"/>
        <v>0.70399113082039921</v>
      </c>
      <c r="F320" s="7">
        <f t="shared" si="101"/>
        <v>0.34557670988833955</v>
      </c>
      <c r="AU320">
        <f t="shared" si="102"/>
        <v>299</v>
      </c>
      <c r="AV320" s="2">
        <f t="shared" si="103"/>
        <v>6.0999999999999999E-2</v>
      </c>
      <c r="BS320">
        <f t="shared" si="88"/>
        <v>6.9000000000000006E-2</v>
      </c>
      <c r="BT320">
        <f t="shared" si="89"/>
        <v>318</v>
      </c>
      <c r="BU320">
        <f t="shared" si="90"/>
        <v>6.9000000000000006E-2</v>
      </c>
      <c r="BV320">
        <f t="shared" si="91"/>
        <v>0.6323139946518177</v>
      </c>
      <c r="BW320">
        <f t="shared" si="92"/>
        <v>0.3676860053481823</v>
      </c>
      <c r="BX320">
        <f t="shared" si="93"/>
        <v>0.71872345293930606</v>
      </c>
      <c r="BY320">
        <f t="shared" si="94"/>
        <v>-500.79135542943027</v>
      </c>
      <c r="BZ320">
        <f t="shared" si="95"/>
        <v>0.7039911308203991</v>
      </c>
      <c r="CA320">
        <f t="shared" si="96"/>
        <v>0.53591436160600259</v>
      </c>
    </row>
    <row r="321" spans="1:79" x14ac:dyDescent="0.25">
      <c r="A321">
        <v>7.0000000000000007E-2</v>
      </c>
      <c r="B321">
        <f t="shared" si="97"/>
        <v>319</v>
      </c>
      <c r="C321" s="6">
        <f t="shared" si="98"/>
        <v>0.70620842572062081</v>
      </c>
      <c r="D321" s="6">
        <f t="shared" si="99"/>
        <v>0.54234167871120598</v>
      </c>
      <c r="E321" s="7">
        <f t="shared" si="100"/>
        <v>0.70620842572062081</v>
      </c>
      <c r="F321" s="7">
        <f t="shared" si="101"/>
        <v>0.34438130819389368</v>
      </c>
      <c r="AU321">
        <f t="shared" si="102"/>
        <v>300</v>
      </c>
      <c r="AV321" s="2">
        <f t="shared" si="103"/>
        <v>6.0999999999999999E-2</v>
      </c>
      <c r="BS321">
        <f t="shared" si="88"/>
        <v>7.0000000000000007E-2</v>
      </c>
      <c r="BT321">
        <f t="shared" si="89"/>
        <v>319</v>
      </c>
      <c r="BU321">
        <f t="shared" si="90"/>
        <v>7.0000000000000007E-2</v>
      </c>
      <c r="BV321">
        <f t="shared" si="91"/>
        <v>0.64186998122710248</v>
      </c>
      <c r="BW321">
        <f t="shared" si="92"/>
        <v>0.35813001877289752</v>
      </c>
      <c r="BX321">
        <f t="shared" si="93"/>
        <v>0.72725328929231881</v>
      </c>
      <c r="BY321">
        <f t="shared" si="94"/>
        <v>-485.29843468288965</v>
      </c>
      <c r="BZ321">
        <f t="shared" si="95"/>
        <v>0.70620842572062081</v>
      </c>
      <c r="CA321">
        <f t="shared" si="96"/>
        <v>0.54234167871120598</v>
      </c>
    </row>
    <row r="322" spans="1:79" x14ac:dyDescent="0.25">
      <c r="A322">
        <v>7.0000000000000007E-2</v>
      </c>
      <c r="B322">
        <f t="shared" si="97"/>
        <v>320</v>
      </c>
      <c r="C322" s="6">
        <f t="shared" si="98"/>
        <v>0.70842572062084253</v>
      </c>
      <c r="D322" s="6">
        <f t="shared" si="99"/>
        <v>0.54879147879797119</v>
      </c>
      <c r="E322" s="7">
        <f t="shared" si="100"/>
        <v>0.70842572062084253</v>
      </c>
      <c r="F322" s="7">
        <f t="shared" si="101"/>
        <v>0.34317163039463927</v>
      </c>
      <c r="AU322">
        <f t="shared" si="102"/>
        <v>301</v>
      </c>
      <c r="AV322" s="2">
        <f t="shared" si="103"/>
        <v>6.0999999999999999E-2</v>
      </c>
      <c r="BS322">
        <f t="shared" si="88"/>
        <v>7.0000000000000007E-2</v>
      </c>
      <c r="BT322">
        <f t="shared" si="89"/>
        <v>320</v>
      </c>
      <c r="BU322">
        <f t="shared" si="90"/>
        <v>7.0000000000000007E-2</v>
      </c>
      <c r="BV322">
        <f t="shared" si="91"/>
        <v>0.64186998122710248</v>
      </c>
      <c r="BW322">
        <f t="shared" si="92"/>
        <v>0.35813001877289752</v>
      </c>
      <c r="BX322">
        <f t="shared" si="93"/>
        <v>0.72725328929231881</v>
      </c>
      <c r="BY322">
        <f t="shared" si="94"/>
        <v>-486.8221346347982</v>
      </c>
      <c r="BZ322">
        <f t="shared" si="95"/>
        <v>0.70842572062084253</v>
      </c>
      <c r="CA322">
        <f t="shared" si="96"/>
        <v>0.54879147879797119</v>
      </c>
    </row>
    <row r="323" spans="1:79" x14ac:dyDescent="0.25">
      <c r="A323">
        <v>7.0999999999999994E-2</v>
      </c>
      <c r="B323">
        <f t="shared" si="97"/>
        <v>321</v>
      </c>
      <c r="C323" s="6">
        <f t="shared" si="98"/>
        <v>0.71064301552106435</v>
      </c>
      <c r="D323" s="6">
        <f t="shared" si="99"/>
        <v>0.5552641899259273</v>
      </c>
      <c r="E323" s="7">
        <f t="shared" si="100"/>
        <v>0.71064301552106435</v>
      </c>
      <c r="F323" s="7">
        <f t="shared" si="101"/>
        <v>0.34194762616614183</v>
      </c>
      <c r="AU323">
        <f t="shared" si="102"/>
        <v>302</v>
      </c>
      <c r="AV323" s="2">
        <f t="shared" si="103"/>
        <v>6.0999999999999999E-2</v>
      </c>
      <c r="BS323">
        <f t="shared" si="88"/>
        <v>7.0999999999999994E-2</v>
      </c>
      <c r="BT323">
        <f t="shared" si="89"/>
        <v>321</v>
      </c>
      <c r="BU323">
        <f t="shared" si="90"/>
        <v>7.0999999999999994E-2</v>
      </c>
      <c r="BV323">
        <f t="shared" si="91"/>
        <v>0.65133790581875295</v>
      </c>
      <c r="BW323">
        <f t="shared" si="92"/>
        <v>0.34866209418124705</v>
      </c>
      <c r="BX323">
        <f t="shared" si="93"/>
        <v>0.72725328929231881</v>
      </c>
      <c r="BY323">
        <f t="shared" si="94"/>
        <v>-478.95979826373951</v>
      </c>
      <c r="BZ323">
        <f t="shared" si="95"/>
        <v>0.71064301552106435</v>
      </c>
      <c r="CA323">
        <f t="shared" si="96"/>
        <v>0.5552641899259273</v>
      </c>
    </row>
    <row r="324" spans="1:79" x14ac:dyDescent="0.25">
      <c r="A324">
        <v>7.0999999999999994E-2</v>
      </c>
      <c r="B324">
        <f t="shared" si="97"/>
        <v>322</v>
      </c>
      <c r="C324" s="6">
        <f t="shared" si="98"/>
        <v>0.71286031042128606</v>
      </c>
      <c r="D324" s="6">
        <f t="shared" si="99"/>
        <v>0.56176024857963303</v>
      </c>
      <c r="E324" s="7">
        <f t="shared" si="100"/>
        <v>0.71286031042128606</v>
      </c>
      <c r="F324" s="7">
        <f t="shared" si="101"/>
        <v>0.34070924422553966</v>
      </c>
      <c r="AU324">
        <f t="shared" si="102"/>
        <v>303</v>
      </c>
      <c r="AV324" s="2">
        <f t="shared" si="103"/>
        <v>6.3E-2</v>
      </c>
      <c r="BS324">
        <f t="shared" ref="BS324:BS387" si="104">IF(A324&gt;0,A324,"")</f>
        <v>7.0999999999999994E-2</v>
      </c>
      <c r="BT324">
        <f t="shared" ref="BT324:BT387" si="105">IF(B324&gt;0,B324,"")</f>
        <v>322</v>
      </c>
      <c r="BU324">
        <f t="shared" ref="BU324:BU387" si="106">BS324</f>
        <v>7.0999999999999994E-2</v>
      </c>
      <c r="BV324">
        <f t="shared" ref="BV324:BV387" si="107">_xlfn.NORM.DIST(BU324,$BP$3,$BP$4,TRUE)</f>
        <v>0.65133790581875295</v>
      </c>
      <c r="BW324">
        <f t="shared" ref="BW324:BW387" si="108">1-BV324</f>
        <v>0.34866209418124705</v>
      </c>
      <c r="BX324">
        <f t="shared" ref="BX324:BX387" si="109">SMALL($BW$3:$BW$453,BT324)</f>
        <v>0.72725328929231881</v>
      </c>
      <c r="BY324">
        <f t="shared" ref="BY324:BY387" si="110">(2*BT324-1)*(LN(BV324)+LN(BX324))</f>
        <v>-480.45421261089626</v>
      </c>
      <c r="BZ324">
        <f t="shared" ref="BZ324:BZ387" si="111">(BT324-0.5)/$BP$5</f>
        <v>0.71286031042128606</v>
      </c>
      <c r="CA324">
        <f t="shared" ref="CA324:CA387" si="112">_xlfn.NORM.S.INV(BZ324)</f>
        <v>0.56176024857963303</v>
      </c>
    </row>
    <row r="325" spans="1:79" x14ac:dyDescent="0.25">
      <c r="A325">
        <v>7.0999999999999994E-2</v>
      </c>
      <c r="B325">
        <f t="shared" ref="B325:B388" si="113">B324+1</f>
        <v>323</v>
      </c>
      <c r="C325" s="6">
        <f t="shared" ref="C325:C388" si="114">(B325-0.5)/$S$2</f>
        <v>0.71507760532150777</v>
      </c>
      <c r="D325" s="6">
        <f t="shared" ref="D325:D388" si="115">(_xlfn.NORM.S.INV(C325))</f>
        <v>0.56828009993277417</v>
      </c>
      <c r="E325" s="7">
        <f t="shared" ref="E325:E388" si="116">_xlfn.NORM.DIST(D325,0,1,TRUE)</f>
        <v>0.71507760532150788</v>
      </c>
      <c r="F325" s="7">
        <f t="shared" ref="F325:F388" si="117">_xlfn.NORM.DIST(D325,0,1,FALSE)</f>
        <v>0.33945643231257305</v>
      </c>
      <c r="AU325">
        <f t="shared" si="102"/>
        <v>304</v>
      </c>
      <c r="AV325" s="2">
        <f t="shared" si="103"/>
        <v>6.3E-2</v>
      </c>
      <c r="BS325">
        <f t="shared" si="104"/>
        <v>7.0999999999999994E-2</v>
      </c>
      <c r="BT325">
        <f t="shared" si="105"/>
        <v>323</v>
      </c>
      <c r="BU325">
        <f t="shared" si="106"/>
        <v>7.0999999999999994E-2</v>
      </c>
      <c r="BV325">
        <f t="shared" si="107"/>
        <v>0.65133790581875295</v>
      </c>
      <c r="BW325">
        <f t="shared" si="108"/>
        <v>0.34866209418124705</v>
      </c>
      <c r="BX325">
        <f t="shared" si="109"/>
        <v>0.73565278496838182</v>
      </c>
      <c r="BY325">
        <f t="shared" si="110"/>
        <v>-474.5418161701549</v>
      </c>
      <c r="BZ325">
        <f t="shared" si="111"/>
        <v>0.71507760532150777</v>
      </c>
      <c r="CA325">
        <f t="shared" si="112"/>
        <v>0.56828009993277417</v>
      </c>
    </row>
    <row r="326" spans="1:79" x14ac:dyDescent="0.25">
      <c r="A326">
        <v>7.0999999999999994E-2</v>
      </c>
      <c r="B326">
        <f t="shared" si="113"/>
        <v>324</v>
      </c>
      <c r="C326" s="6">
        <f t="shared" si="114"/>
        <v>0.71729490022172948</v>
      </c>
      <c r="D326" s="6">
        <f t="shared" si="115"/>
        <v>0.57482419812222818</v>
      </c>
      <c r="E326" s="7">
        <f t="shared" si="116"/>
        <v>0.71729490022172948</v>
      </c>
      <c r="F326" s="7">
        <f t="shared" si="117"/>
        <v>0.3381891371700152</v>
      </c>
      <c r="AU326">
        <f t="shared" si="102"/>
        <v>305</v>
      </c>
      <c r="AV326" s="2">
        <f t="shared" si="103"/>
        <v>6.4000000000000001E-2</v>
      </c>
      <c r="BS326">
        <f t="shared" si="104"/>
        <v>7.0999999999999994E-2</v>
      </c>
      <c r="BT326">
        <f t="shared" si="105"/>
        <v>324</v>
      </c>
      <c r="BU326">
        <f t="shared" si="106"/>
        <v>7.0999999999999994E-2</v>
      </c>
      <c r="BV326">
        <f t="shared" si="107"/>
        <v>0.65133790581875295</v>
      </c>
      <c r="BW326">
        <f t="shared" si="108"/>
        <v>0.34866209418124705</v>
      </c>
      <c r="BX326">
        <f t="shared" si="109"/>
        <v>0.73565278496838182</v>
      </c>
      <c r="BY326">
        <f t="shared" si="110"/>
        <v>-476.0132636621554</v>
      </c>
      <c r="BZ326">
        <f t="shared" si="111"/>
        <v>0.71729490022172948</v>
      </c>
      <c r="CA326">
        <f t="shared" si="112"/>
        <v>0.57482419812222818</v>
      </c>
    </row>
    <row r="327" spans="1:79" x14ac:dyDescent="0.25">
      <c r="A327">
        <v>7.1999999999999995E-2</v>
      </c>
      <c r="B327">
        <f t="shared" si="113"/>
        <v>325</v>
      </c>
      <c r="C327" s="6">
        <f t="shared" si="114"/>
        <v>0.71951219512195119</v>
      </c>
      <c r="D327" s="6">
        <f t="shared" si="115"/>
        <v>0.58139300653245585</v>
      </c>
      <c r="E327" s="7">
        <f t="shared" si="116"/>
        <v>0.7195121951219513</v>
      </c>
      <c r="F327" s="7">
        <f t="shared" si="117"/>
        <v>0.33690730452348505</v>
      </c>
      <c r="AU327">
        <f t="shared" si="102"/>
        <v>306</v>
      </c>
      <c r="AV327" s="2">
        <f t="shared" si="103"/>
        <v>6.5000000000000002E-2</v>
      </c>
      <c r="BS327">
        <f t="shared" si="104"/>
        <v>7.1999999999999995E-2</v>
      </c>
      <c r="BT327">
        <f t="shared" si="105"/>
        <v>325</v>
      </c>
      <c r="BU327">
        <f t="shared" si="106"/>
        <v>7.1999999999999995E-2</v>
      </c>
      <c r="BV327">
        <f t="shared" si="107"/>
        <v>0.66071249519853825</v>
      </c>
      <c r="BW327">
        <f t="shared" si="108"/>
        <v>0.33928750480146175</v>
      </c>
      <c r="BX327">
        <f t="shared" si="109"/>
        <v>0.73565278496838182</v>
      </c>
      <c r="BY327">
        <f t="shared" si="110"/>
        <v>-468.21035395107481</v>
      </c>
      <c r="BZ327">
        <f t="shared" si="111"/>
        <v>0.71951219512195119</v>
      </c>
      <c r="CA327">
        <f t="shared" si="112"/>
        <v>0.58139300653245585</v>
      </c>
    </row>
    <row r="328" spans="1:79" x14ac:dyDescent="0.25">
      <c r="A328">
        <v>7.1999999999999995E-2</v>
      </c>
      <c r="B328">
        <f t="shared" si="113"/>
        <v>326</v>
      </c>
      <c r="C328" s="6">
        <f t="shared" si="114"/>
        <v>0.7217294900221729</v>
      </c>
      <c r="D328" s="6">
        <f t="shared" si="115"/>
        <v>0.58798699809070132</v>
      </c>
      <c r="E328" s="7">
        <f t="shared" si="116"/>
        <v>0.7217294900221729</v>
      </c>
      <c r="F328" s="7">
        <f t="shared" si="117"/>
        <v>0.33561087906061787</v>
      </c>
      <c r="AU328">
        <f t="shared" si="102"/>
        <v>307</v>
      </c>
      <c r="AV328" s="2">
        <f t="shared" si="103"/>
        <v>6.5000000000000002E-2</v>
      </c>
      <c r="BS328">
        <f t="shared" si="104"/>
        <v>7.1999999999999995E-2</v>
      </c>
      <c r="BT328">
        <f t="shared" si="105"/>
        <v>326</v>
      </c>
      <c r="BU328">
        <f t="shared" si="106"/>
        <v>7.1999999999999995E-2</v>
      </c>
      <c r="BV328">
        <f t="shared" si="107"/>
        <v>0.66071249519853825</v>
      </c>
      <c r="BW328">
        <f t="shared" si="108"/>
        <v>0.33928750480146175</v>
      </c>
      <c r="BX328">
        <f t="shared" si="109"/>
        <v>0.73565278496838182</v>
      </c>
      <c r="BY328">
        <f t="shared" si="110"/>
        <v>-469.65322098944483</v>
      </c>
      <c r="BZ328">
        <f t="shared" si="111"/>
        <v>0.7217294900221729</v>
      </c>
      <c r="CA328">
        <f t="shared" si="112"/>
        <v>0.58798699809070132</v>
      </c>
    </row>
    <row r="329" spans="1:79" x14ac:dyDescent="0.25">
      <c r="A329">
        <v>7.2999999999999995E-2</v>
      </c>
      <c r="B329">
        <f t="shared" si="113"/>
        <v>327</v>
      </c>
      <c r="C329" s="6">
        <f t="shared" si="114"/>
        <v>0.72394678492239473</v>
      </c>
      <c r="D329" s="6">
        <f t="shared" si="115"/>
        <v>0.59460665557351888</v>
      </c>
      <c r="E329" s="7">
        <f t="shared" si="116"/>
        <v>0.72394678492239473</v>
      </c>
      <c r="F329" s="7">
        <f t="shared" si="117"/>
        <v>0.33429980440956791</v>
      </c>
      <c r="AU329">
        <f t="shared" si="102"/>
        <v>308</v>
      </c>
      <c r="AV329" s="2">
        <f t="shared" si="103"/>
        <v>6.6000000000000003E-2</v>
      </c>
      <c r="BS329">
        <f t="shared" si="104"/>
        <v>7.2999999999999995E-2</v>
      </c>
      <c r="BT329">
        <f t="shared" si="105"/>
        <v>327</v>
      </c>
      <c r="BU329">
        <f t="shared" si="106"/>
        <v>7.2999999999999995E-2</v>
      </c>
      <c r="BV329">
        <f t="shared" si="107"/>
        <v>0.66998864860844987</v>
      </c>
      <c r="BW329">
        <f t="shared" si="108"/>
        <v>0.33001135139155013</v>
      </c>
      <c r="BX329">
        <f t="shared" si="109"/>
        <v>0.73565278496838182</v>
      </c>
      <c r="BY329">
        <f t="shared" si="110"/>
        <v>-461.99197577458807</v>
      </c>
      <c r="BZ329">
        <f t="shared" si="111"/>
        <v>0.72394678492239473</v>
      </c>
      <c r="CA329">
        <f t="shared" si="112"/>
        <v>0.59460665557351888</v>
      </c>
    </row>
    <row r="330" spans="1:79" x14ac:dyDescent="0.25">
      <c r="A330">
        <v>7.2999999999999995E-2</v>
      </c>
      <c r="B330">
        <f t="shared" si="113"/>
        <v>328</v>
      </c>
      <c r="C330" s="6">
        <f t="shared" si="114"/>
        <v>0.72616407982261644</v>
      </c>
      <c r="D330" s="6">
        <f t="shared" si="115"/>
        <v>0.60125247192515696</v>
      </c>
      <c r="E330" s="7">
        <f t="shared" si="116"/>
        <v>0.72616407982261655</v>
      </c>
      <c r="F330" s="7">
        <f t="shared" si="117"/>
        <v>0.33297402311681884</v>
      </c>
      <c r="AU330">
        <f t="shared" ref="AU330:AU393" si="118">IF(B311&gt;0,B311,"")</f>
        <v>309</v>
      </c>
      <c r="AV330" s="2">
        <f t="shared" ref="AV330:AV393" si="119">IF(A311&gt;0,A311,"")</f>
        <v>6.7000000000000004E-2</v>
      </c>
      <c r="BS330">
        <f t="shared" si="104"/>
        <v>7.2999999999999995E-2</v>
      </c>
      <c r="BT330">
        <f t="shared" si="105"/>
        <v>328</v>
      </c>
      <c r="BU330">
        <f t="shared" si="106"/>
        <v>7.2999999999999995E-2</v>
      </c>
      <c r="BV330">
        <f t="shared" si="107"/>
        <v>0.66998864860844987</v>
      </c>
      <c r="BW330">
        <f t="shared" si="108"/>
        <v>0.33001135139155013</v>
      </c>
      <c r="BX330">
        <f t="shared" si="109"/>
        <v>0.73565278496838182</v>
      </c>
      <c r="BY330">
        <f t="shared" si="110"/>
        <v>-463.40695885506159</v>
      </c>
      <c r="BZ330">
        <f t="shared" si="111"/>
        <v>0.72616407982261644</v>
      </c>
      <c r="CA330">
        <f t="shared" si="112"/>
        <v>0.60125247192515696</v>
      </c>
    </row>
    <row r="331" spans="1:79" x14ac:dyDescent="0.25">
      <c r="A331">
        <v>7.3999999999999996E-2</v>
      </c>
      <c r="B331">
        <f t="shared" si="113"/>
        <v>329</v>
      </c>
      <c r="C331" s="6">
        <f t="shared" si="114"/>
        <v>0.72838137472283815</v>
      </c>
      <c r="D331" s="6">
        <f t="shared" si="115"/>
        <v>0.60792495058837381</v>
      </c>
      <c r="E331" s="7">
        <f t="shared" si="116"/>
        <v>0.72838137472283815</v>
      </c>
      <c r="F331" s="7">
        <f t="shared" si="117"/>
        <v>0.33163347662427511</v>
      </c>
      <c r="AU331">
        <f t="shared" si="118"/>
        <v>310</v>
      </c>
      <c r="AV331" s="2">
        <f t="shared" si="119"/>
        <v>6.7000000000000004E-2</v>
      </c>
      <c r="BS331">
        <f t="shared" si="104"/>
        <v>7.3999999999999996E-2</v>
      </c>
      <c r="BT331">
        <f t="shared" si="105"/>
        <v>329</v>
      </c>
      <c r="BU331">
        <f t="shared" si="106"/>
        <v>7.3999999999999996E-2</v>
      </c>
      <c r="BV331">
        <f t="shared" si="107"/>
        <v>0.67916144588002725</v>
      </c>
      <c r="BW331">
        <f t="shared" si="108"/>
        <v>0.32083855411997275</v>
      </c>
      <c r="BX331">
        <f t="shared" si="109"/>
        <v>0.74391856658613631</v>
      </c>
      <c r="BY331">
        <f t="shared" si="110"/>
        <v>-448.5471144153434</v>
      </c>
      <c r="BZ331">
        <f t="shared" si="111"/>
        <v>0.72838137472283815</v>
      </c>
      <c r="CA331">
        <f t="shared" si="112"/>
        <v>0.60792495058837381</v>
      </c>
    </row>
    <row r="332" spans="1:79" x14ac:dyDescent="0.25">
      <c r="A332">
        <v>7.3999999999999996E-2</v>
      </c>
      <c r="B332">
        <f t="shared" si="113"/>
        <v>330</v>
      </c>
      <c r="C332" s="6">
        <f t="shared" si="114"/>
        <v>0.73059866962305986</v>
      </c>
      <c r="D332" s="6">
        <f t="shared" si="115"/>
        <v>0.61462460584828771</v>
      </c>
      <c r="E332" s="7">
        <f t="shared" si="116"/>
        <v>0.73059866962305997</v>
      </c>
      <c r="F332" s="7">
        <f t="shared" si="117"/>
        <v>0.33027810524560403</v>
      </c>
      <c r="AU332">
        <f t="shared" si="118"/>
        <v>311</v>
      </c>
      <c r="AV332" s="2">
        <f t="shared" si="119"/>
        <v>6.7000000000000004E-2</v>
      </c>
      <c r="BS332">
        <f t="shared" si="104"/>
        <v>7.3999999999999996E-2</v>
      </c>
      <c r="BT332">
        <f t="shared" si="105"/>
        <v>330</v>
      </c>
      <c r="BU332">
        <f t="shared" si="106"/>
        <v>7.3999999999999996E-2</v>
      </c>
      <c r="BV332">
        <f t="shared" si="107"/>
        <v>0.67916144588002725</v>
      </c>
      <c r="BW332">
        <f t="shared" si="108"/>
        <v>0.32083855411997275</v>
      </c>
      <c r="BX332">
        <f t="shared" si="109"/>
        <v>0.74391856658613631</v>
      </c>
      <c r="BY332">
        <f t="shared" si="110"/>
        <v>-449.91255464187412</v>
      </c>
      <c r="BZ332">
        <f t="shared" si="111"/>
        <v>0.73059866962305986</v>
      </c>
      <c r="CA332">
        <f t="shared" si="112"/>
        <v>0.61462460584828771</v>
      </c>
    </row>
    <row r="333" spans="1:79" x14ac:dyDescent="0.25">
      <c r="A333">
        <v>7.4999999999999997E-2</v>
      </c>
      <c r="B333">
        <f t="shared" si="113"/>
        <v>331</v>
      </c>
      <c r="C333" s="6">
        <f t="shared" si="114"/>
        <v>0.73281596452328157</v>
      </c>
      <c r="D333" s="6">
        <f t="shared" si="115"/>
        <v>0.62135196318988928</v>
      </c>
      <c r="E333" s="7">
        <f t="shared" si="116"/>
        <v>0.73281596452328168</v>
      </c>
      <c r="F333" s="7">
        <f t="shared" si="117"/>
        <v>0.32890784814180229</v>
      </c>
      <c r="AU333">
        <f t="shared" si="118"/>
        <v>312</v>
      </c>
      <c r="AV333" s="2">
        <f t="shared" si="119"/>
        <v>6.7000000000000004E-2</v>
      </c>
      <c r="BS333">
        <f t="shared" si="104"/>
        <v>7.4999999999999997E-2</v>
      </c>
      <c r="BT333">
        <f t="shared" si="105"/>
        <v>331</v>
      </c>
      <c r="BU333">
        <f t="shared" si="106"/>
        <v>7.4999999999999997E-2</v>
      </c>
      <c r="BV333">
        <f t="shared" si="107"/>
        <v>0.68822615500242901</v>
      </c>
      <c r="BW333">
        <f t="shared" si="108"/>
        <v>0.31177384499757099</v>
      </c>
      <c r="BX333">
        <f t="shared" si="109"/>
        <v>0.74391856658613631</v>
      </c>
      <c r="BY333">
        <f t="shared" si="110"/>
        <v>-442.51404161788378</v>
      </c>
      <c r="BZ333">
        <f t="shared" si="111"/>
        <v>0.73281596452328157</v>
      </c>
      <c r="CA333">
        <f t="shared" si="112"/>
        <v>0.62135196318988928</v>
      </c>
    </row>
    <row r="334" spans="1:79" x14ac:dyDescent="0.25">
      <c r="A334">
        <v>7.4999999999999997E-2</v>
      </c>
      <c r="B334">
        <f t="shared" si="113"/>
        <v>332</v>
      </c>
      <c r="C334" s="6">
        <f t="shared" si="114"/>
        <v>0.73503325942350328</v>
      </c>
      <c r="D334" s="6">
        <f t="shared" si="115"/>
        <v>0.62810755966989884</v>
      </c>
      <c r="E334" s="7">
        <f t="shared" si="116"/>
        <v>0.73503325942350328</v>
      </c>
      <c r="F334" s="7">
        <f t="shared" si="117"/>
        <v>0.3275226432959521</v>
      </c>
      <c r="AU334">
        <f t="shared" si="118"/>
        <v>313</v>
      </c>
      <c r="AV334" s="2">
        <f t="shared" si="119"/>
        <v>6.7000000000000004E-2</v>
      </c>
      <c r="BS334">
        <f t="shared" si="104"/>
        <v>7.4999999999999997E-2</v>
      </c>
      <c r="BT334">
        <f t="shared" si="105"/>
        <v>332</v>
      </c>
      <c r="BU334">
        <f t="shared" si="106"/>
        <v>7.4999999999999997E-2</v>
      </c>
      <c r="BV334">
        <f t="shared" si="107"/>
        <v>0.68822615500242901</v>
      </c>
      <c r="BW334">
        <f t="shared" si="108"/>
        <v>0.31177384499757099</v>
      </c>
      <c r="BX334">
        <f t="shared" si="109"/>
        <v>0.74391856658613631</v>
      </c>
      <c r="BY334">
        <f t="shared" si="110"/>
        <v>-443.85296458798331</v>
      </c>
      <c r="BZ334">
        <f t="shared" si="111"/>
        <v>0.73503325942350328</v>
      </c>
      <c r="CA334">
        <f t="shared" si="112"/>
        <v>0.62810755966989884</v>
      </c>
    </row>
    <row r="335" spans="1:79" x14ac:dyDescent="0.25">
      <c r="A335">
        <v>7.4999999999999997E-2</v>
      </c>
      <c r="B335">
        <f t="shared" si="113"/>
        <v>333</v>
      </c>
      <c r="C335" s="6">
        <f t="shared" si="114"/>
        <v>0.7372505543237251</v>
      </c>
      <c r="D335" s="6">
        <f t="shared" si="115"/>
        <v>0.63489194430367013</v>
      </c>
      <c r="E335" s="7">
        <f t="shared" si="116"/>
        <v>0.7372505543237251</v>
      </c>
      <c r="F335" s="7">
        <f t="shared" si="117"/>
        <v>0.3261224274871376</v>
      </c>
      <c r="AU335">
        <f t="shared" si="118"/>
        <v>314</v>
      </c>
      <c r="AV335" s="2">
        <f t="shared" si="119"/>
        <v>6.7000000000000004E-2</v>
      </c>
      <c r="BS335">
        <f t="shared" si="104"/>
        <v>7.4999999999999997E-2</v>
      </c>
      <c r="BT335">
        <f t="shared" si="105"/>
        <v>333</v>
      </c>
      <c r="BU335">
        <f t="shared" si="106"/>
        <v>7.4999999999999997E-2</v>
      </c>
      <c r="BV335">
        <f t="shared" si="107"/>
        <v>0.68822615500242901</v>
      </c>
      <c r="BW335">
        <f t="shared" si="108"/>
        <v>0.31177384499757099</v>
      </c>
      <c r="BX335">
        <f t="shared" si="109"/>
        <v>0.75204748655196796</v>
      </c>
      <c r="BY335">
        <f t="shared" si="110"/>
        <v>-437.96473828922132</v>
      </c>
      <c r="BZ335">
        <f t="shared" si="111"/>
        <v>0.7372505543237251</v>
      </c>
      <c r="CA335">
        <f t="shared" si="112"/>
        <v>0.63489194430367013</v>
      </c>
    </row>
    <row r="336" spans="1:79" x14ac:dyDescent="0.25">
      <c r="A336">
        <v>7.4999999999999997E-2</v>
      </c>
      <c r="B336">
        <f t="shared" si="113"/>
        <v>334</v>
      </c>
      <c r="C336" s="6">
        <f t="shared" si="114"/>
        <v>0.73946784922394682</v>
      </c>
      <c r="D336" s="6">
        <f t="shared" si="115"/>
        <v>0.64170567846789373</v>
      </c>
      <c r="E336" s="7">
        <f t="shared" si="116"/>
        <v>0.73946784922394682</v>
      </c>
      <c r="F336" s="7">
        <f t="shared" si="117"/>
        <v>0.32470713626348602</v>
      </c>
      <c r="AU336">
        <f t="shared" si="118"/>
        <v>315</v>
      </c>
      <c r="AV336" s="2">
        <f t="shared" si="119"/>
        <v>6.8000000000000005E-2</v>
      </c>
      <c r="BS336">
        <f t="shared" si="104"/>
        <v>7.4999999999999997E-2</v>
      </c>
      <c r="BT336">
        <f t="shared" si="105"/>
        <v>334</v>
      </c>
      <c r="BU336">
        <f t="shared" si="106"/>
        <v>7.4999999999999997E-2</v>
      </c>
      <c r="BV336">
        <f t="shared" si="107"/>
        <v>0.68822615500242901</v>
      </c>
      <c r="BW336">
        <f t="shared" si="108"/>
        <v>0.31177384499757099</v>
      </c>
      <c r="BX336">
        <f t="shared" si="109"/>
        <v>0.75204748655196796</v>
      </c>
      <c r="BY336">
        <f t="shared" si="110"/>
        <v>-439.281925472046</v>
      </c>
      <c r="BZ336">
        <f t="shared" si="111"/>
        <v>0.73946784922394682</v>
      </c>
      <c r="CA336">
        <f t="shared" si="112"/>
        <v>0.64170567846789373</v>
      </c>
    </row>
    <row r="337" spans="1:79" x14ac:dyDescent="0.25">
      <c r="A337">
        <v>7.4999999999999997E-2</v>
      </c>
      <c r="B337">
        <f t="shared" si="113"/>
        <v>335</v>
      </c>
      <c r="C337" s="6">
        <f t="shared" si="114"/>
        <v>0.74168514412416853</v>
      </c>
      <c r="D337" s="6">
        <f t="shared" si="115"/>
        <v>0.64854933631990552</v>
      </c>
      <c r="E337" s="7">
        <f t="shared" si="116"/>
        <v>0.74168514412416853</v>
      </c>
      <c r="F337" s="7">
        <f t="shared" si="117"/>
        <v>0.32327670391429608</v>
      </c>
      <c r="AU337">
        <f t="shared" si="118"/>
        <v>316</v>
      </c>
      <c r="AV337" s="2">
        <f t="shared" si="119"/>
        <v>6.8000000000000005E-2</v>
      </c>
      <c r="BS337">
        <f t="shared" si="104"/>
        <v>7.4999999999999997E-2</v>
      </c>
      <c r="BT337">
        <f t="shared" si="105"/>
        <v>335</v>
      </c>
      <c r="BU337">
        <f t="shared" si="106"/>
        <v>7.4999999999999997E-2</v>
      </c>
      <c r="BV337">
        <f t="shared" si="107"/>
        <v>0.68822615500242901</v>
      </c>
      <c r="BW337">
        <f t="shared" si="108"/>
        <v>0.31177384499757099</v>
      </c>
      <c r="BX337">
        <f t="shared" si="109"/>
        <v>0.75204748655196796</v>
      </c>
      <c r="BY337">
        <f t="shared" si="110"/>
        <v>-440.59911265487074</v>
      </c>
      <c r="BZ337">
        <f t="shared" si="111"/>
        <v>0.74168514412416853</v>
      </c>
      <c r="CA337">
        <f t="shared" si="112"/>
        <v>0.64854933631990552</v>
      </c>
    </row>
    <row r="338" spans="1:79" x14ac:dyDescent="0.25">
      <c r="A338">
        <v>7.4999999999999997E-2</v>
      </c>
      <c r="B338">
        <f t="shared" si="113"/>
        <v>336</v>
      </c>
      <c r="C338" s="6">
        <f t="shared" si="114"/>
        <v>0.74390243902439024</v>
      </c>
      <c r="D338" s="6">
        <f t="shared" si="115"/>
        <v>0.65542350523442661</v>
      </c>
      <c r="E338" s="7">
        <f t="shared" si="116"/>
        <v>0.74390243902439024</v>
      </c>
      <c r="F338" s="7">
        <f t="shared" si="117"/>
        <v>0.32183106344121976</v>
      </c>
      <c r="AU338">
        <f t="shared" si="118"/>
        <v>317</v>
      </c>
      <c r="AV338" s="2">
        <f t="shared" si="119"/>
        <v>6.9000000000000006E-2</v>
      </c>
      <c r="BS338">
        <f t="shared" si="104"/>
        <v>7.4999999999999997E-2</v>
      </c>
      <c r="BT338">
        <f t="shared" si="105"/>
        <v>336</v>
      </c>
      <c r="BU338">
        <f t="shared" si="106"/>
        <v>7.4999999999999997E-2</v>
      </c>
      <c r="BV338">
        <f t="shared" si="107"/>
        <v>0.68822615500242901</v>
      </c>
      <c r="BW338">
        <f t="shared" si="108"/>
        <v>0.31177384499757099</v>
      </c>
      <c r="BX338">
        <f t="shared" si="109"/>
        <v>0.75204748655196796</v>
      </c>
      <c r="BY338">
        <f t="shared" si="110"/>
        <v>-441.91629983769548</v>
      </c>
      <c r="BZ338">
        <f t="shared" si="111"/>
        <v>0.74390243902439024</v>
      </c>
      <c r="CA338">
        <f t="shared" si="112"/>
        <v>0.65542350523442661</v>
      </c>
    </row>
    <row r="339" spans="1:79" x14ac:dyDescent="0.25">
      <c r="A339">
        <v>7.4999999999999997E-2</v>
      </c>
      <c r="B339">
        <f t="shared" si="113"/>
        <v>337</v>
      </c>
      <c r="C339" s="6">
        <f t="shared" si="114"/>
        <v>0.74611973392461195</v>
      </c>
      <c r="D339" s="6">
        <f t="shared" si="115"/>
        <v>0.66232878625864433</v>
      </c>
      <c r="E339" s="7">
        <f t="shared" si="116"/>
        <v>0.74611973392461195</v>
      </c>
      <c r="F339" s="7">
        <f t="shared" si="117"/>
        <v>0.32037014652845375</v>
      </c>
      <c r="AU339">
        <f t="shared" si="118"/>
        <v>318</v>
      </c>
      <c r="AV339" s="2">
        <f t="shared" si="119"/>
        <v>6.9000000000000006E-2</v>
      </c>
      <c r="BS339">
        <f t="shared" si="104"/>
        <v>7.4999999999999997E-2</v>
      </c>
      <c r="BT339">
        <f t="shared" si="105"/>
        <v>337</v>
      </c>
      <c r="BU339">
        <f t="shared" si="106"/>
        <v>7.4999999999999997E-2</v>
      </c>
      <c r="BV339">
        <f t="shared" si="107"/>
        <v>0.68822615500242901</v>
      </c>
      <c r="BW339">
        <f t="shared" si="108"/>
        <v>0.31177384499757099</v>
      </c>
      <c r="BX339">
        <f t="shared" si="109"/>
        <v>0.76003662546899053</v>
      </c>
      <c r="BY339">
        <f t="shared" si="110"/>
        <v>-436.12179200229457</v>
      </c>
      <c r="BZ339">
        <f t="shared" si="111"/>
        <v>0.74611973392461195</v>
      </c>
      <c r="CA339">
        <f t="shared" si="112"/>
        <v>0.66232878625864433</v>
      </c>
    </row>
    <row r="340" spans="1:79" x14ac:dyDescent="0.25">
      <c r="A340">
        <v>7.5999999999999998E-2</v>
      </c>
      <c r="B340">
        <f t="shared" si="113"/>
        <v>338</v>
      </c>
      <c r="C340" s="6">
        <f t="shared" si="114"/>
        <v>0.74833702882483366</v>
      </c>
      <c r="D340" s="6">
        <f t="shared" si="115"/>
        <v>0.66926579458657232</v>
      </c>
      <c r="E340" s="7">
        <f t="shared" si="116"/>
        <v>0.74833702882483366</v>
      </c>
      <c r="F340" s="7">
        <f t="shared" si="117"/>
        <v>0.31889388351190157</v>
      </c>
      <c r="AU340">
        <f t="shared" si="118"/>
        <v>319</v>
      </c>
      <c r="AV340" s="2">
        <f t="shared" si="119"/>
        <v>7.0000000000000007E-2</v>
      </c>
      <c r="BS340">
        <f t="shared" si="104"/>
        <v>7.5999999999999998E-2</v>
      </c>
      <c r="BT340">
        <f t="shared" si="105"/>
        <v>338</v>
      </c>
      <c r="BU340">
        <f t="shared" si="106"/>
        <v>7.5999999999999998E-2</v>
      </c>
      <c r="BV340">
        <f t="shared" si="107"/>
        <v>0.69717823912080779</v>
      </c>
      <c r="BW340">
        <f t="shared" si="108"/>
        <v>0.30282176087919221</v>
      </c>
      <c r="BX340">
        <f t="shared" si="109"/>
        <v>0.76003662546899053</v>
      </c>
      <c r="BY340">
        <f t="shared" si="110"/>
        <v>-428.6944123406621</v>
      </c>
      <c r="BZ340">
        <f t="shared" si="111"/>
        <v>0.74833702882483366</v>
      </c>
      <c r="CA340">
        <f t="shared" si="112"/>
        <v>0.66926579458657232</v>
      </c>
    </row>
    <row r="341" spans="1:79" x14ac:dyDescent="0.25">
      <c r="A341">
        <v>7.5999999999999998E-2</v>
      </c>
      <c r="B341">
        <f t="shared" si="113"/>
        <v>339</v>
      </c>
      <c r="C341" s="6">
        <f t="shared" si="114"/>
        <v>0.75055432372505548</v>
      </c>
      <c r="D341" s="6">
        <f t="shared" si="115"/>
        <v>0.67623516005369577</v>
      </c>
      <c r="E341" s="7">
        <f t="shared" si="116"/>
        <v>0.75055432372505559</v>
      </c>
      <c r="F341" s="7">
        <f t="shared" si="117"/>
        <v>0.31740220334726116</v>
      </c>
      <c r="AU341">
        <f t="shared" si="118"/>
        <v>320</v>
      </c>
      <c r="AV341" s="2">
        <f t="shared" si="119"/>
        <v>7.0000000000000007E-2</v>
      </c>
      <c r="BS341">
        <f t="shared" si="104"/>
        <v>7.5999999999999998E-2</v>
      </c>
      <c r="BT341">
        <f t="shared" si="105"/>
        <v>339</v>
      </c>
      <c r="BU341">
        <f t="shared" si="106"/>
        <v>7.5999999999999998E-2</v>
      </c>
      <c r="BV341">
        <f t="shared" si="107"/>
        <v>0.69717823912080779</v>
      </c>
      <c r="BW341">
        <f t="shared" si="108"/>
        <v>0.30282176087919221</v>
      </c>
      <c r="BX341">
        <f t="shared" si="109"/>
        <v>0.76003662546899053</v>
      </c>
      <c r="BY341">
        <f t="shared" si="110"/>
        <v>-429.96461800685665</v>
      </c>
      <c r="BZ341">
        <f t="shared" si="111"/>
        <v>0.75055432372505548</v>
      </c>
      <c r="CA341">
        <f t="shared" si="112"/>
        <v>0.67623516005369577</v>
      </c>
    </row>
    <row r="342" spans="1:79" x14ac:dyDescent="0.25">
      <c r="A342">
        <v>7.6999999999999999E-2</v>
      </c>
      <c r="B342">
        <f t="shared" si="113"/>
        <v>340</v>
      </c>
      <c r="C342" s="6">
        <f t="shared" si="114"/>
        <v>0.75277161862527719</v>
      </c>
      <c r="D342" s="6">
        <f t="shared" si="115"/>
        <v>0.68323752765297041</v>
      </c>
      <c r="E342" s="7">
        <f t="shared" si="116"/>
        <v>0.75277161862527731</v>
      </c>
      <c r="F342" s="7">
        <f t="shared" si="117"/>
        <v>0.31589503357699295</v>
      </c>
      <c r="AU342">
        <f t="shared" si="118"/>
        <v>321</v>
      </c>
      <c r="AV342" s="2">
        <f t="shared" si="119"/>
        <v>7.0999999999999994E-2</v>
      </c>
      <c r="BS342">
        <f t="shared" si="104"/>
        <v>7.6999999999999999E-2</v>
      </c>
      <c r="BT342">
        <f t="shared" si="105"/>
        <v>340</v>
      </c>
      <c r="BU342">
        <f t="shared" si="106"/>
        <v>7.6999999999999999E-2</v>
      </c>
      <c r="BV342">
        <f t="shared" si="107"/>
        <v>0.70601336294895933</v>
      </c>
      <c r="BW342">
        <f t="shared" si="108"/>
        <v>0.29398663705104067</v>
      </c>
      <c r="BX342">
        <f t="shared" si="109"/>
        <v>0.76003662546899053</v>
      </c>
      <c r="BY342">
        <f t="shared" si="110"/>
        <v>-422.68413344612031</v>
      </c>
      <c r="BZ342">
        <f t="shared" si="111"/>
        <v>0.75277161862527719</v>
      </c>
      <c r="CA342">
        <f t="shared" si="112"/>
        <v>0.68323752765297041</v>
      </c>
    </row>
    <row r="343" spans="1:79" x14ac:dyDescent="0.25">
      <c r="A343">
        <v>7.6999999999999999E-2</v>
      </c>
      <c r="B343">
        <f t="shared" si="113"/>
        <v>341</v>
      </c>
      <c r="C343" s="6">
        <f t="shared" si="114"/>
        <v>0.75498891352549891</v>
      </c>
      <c r="D343" s="6">
        <f t="shared" si="115"/>
        <v>0.69027355807331003</v>
      </c>
      <c r="E343" s="7">
        <f t="shared" si="116"/>
        <v>0.75498891352549902</v>
      </c>
      <c r="F343" s="7">
        <f t="shared" si="117"/>
        <v>0.31437230029611768</v>
      </c>
      <c r="AU343">
        <f t="shared" si="118"/>
        <v>322</v>
      </c>
      <c r="AV343" s="2">
        <f t="shared" si="119"/>
        <v>7.0999999999999994E-2</v>
      </c>
      <c r="BS343">
        <f t="shared" si="104"/>
        <v>7.6999999999999999E-2</v>
      </c>
      <c r="BT343">
        <f t="shared" si="105"/>
        <v>341</v>
      </c>
      <c r="BU343">
        <f t="shared" si="106"/>
        <v>7.6999999999999999E-2</v>
      </c>
      <c r="BV343">
        <f t="shared" si="107"/>
        <v>0.70601336294895933</v>
      </c>
      <c r="BW343">
        <f t="shared" si="108"/>
        <v>0.29398663705104067</v>
      </c>
      <c r="BX343">
        <f t="shared" si="109"/>
        <v>0.76788329391908494</v>
      </c>
      <c r="BY343">
        <f t="shared" si="110"/>
        <v>-416.93450866634049</v>
      </c>
      <c r="BZ343">
        <f t="shared" si="111"/>
        <v>0.75498891352549891</v>
      </c>
      <c r="CA343">
        <f t="shared" si="112"/>
        <v>0.69027355807331003</v>
      </c>
    </row>
    <row r="344" spans="1:79" x14ac:dyDescent="0.25">
      <c r="A344">
        <v>7.6999999999999999E-2</v>
      </c>
      <c r="B344">
        <f t="shared" si="113"/>
        <v>342</v>
      </c>
      <c r="C344" s="6">
        <f t="shared" si="114"/>
        <v>0.75720620842572062</v>
      </c>
      <c r="D344" s="6">
        <f t="shared" si="115"/>
        <v>0.69734392826175651</v>
      </c>
      <c r="E344" s="7">
        <f t="shared" si="116"/>
        <v>0.75720620842572084</v>
      </c>
      <c r="F344" s="7">
        <f t="shared" si="117"/>
        <v>0.31283392811679583</v>
      </c>
      <c r="AU344">
        <f t="shared" si="118"/>
        <v>323</v>
      </c>
      <c r="AV344" s="2">
        <f t="shared" si="119"/>
        <v>7.0999999999999994E-2</v>
      </c>
      <c r="BS344">
        <f t="shared" si="104"/>
        <v>7.6999999999999999E-2</v>
      </c>
      <c r="BT344">
        <f t="shared" si="105"/>
        <v>342</v>
      </c>
      <c r="BU344">
        <f t="shared" si="106"/>
        <v>7.6999999999999999E-2</v>
      </c>
      <c r="BV344">
        <f t="shared" si="107"/>
        <v>0.70601336294895933</v>
      </c>
      <c r="BW344">
        <f t="shared" si="108"/>
        <v>0.29398663705104067</v>
      </c>
      <c r="BX344">
        <f t="shared" si="109"/>
        <v>0.76788329391908494</v>
      </c>
      <c r="BY344">
        <f t="shared" si="110"/>
        <v>-418.15898593114622</v>
      </c>
      <c r="BZ344">
        <f t="shared" si="111"/>
        <v>0.75720620842572062</v>
      </c>
      <c r="CA344">
        <f t="shared" si="112"/>
        <v>0.69734392826175651</v>
      </c>
    </row>
    <row r="345" spans="1:79" x14ac:dyDescent="0.25">
      <c r="A345">
        <v>7.6999999999999999E-2</v>
      </c>
      <c r="B345">
        <f t="shared" si="113"/>
        <v>343</v>
      </c>
      <c r="C345" s="6">
        <f t="shared" si="114"/>
        <v>0.75942350332594233</v>
      </c>
      <c r="D345" s="6">
        <f t="shared" si="115"/>
        <v>0.70444933201062299</v>
      </c>
      <c r="E345" s="7">
        <f t="shared" si="116"/>
        <v>0.75942350332594233</v>
      </c>
      <c r="F345" s="7">
        <f t="shared" si="117"/>
        <v>0.31127984013163212</v>
      </c>
      <c r="AU345">
        <f t="shared" si="118"/>
        <v>324</v>
      </c>
      <c r="AV345" s="2">
        <f t="shared" si="119"/>
        <v>7.0999999999999994E-2</v>
      </c>
      <c r="BS345">
        <f t="shared" si="104"/>
        <v>7.6999999999999999E-2</v>
      </c>
      <c r="BT345">
        <f t="shared" si="105"/>
        <v>343</v>
      </c>
      <c r="BU345">
        <f t="shared" si="106"/>
        <v>7.6999999999999999E-2</v>
      </c>
      <c r="BV345">
        <f t="shared" si="107"/>
        <v>0.70601336294895933</v>
      </c>
      <c r="BW345">
        <f t="shared" si="108"/>
        <v>0.29398663705104067</v>
      </c>
      <c r="BX345">
        <f t="shared" si="109"/>
        <v>0.76788329391908494</v>
      </c>
      <c r="BY345">
        <f t="shared" si="110"/>
        <v>-419.38346319595189</v>
      </c>
      <c r="BZ345">
        <f t="shared" si="111"/>
        <v>0.75942350332594233</v>
      </c>
      <c r="CA345">
        <f t="shared" si="112"/>
        <v>0.70444933201062299</v>
      </c>
    </row>
    <row r="346" spans="1:79" x14ac:dyDescent="0.25">
      <c r="A346">
        <v>7.8E-2</v>
      </c>
      <c r="B346">
        <f t="shared" si="113"/>
        <v>344</v>
      </c>
      <c r="C346" s="6">
        <f t="shared" si="114"/>
        <v>0.76164079822616404</v>
      </c>
      <c r="D346" s="6">
        <f t="shared" si="115"/>
        <v>0.71159048057096486</v>
      </c>
      <c r="E346" s="7">
        <f t="shared" si="116"/>
        <v>0.76164079822616404</v>
      </c>
      <c r="F346" s="7">
        <f t="shared" si="117"/>
        <v>0.30970995787564887</v>
      </c>
      <c r="AU346">
        <f t="shared" si="118"/>
        <v>325</v>
      </c>
      <c r="AV346" s="2">
        <f t="shared" si="119"/>
        <v>7.1999999999999995E-2</v>
      </c>
      <c r="BS346">
        <f t="shared" si="104"/>
        <v>7.8E-2</v>
      </c>
      <c r="BT346">
        <f t="shared" si="105"/>
        <v>344</v>
      </c>
      <c r="BU346">
        <f t="shared" si="106"/>
        <v>7.8E-2</v>
      </c>
      <c r="BV346">
        <f t="shared" si="107"/>
        <v>0.71472739858266321</v>
      </c>
      <c r="BW346">
        <f t="shared" si="108"/>
        <v>0.28527260141733679</v>
      </c>
      <c r="BX346">
        <f t="shared" si="109"/>
        <v>0.77558503362283993</v>
      </c>
      <c r="BY346">
        <f t="shared" si="110"/>
        <v>-405.32431303118091</v>
      </c>
      <c r="BZ346">
        <f t="shared" si="111"/>
        <v>0.76164079822616404</v>
      </c>
      <c r="CA346">
        <f t="shared" si="112"/>
        <v>0.71159048057096486</v>
      </c>
    </row>
    <row r="347" spans="1:79" x14ac:dyDescent="0.25">
      <c r="A347">
        <v>7.8E-2</v>
      </c>
      <c r="B347">
        <f t="shared" si="113"/>
        <v>345</v>
      </c>
      <c r="C347" s="6">
        <f t="shared" si="114"/>
        <v>0.76385809312638586</v>
      </c>
      <c r="D347" s="6">
        <f t="shared" si="115"/>
        <v>0.71876810329382157</v>
      </c>
      <c r="E347" s="7">
        <f t="shared" si="116"/>
        <v>0.76385809312638586</v>
      </c>
      <c r="F347" s="7">
        <f t="shared" si="117"/>
        <v>0.30812420128687018</v>
      </c>
      <c r="AU347">
        <f t="shared" si="118"/>
        <v>326</v>
      </c>
      <c r="AV347" s="2">
        <f t="shared" si="119"/>
        <v>7.1999999999999995E-2</v>
      </c>
      <c r="BS347">
        <f t="shared" si="104"/>
        <v>7.8E-2</v>
      </c>
      <c r="BT347">
        <f t="shared" si="105"/>
        <v>345</v>
      </c>
      <c r="BU347">
        <f t="shared" si="106"/>
        <v>7.8E-2</v>
      </c>
      <c r="BV347">
        <f t="shared" si="107"/>
        <v>0.71472739858266321</v>
      </c>
      <c r="BW347">
        <f t="shared" si="108"/>
        <v>0.28527260141733679</v>
      </c>
      <c r="BX347">
        <f t="shared" si="109"/>
        <v>0.77558503362283993</v>
      </c>
      <c r="BY347">
        <f t="shared" si="110"/>
        <v>-406.50429647523094</v>
      </c>
      <c r="BZ347">
        <f t="shared" si="111"/>
        <v>0.76385809312638586</v>
      </c>
      <c r="CA347">
        <f t="shared" si="112"/>
        <v>0.71876810329382157</v>
      </c>
    </row>
    <row r="348" spans="1:79" x14ac:dyDescent="0.25">
      <c r="A348">
        <v>7.8E-2</v>
      </c>
      <c r="B348">
        <f t="shared" si="113"/>
        <v>346</v>
      </c>
      <c r="C348" s="6">
        <f t="shared" si="114"/>
        <v>0.76607538802660757</v>
      </c>
      <c r="D348" s="6">
        <f t="shared" si="115"/>
        <v>0.72598294830078236</v>
      </c>
      <c r="E348" s="7">
        <f t="shared" si="116"/>
        <v>0.76607538802660768</v>
      </c>
      <c r="F348" s="7">
        <f t="shared" si="117"/>
        <v>0.30652248866545068</v>
      </c>
      <c r="AU348">
        <f t="shared" si="118"/>
        <v>327</v>
      </c>
      <c r="AV348" s="2">
        <f t="shared" si="119"/>
        <v>7.2999999999999995E-2</v>
      </c>
      <c r="BS348">
        <f t="shared" si="104"/>
        <v>7.8E-2</v>
      </c>
      <c r="BT348">
        <f t="shared" si="105"/>
        <v>346</v>
      </c>
      <c r="BU348">
        <f t="shared" si="106"/>
        <v>7.8E-2</v>
      </c>
      <c r="BV348">
        <f t="shared" si="107"/>
        <v>0.71472739858266321</v>
      </c>
      <c r="BW348">
        <f t="shared" si="108"/>
        <v>0.28527260141733679</v>
      </c>
      <c r="BX348">
        <f t="shared" si="109"/>
        <v>0.77558503362283993</v>
      </c>
      <c r="BY348">
        <f t="shared" si="110"/>
        <v>-407.68427991928093</v>
      </c>
      <c r="BZ348">
        <f t="shared" si="111"/>
        <v>0.76607538802660757</v>
      </c>
      <c r="CA348">
        <f t="shared" si="112"/>
        <v>0.72598294830078236</v>
      </c>
    </row>
    <row r="349" spans="1:79" x14ac:dyDescent="0.25">
      <c r="A349">
        <v>7.9000000000000001E-2</v>
      </c>
      <c r="B349">
        <f t="shared" si="113"/>
        <v>347</v>
      </c>
      <c r="C349" s="6">
        <f t="shared" si="114"/>
        <v>0.76829268292682928</v>
      </c>
      <c r="D349" s="6">
        <f t="shared" si="115"/>
        <v>0.73323578318551175</v>
      </c>
      <c r="E349" s="7">
        <f t="shared" si="116"/>
        <v>0.76829268292682928</v>
      </c>
      <c r="F349" s="7">
        <f t="shared" si="117"/>
        <v>0.30490473663128342</v>
      </c>
      <c r="AU349">
        <f t="shared" si="118"/>
        <v>328</v>
      </c>
      <c r="AV349" s="2">
        <f t="shared" si="119"/>
        <v>7.2999999999999995E-2</v>
      </c>
      <c r="BS349">
        <f t="shared" si="104"/>
        <v>7.9000000000000001E-2</v>
      </c>
      <c r="BT349">
        <f t="shared" si="105"/>
        <v>347</v>
      </c>
      <c r="BU349">
        <f t="shared" si="106"/>
        <v>7.9000000000000001E-2</v>
      </c>
      <c r="BV349">
        <f t="shared" si="107"/>
        <v>0.72331643070262785</v>
      </c>
      <c r="BW349">
        <f t="shared" si="108"/>
        <v>0.27668356929737215</v>
      </c>
      <c r="BX349">
        <f t="shared" si="109"/>
        <v>0.78313961798456111</v>
      </c>
      <c r="BY349">
        <f t="shared" si="110"/>
        <v>-393.86847402142928</v>
      </c>
      <c r="BZ349">
        <f t="shared" si="111"/>
        <v>0.76829268292682928</v>
      </c>
      <c r="CA349">
        <f t="shared" si="112"/>
        <v>0.73323578318551175</v>
      </c>
    </row>
    <row r="350" spans="1:79" x14ac:dyDescent="0.25">
      <c r="A350">
        <v>0.08</v>
      </c>
      <c r="B350">
        <f t="shared" si="113"/>
        <v>348</v>
      </c>
      <c r="C350" s="6">
        <f t="shared" si="114"/>
        <v>0.770509977827051</v>
      </c>
      <c r="D350" s="6">
        <f t="shared" si="115"/>
        <v>0.74052739574798465</v>
      </c>
      <c r="E350" s="7">
        <f t="shared" si="116"/>
        <v>0.770509977827051</v>
      </c>
      <c r="F350" s="7">
        <f t="shared" si="117"/>
        <v>0.30327086008001708</v>
      </c>
      <c r="AU350">
        <f t="shared" si="118"/>
        <v>329</v>
      </c>
      <c r="AV350" s="2">
        <f t="shared" si="119"/>
        <v>7.3999999999999996E-2</v>
      </c>
      <c r="BS350">
        <f t="shared" si="104"/>
        <v>0.08</v>
      </c>
      <c r="BT350">
        <f t="shared" si="105"/>
        <v>348</v>
      </c>
      <c r="BU350">
        <f t="shared" si="106"/>
        <v>0.08</v>
      </c>
      <c r="BV350">
        <f t="shared" si="107"/>
        <v>0.73177676115844481</v>
      </c>
      <c r="BW350">
        <f t="shared" si="108"/>
        <v>0.26822323884155519</v>
      </c>
      <c r="BX350">
        <f t="shared" si="109"/>
        <v>0.78313961798456111</v>
      </c>
      <c r="BY350">
        <f t="shared" si="110"/>
        <v>-386.92322859001916</v>
      </c>
      <c r="BZ350">
        <f t="shared" si="111"/>
        <v>0.770509977827051</v>
      </c>
      <c r="CA350">
        <f t="shared" si="112"/>
        <v>0.74052739574798465</v>
      </c>
    </row>
    <row r="351" spans="1:79" x14ac:dyDescent="0.25">
      <c r="A351">
        <v>8.1000000000000003E-2</v>
      </c>
      <c r="B351">
        <f t="shared" si="113"/>
        <v>349</v>
      </c>
      <c r="C351" s="6">
        <f t="shared" si="114"/>
        <v>0.77272727272727271</v>
      </c>
      <c r="D351" s="6">
        <f t="shared" si="115"/>
        <v>0.74785859476330196</v>
      </c>
      <c r="E351" s="7">
        <f t="shared" si="116"/>
        <v>0.77272727272727271</v>
      </c>
      <c r="F351" s="7">
        <f t="shared" si="117"/>
        <v>0.30162077213740696</v>
      </c>
      <c r="AU351">
        <f t="shared" si="118"/>
        <v>330</v>
      </c>
      <c r="AV351" s="2">
        <f t="shared" si="119"/>
        <v>7.3999999999999996E-2</v>
      </c>
      <c r="BS351">
        <f t="shared" si="104"/>
        <v>8.1000000000000003E-2</v>
      </c>
      <c r="BT351">
        <f t="shared" si="105"/>
        <v>349</v>
      </c>
      <c r="BU351">
        <f t="shared" si="106"/>
        <v>8.1000000000000003E-2</v>
      </c>
      <c r="BV351">
        <f t="shared" si="107"/>
        <v>0.74010491292748082</v>
      </c>
      <c r="BW351">
        <f t="shared" si="108"/>
        <v>0.25989508707251918</v>
      </c>
      <c r="BX351">
        <f t="shared" si="109"/>
        <v>0.78313961798456111</v>
      </c>
      <c r="BY351">
        <f t="shared" si="110"/>
        <v>-380.14910827625079</v>
      </c>
      <c r="BZ351">
        <f t="shared" si="111"/>
        <v>0.77272727272727271</v>
      </c>
      <c r="CA351">
        <f t="shared" si="112"/>
        <v>0.74785859476330196</v>
      </c>
    </row>
    <row r="352" spans="1:79" x14ac:dyDescent="0.25">
      <c r="A352">
        <v>8.1000000000000003E-2</v>
      </c>
      <c r="B352">
        <f t="shared" si="113"/>
        <v>350</v>
      </c>
      <c r="C352" s="6">
        <f t="shared" si="114"/>
        <v>0.77494456762749442</v>
      </c>
      <c r="D352" s="6">
        <f t="shared" si="115"/>
        <v>0.75523021078708297</v>
      </c>
      <c r="E352" s="7">
        <f t="shared" si="116"/>
        <v>0.77494456762749442</v>
      </c>
      <c r="F352" s="7">
        <f t="shared" si="117"/>
        <v>0.29995438411192071</v>
      </c>
      <c r="AU352">
        <f t="shared" si="118"/>
        <v>331</v>
      </c>
      <c r="AV352" s="2">
        <f t="shared" si="119"/>
        <v>7.4999999999999997E-2</v>
      </c>
      <c r="BS352">
        <f t="shared" si="104"/>
        <v>8.1000000000000003E-2</v>
      </c>
      <c r="BT352">
        <f t="shared" si="105"/>
        <v>350</v>
      </c>
      <c r="BU352">
        <f t="shared" si="106"/>
        <v>8.1000000000000003E-2</v>
      </c>
      <c r="BV352">
        <f t="shared" si="107"/>
        <v>0.74010491292748082</v>
      </c>
      <c r="BW352">
        <f t="shared" si="108"/>
        <v>0.25989508707251918</v>
      </c>
      <c r="BX352">
        <f t="shared" si="109"/>
        <v>0.78313961798456111</v>
      </c>
      <c r="BY352">
        <f t="shared" si="110"/>
        <v>-381.23992350803337</v>
      </c>
      <c r="BZ352">
        <f t="shared" si="111"/>
        <v>0.77494456762749442</v>
      </c>
      <c r="CA352">
        <f t="shared" si="112"/>
        <v>0.75523021078708297</v>
      </c>
    </row>
    <row r="353" spans="1:79" x14ac:dyDescent="0.25">
      <c r="A353">
        <v>8.1000000000000003E-2</v>
      </c>
      <c r="B353">
        <f t="shared" si="113"/>
        <v>351</v>
      </c>
      <c r="C353" s="6">
        <f t="shared" si="114"/>
        <v>0.77716186252771624</v>
      </c>
      <c r="D353" s="6">
        <f t="shared" si="115"/>
        <v>0.76264309699955668</v>
      </c>
      <c r="E353" s="7">
        <f t="shared" si="116"/>
        <v>0.77716186252771613</v>
      </c>
      <c r="F353" s="7">
        <f t="shared" si="117"/>
        <v>0.29827160544551656</v>
      </c>
      <c r="AU353">
        <f t="shared" si="118"/>
        <v>332</v>
      </c>
      <c r="AV353" s="2">
        <f t="shared" si="119"/>
        <v>7.4999999999999997E-2</v>
      </c>
      <c r="BS353">
        <f t="shared" si="104"/>
        <v>8.1000000000000003E-2</v>
      </c>
      <c r="BT353">
        <f t="shared" si="105"/>
        <v>351</v>
      </c>
      <c r="BU353">
        <f t="shared" si="106"/>
        <v>8.1000000000000003E-2</v>
      </c>
      <c r="BV353">
        <f t="shared" si="107"/>
        <v>0.74010491292748082</v>
      </c>
      <c r="BW353">
        <f t="shared" si="108"/>
        <v>0.25989508707251918</v>
      </c>
      <c r="BX353">
        <f t="shared" si="109"/>
        <v>0.79054505203175451</v>
      </c>
      <c r="BY353">
        <f t="shared" si="110"/>
        <v>-375.73316848271327</v>
      </c>
      <c r="BZ353">
        <f t="shared" si="111"/>
        <v>0.77716186252771624</v>
      </c>
      <c r="CA353">
        <f t="shared" si="112"/>
        <v>0.76264309699955668</v>
      </c>
    </row>
    <row r="354" spans="1:79" x14ac:dyDescent="0.25">
      <c r="A354">
        <v>8.3000000000000004E-2</v>
      </c>
      <c r="B354">
        <f t="shared" si="113"/>
        <v>352</v>
      </c>
      <c r="C354" s="6">
        <f t="shared" si="114"/>
        <v>0.77937915742793795</v>
      </c>
      <c r="D354" s="6">
        <f t="shared" si="115"/>
        <v>0.77009813009064054</v>
      </c>
      <c r="E354" s="7">
        <f t="shared" si="116"/>
        <v>0.77937915742793795</v>
      </c>
      <c r="F354" s="7">
        <f t="shared" si="117"/>
        <v>0.29657234366250346</v>
      </c>
      <c r="AU354">
        <f t="shared" si="118"/>
        <v>333</v>
      </c>
      <c r="AV354" s="2">
        <f t="shared" si="119"/>
        <v>7.4999999999999997E-2</v>
      </c>
      <c r="BS354">
        <f t="shared" si="104"/>
        <v>8.3000000000000004E-2</v>
      </c>
      <c r="BT354">
        <f t="shared" si="105"/>
        <v>352</v>
      </c>
      <c r="BU354">
        <f t="shared" si="106"/>
        <v>8.3000000000000004E-2</v>
      </c>
      <c r="BV354">
        <f t="shared" si="107"/>
        <v>0.75635189730527774</v>
      </c>
      <c r="BW354">
        <f t="shared" si="108"/>
        <v>0.24364810269472226</v>
      </c>
      <c r="BX354">
        <f t="shared" si="109"/>
        <v>0.79054505203175451</v>
      </c>
      <c r="BY354">
        <f t="shared" si="110"/>
        <v>-361.53966294192924</v>
      </c>
      <c r="BZ354">
        <f t="shared" si="111"/>
        <v>0.77937915742793795</v>
      </c>
      <c r="CA354">
        <f t="shared" si="112"/>
        <v>0.77009813009064054</v>
      </c>
    </row>
    <row r="355" spans="1:79" x14ac:dyDescent="0.25">
      <c r="A355">
        <v>8.3000000000000004E-2</v>
      </c>
      <c r="B355">
        <f t="shared" si="113"/>
        <v>353</v>
      </c>
      <c r="C355" s="6">
        <f t="shared" si="114"/>
        <v>0.78159645232815966</v>
      </c>
      <c r="D355" s="6">
        <f t="shared" si="115"/>
        <v>0.77759621118842415</v>
      </c>
      <c r="E355" s="7">
        <f t="shared" si="116"/>
        <v>0.78159645232815955</v>
      </c>
      <c r="F355" s="7">
        <f t="shared" si="117"/>
        <v>0.29485650431639343</v>
      </c>
      <c r="AU355">
        <f t="shared" si="118"/>
        <v>334</v>
      </c>
      <c r="AV355" s="2">
        <f t="shared" si="119"/>
        <v>7.4999999999999997E-2</v>
      </c>
      <c r="BS355">
        <f t="shared" si="104"/>
        <v>8.3000000000000004E-2</v>
      </c>
      <c r="BT355">
        <f t="shared" si="105"/>
        <v>353</v>
      </c>
      <c r="BU355">
        <f t="shared" si="106"/>
        <v>8.3000000000000004E-2</v>
      </c>
      <c r="BV355">
        <f t="shared" si="107"/>
        <v>0.75635189730527774</v>
      </c>
      <c r="BW355">
        <f t="shared" si="108"/>
        <v>0.24364810269472226</v>
      </c>
      <c r="BX355">
        <f t="shared" si="109"/>
        <v>0.79054505203175451</v>
      </c>
      <c r="BY355">
        <f t="shared" si="110"/>
        <v>-362.56822528315803</v>
      </c>
      <c r="BZ355">
        <f t="shared" si="111"/>
        <v>0.78159645232815966</v>
      </c>
      <c r="CA355">
        <f t="shared" si="112"/>
        <v>0.77759621118842415</v>
      </c>
    </row>
    <row r="356" spans="1:79" x14ac:dyDescent="0.25">
      <c r="A356">
        <v>8.3000000000000004E-2</v>
      </c>
      <c r="B356">
        <f t="shared" si="113"/>
        <v>354</v>
      </c>
      <c r="C356" s="6">
        <f t="shared" si="114"/>
        <v>0.78381374722838137</v>
      </c>
      <c r="D356" s="6">
        <f t="shared" si="115"/>
        <v>0.78513826683368382</v>
      </c>
      <c r="E356" s="7">
        <f t="shared" si="116"/>
        <v>0.78381374722838137</v>
      </c>
      <c r="F356" s="7">
        <f t="shared" si="117"/>
        <v>0.29312399093464175</v>
      </c>
      <c r="AU356">
        <f t="shared" si="118"/>
        <v>335</v>
      </c>
      <c r="AV356" s="2">
        <f t="shared" si="119"/>
        <v>7.4999999999999997E-2</v>
      </c>
      <c r="BS356">
        <f t="shared" si="104"/>
        <v>8.3000000000000004E-2</v>
      </c>
      <c r="BT356">
        <f t="shared" si="105"/>
        <v>354</v>
      </c>
      <c r="BU356">
        <f t="shared" si="106"/>
        <v>8.3000000000000004E-2</v>
      </c>
      <c r="BV356">
        <f t="shared" si="107"/>
        <v>0.75635189730527774</v>
      </c>
      <c r="BW356">
        <f t="shared" si="108"/>
        <v>0.24364810269472226</v>
      </c>
      <c r="BX356">
        <f t="shared" si="109"/>
        <v>0.79779957176065497</v>
      </c>
      <c r="BY356">
        <f t="shared" si="110"/>
        <v>-357.13851523648015</v>
      </c>
      <c r="BZ356">
        <f t="shared" si="111"/>
        <v>0.78381374722838137</v>
      </c>
      <c r="CA356">
        <f t="shared" si="112"/>
        <v>0.78513826683368382</v>
      </c>
    </row>
    <row r="357" spans="1:79" x14ac:dyDescent="0.25">
      <c r="A357">
        <v>8.4000000000000005E-2</v>
      </c>
      <c r="B357">
        <f t="shared" si="113"/>
        <v>355</v>
      </c>
      <c r="C357" s="6">
        <f t="shared" si="114"/>
        <v>0.78603104212860309</v>
      </c>
      <c r="D357" s="6">
        <f t="shared" si="115"/>
        <v>0.79272525000319449</v>
      </c>
      <c r="E357" s="7">
        <f t="shared" si="116"/>
        <v>0.78603104212860309</v>
      </c>
      <c r="F357" s="7">
        <f t="shared" si="117"/>
        <v>0.29137470496117562</v>
      </c>
      <c r="AU357">
        <f t="shared" si="118"/>
        <v>336</v>
      </c>
      <c r="AV357" s="2">
        <f t="shared" si="119"/>
        <v>7.4999999999999997E-2</v>
      </c>
      <c r="BS357">
        <f t="shared" si="104"/>
        <v>8.4000000000000005E-2</v>
      </c>
      <c r="BT357">
        <f t="shared" si="105"/>
        <v>355</v>
      </c>
      <c r="BU357">
        <f t="shared" si="106"/>
        <v>8.4000000000000005E-2</v>
      </c>
      <c r="BV357">
        <f t="shared" si="107"/>
        <v>0.7642649083324986</v>
      </c>
      <c r="BW357">
        <f t="shared" si="108"/>
        <v>0.2357350916675014</v>
      </c>
      <c r="BX357">
        <f t="shared" si="109"/>
        <v>0.79779957176065497</v>
      </c>
      <c r="BY357">
        <f t="shared" si="110"/>
        <v>-350.76972947065082</v>
      </c>
      <c r="BZ357">
        <f t="shared" si="111"/>
        <v>0.78603104212860309</v>
      </c>
      <c r="CA357">
        <f t="shared" si="112"/>
        <v>0.79272525000319449</v>
      </c>
    </row>
    <row r="358" spans="1:79" x14ac:dyDescent="0.25">
      <c r="A358">
        <v>8.4000000000000005E-2</v>
      </c>
      <c r="B358">
        <f t="shared" si="113"/>
        <v>356</v>
      </c>
      <c r="C358" s="6">
        <f t="shared" si="114"/>
        <v>0.7882483370288248</v>
      </c>
      <c r="D358" s="6">
        <f t="shared" si="115"/>
        <v>0.80035814118484894</v>
      </c>
      <c r="E358" s="7">
        <f t="shared" si="116"/>
        <v>0.78824833702882469</v>
      </c>
      <c r="F358" s="7">
        <f t="shared" si="117"/>
        <v>0.28960854569659544</v>
      </c>
      <c r="AU358">
        <f t="shared" si="118"/>
        <v>337</v>
      </c>
      <c r="AV358" s="2">
        <f t="shared" si="119"/>
        <v>7.4999999999999997E-2</v>
      </c>
      <c r="BS358">
        <f t="shared" si="104"/>
        <v>8.4000000000000005E-2</v>
      </c>
      <c r="BT358">
        <f t="shared" si="105"/>
        <v>356</v>
      </c>
      <c r="BU358">
        <f t="shared" si="106"/>
        <v>8.4000000000000005E-2</v>
      </c>
      <c r="BV358">
        <f t="shared" si="107"/>
        <v>0.7642649083324986</v>
      </c>
      <c r="BW358">
        <f t="shared" si="108"/>
        <v>0.2357350916675014</v>
      </c>
      <c r="BX358">
        <f t="shared" si="109"/>
        <v>0.79779957176065497</v>
      </c>
      <c r="BY358">
        <f t="shared" si="110"/>
        <v>-351.75920684574436</v>
      </c>
      <c r="BZ358">
        <f t="shared" si="111"/>
        <v>0.7882483370288248</v>
      </c>
      <c r="CA358">
        <f t="shared" si="112"/>
        <v>0.80035814118484894</v>
      </c>
    </row>
    <row r="359" spans="1:79" x14ac:dyDescent="0.25">
      <c r="A359">
        <v>8.5000000000000006E-2</v>
      </c>
      <c r="B359">
        <f t="shared" si="113"/>
        <v>357</v>
      </c>
      <c r="C359" s="6">
        <f t="shared" si="114"/>
        <v>0.79046563192904651</v>
      </c>
      <c r="D359" s="6">
        <f t="shared" si="115"/>
        <v>0.80803794950778363</v>
      </c>
      <c r="E359" s="7">
        <f t="shared" si="116"/>
        <v>0.79046563192904673</v>
      </c>
      <c r="F359" s="7">
        <f t="shared" si="117"/>
        <v>0.28782541023593067</v>
      </c>
      <c r="AU359">
        <f t="shared" si="118"/>
        <v>338</v>
      </c>
      <c r="AV359" s="2">
        <f t="shared" si="119"/>
        <v>7.5999999999999998E-2</v>
      </c>
      <c r="BS359">
        <f t="shared" si="104"/>
        <v>8.5000000000000006E-2</v>
      </c>
      <c r="BT359">
        <f t="shared" si="105"/>
        <v>357</v>
      </c>
      <c r="BU359">
        <f t="shared" si="106"/>
        <v>8.5000000000000006E-2</v>
      </c>
      <c r="BV359">
        <f t="shared" si="107"/>
        <v>0.77203410102945047</v>
      </c>
      <c r="BW359">
        <f t="shared" si="108"/>
        <v>0.22796589897054953</v>
      </c>
      <c r="BX359">
        <f t="shared" si="109"/>
        <v>0.79779957176065497</v>
      </c>
      <c r="BY359">
        <f t="shared" si="110"/>
        <v>-345.53722137160997</v>
      </c>
      <c r="BZ359">
        <f t="shared" si="111"/>
        <v>0.79046563192904651</v>
      </c>
      <c r="CA359">
        <f t="shared" si="112"/>
        <v>0.80803794950778363</v>
      </c>
    </row>
    <row r="360" spans="1:79" x14ac:dyDescent="0.25">
      <c r="A360">
        <v>8.5000000000000006E-2</v>
      </c>
      <c r="B360">
        <f t="shared" si="113"/>
        <v>358</v>
      </c>
      <c r="C360" s="6">
        <f t="shared" si="114"/>
        <v>0.79268292682926833</v>
      </c>
      <c r="D360" s="6">
        <f t="shared" si="115"/>
        <v>0.81576571393093433</v>
      </c>
      <c r="E360" s="7">
        <f t="shared" si="116"/>
        <v>0.79268292682926833</v>
      </c>
      <c r="F360" s="7">
        <f t="shared" si="117"/>
        <v>0.2860251934038302</v>
      </c>
      <c r="AU360">
        <f t="shared" si="118"/>
        <v>339</v>
      </c>
      <c r="AV360" s="2">
        <f t="shared" si="119"/>
        <v>7.5999999999999998E-2</v>
      </c>
      <c r="BS360">
        <f t="shared" si="104"/>
        <v>8.5000000000000006E-2</v>
      </c>
      <c r="BT360">
        <f t="shared" si="105"/>
        <v>358</v>
      </c>
      <c r="BU360">
        <f t="shared" si="106"/>
        <v>8.5000000000000006E-2</v>
      </c>
      <c r="BV360">
        <f t="shared" si="107"/>
        <v>0.77203410102945047</v>
      </c>
      <c r="BW360">
        <f t="shared" si="108"/>
        <v>0.22796589897054953</v>
      </c>
      <c r="BX360">
        <f t="shared" si="109"/>
        <v>0.79779957176065497</v>
      </c>
      <c r="BY360">
        <f t="shared" si="110"/>
        <v>-346.50647023941252</v>
      </c>
      <c r="BZ360">
        <f t="shared" si="111"/>
        <v>0.79268292682926833</v>
      </c>
      <c r="CA360">
        <f t="shared" si="112"/>
        <v>0.81576571393093433</v>
      </c>
    </row>
    <row r="361" spans="1:79" x14ac:dyDescent="0.25">
      <c r="A361">
        <v>8.5999999999999993E-2</v>
      </c>
      <c r="B361">
        <f t="shared" si="113"/>
        <v>359</v>
      </c>
      <c r="C361" s="6">
        <f t="shared" si="114"/>
        <v>0.79490022172949004</v>
      </c>
      <c r="D361" s="6">
        <f t="shared" si="115"/>
        <v>0.82354250449375843</v>
      </c>
      <c r="E361" s="7">
        <f t="shared" si="116"/>
        <v>0.79490022172949015</v>
      </c>
      <c r="F361" s="7">
        <f t="shared" si="117"/>
        <v>0.28420778768704258</v>
      </c>
      <c r="AU361">
        <f t="shared" si="118"/>
        <v>340</v>
      </c>
      <c r="AV361" s="2">
        <f t="shared" si="119"/>
        <v>7.6999999999999999E-2</v>
      </c>
      <c r="BS361">
        <f t="shared" si="104"/>
        <v>8.5999999999999993E-2</v>
      </c>
      <c r="BT361">
        <f t="shared" si="105"/>
        <v>359</v>
      </c>
      <c r="BU361">
        <f t="shared" si="106"/>
        <v>8.5999999999999993E-2</v>
      </c>
      <c r="BV361">
        <f t="shared" si="107"/>
        <v>0.77965714140585873</v>
      </c>
      <c r="BW361">
        <f t="shared" si="108"/>
        <v>0.22034285859414127</v>
      </c>
      <c r="BX361">
        <f t="shared" si="109"/>
        <v>0.80490164290143162</v>
      </c>
      <c r="BY361">
        <f t="shared" si="110"/>
        <v>-334.07626256579869</v>
      </c>
      <c r="BZ361">
        <f t="shared" si="111"/>
        <v>0.79490022172949004</v>
      </c>
      <c r="CA361">
        <f t="shared" si="112"/>
        <v>0.82354250449375843</v>
      </c>
    </row>
    <row r="362" spans="1:79" x14ac:dyDescent="0.25">
      <c r="A362">
        <v>8.6999999999999994E-2</v>
      </c>
      <c r="B362">
        <f t="shared" si="113"/>
        <v>360</v>
      </c>
      <c r="C362" s="6">
        <f t="shared" si="114"/>
        <v>0.79711751662971175</v>
      </c>
      <c r="D362" s="6">
        <f t="shared" si="115"/>
        <v>0.83136942363304356</v>
      </c>
      <c r="E362" s="7">
        <f t="shared" si="116"/>
        <v>0.79711751662971186</v>
      </c>
      <c r="F362" s="7">
        <f t="shared" si="117"/>
        <v>0.2823730831640569</v>
      </c>
      <c r="AU362">
        <f t="shared" si="118"/>
        <v>341</v>
      </c>
      <c r="AV362" s="2">
        <f t="shared" si="119"/>
        <v>7.6999999999999999E-2</v>
      </c>
      <c r="BS362">
        <f t="shared" si="104"/>
        <v>8.6999999999999994E-2</v>
      </c>
      <c r="BT362">
        <f t="shared" si="105"/>
        <v>360</v>
      </c>
      <c r="BU362">
        <f t="shared" si="106"/>
        <v>8.6999999999999994E-2</v>
      </c>
      <c r="BV362">
        <f t="shared" si="107"/>
        <v>0.7871319271972913</v>
      </c>
      <c r="BW362">
        <f t="shared" si="108"/>
        <v>0.2128680728027087</v>
      </c>
      <c r="BX362">
        <f t="shared" si="109"/>
        <v>0.80490164290143162</v>
      </c>
      <c r="BY362">
        <f t="shared" si="110"/>
        <v>-328.1477198013207</v>
      </c>
      <c r="BZ362">
        <f t="shared" si="111"/>
        <v>0.79711751662971175</v>
      </c>
      <c r="CA362">
        <f t="shared" si="112"/>
        <v>0.83136942363304356</v>
      </c>
    </row>
    <row r="363" spans="1:79" x14ac:dyDescent="0.25">
      <c r="A363">
        <v>8.6999999999999994E-2</v>
      </c>
      <c r="B363">
        <f t="shared" si="113"/>
        <v>361</v>
      </c>
      <c r="C363" s="6">
        <f t="shared" si="114"/>
        <v>0.79933481152993346</v>
      </c>
      <c r="D363" s="6">
        <f t="shared" si="115"/>
        <v>0.83924760757011474</v>
      </c>
      <c r="E363" s="7">
        <f t="shared" si="116"/>
        <v>0.79933481152993346</v>
      </c>
      <c r="F363" s="7">
        <f t="shared" si="117"/>
        <v>0.28052096743174232</v>
      </c>
      <c r="AU363">
        <f t="shared" si="118"/>
        <v>342</v>
      </c>
      <c r="AV363" s="2">
        <f t="shared" si="119"/>
        <v>7.6999999999999999E-2</v>
      </c>
      <c r="BS363">
        <f t="shared" si="104"/>
        <v>8.6999999999999994E-2</v>
      </c>
      <c r="BT363">
        <f t="shared" si="105"/>
        <v>361</v>
      </c>
      <c r="BU363">
        <f t="shared" si="106"/>
        <v>8.6999999999999994E-2</v>
      </c>
      <c r="BV363">
        <f t="shared" si="107"/>
        <v>0.7871319271972913</v>
      </c>
      <c r="BW363">
        <f t="shared" si="108"/>
        <v>0.2128680728027087</v>
      </c>
      <c r="BX363">
        <f t="shared" si="109"/>
        <v>0.80490164290143162</v>
      </c>
      <c r="BY363">
        <f t="shared" si="110"/>
        <v>-329.06050900800028</v>
      </c>
      <c r="BZ363">
        <f t="shared" si="111"/>
        <v>0.79933481152993346</v>
      </c>
      <c r="CA363">
        <f t="shared" si="112"/>
        <v>0.83924760757011474</v>
      </c>
    </row>
    <row r="364" spans="1:79" x14ac:dyDescent="0.25">
      <c r="A364">
        <v>8.6999999999999994E-2</v>
      </c>
      <c r="B364">
        <f t="shared" si="113"/>
        <v>362</v>
      </c>
      <c r="C364" s="6">
        <f t="shared" si="114"/>
        <v>0.80155210643015518</v>
      </c>
      <c r="D364" s="6">
        <f t="shared" si="115"/>
        <v>0.8471782277730201</v>
      </c>
      <c r="E364" s="7">
        <f t="shared" si="116"/>
        <v>0.80155210643015529</v>
      </c>
      <c r="F364" s="7">
        <f t="shared" si="117"/>
        <v>0.27865132552883104</v>
      </c>
      <c r="AU364">
        <f t="shared" si="118"/>
        <v>343</v>
      </c>
      <c r="AV364" s="2">
        <f t="shared" si="119"/>
        <v>7.6999999999999999E-2</v>
      </c>
      <c r="BS364">
        <f t="shared" si="104"/>
        <v>8.6999999999999994E-2</v>
      </c>
      <c r="BT364">
        <f t="shared" si="105"/>
        <v>362</v>
      </c>
      <c r="BU364">
        <f t="shared" si="106"/>
        <v>8.6999999999999994E-2</v>
      </c>
      <c r="BV364">
        <f t="shared" si="107"/>
        <v>0.7871319271972913</v>
      </c>
      <c r="BW364">
        <f t="shared" si="108"/>
        <v>0.2128680728027087</v>
      </c>
      <c r="BX364">
        <f t="shared" si="109"/>
        <v>0.80490164290143162</v>
      </c>
      <c r="BY364">
        <f t="shared" si="110"/>
        <v>-329.97329821467991</v>
      </c>
      <c r="BZ364">
        <f t="shared" si="111"/>
        <v>0.80155210643015518</v>
      </c>
      <c r="CA364">
        <f t="shared" si="112"/>
        <v>0.8471782277730201</v>
      </c>
    </row>
    <row r="365" spans="1:79" x14ac:dyDescent="0.25">
      <c r="A365">
        <v>8.7999999999999995E-2</v>
      </c>
      <c r="B365">
        <f t="shared" si="113"/>
        <v>363</v>
      </c>
      <c r="C365" s="6">
        <f t="shared" si="114"/>
        <v>0.80376940133037689</v>
      </c>
      <c r="D365" s="6">
        <f t="shared" si="115"/>
        <v>0.85516249249864362</v>
      </c>
      <c r="E365" s="7">
        <f t="shared" si="116"/>
        <v>0.80376940133037711</v>
      </c>
      <c r="F365" s="7">
        <f t="shared" si="117"/>
        <v>0.27676403985607279</v>
      </c>
      <c r="AU365">
        <f t="shared" si="118"/>
        <v>344</v>
      </c>
      <c r="AV365" s="2">
        <f t="shared" si="119"/>
        <v>7.8E-2</v>
      </c>
      <c r="BS365">
        <f t="shared" si="104"/>
        <v>8.7999999999999995E-2</v>
      </c>
      <c r="BT365">
        <f t="shared" si="105"/>
        <v>363</v>
      </c>
      <c r="BU365">
        <f t="shared" si="106"/>
        <v>8.7999999999999995E-2</v>
      </c>
      <c r="BV365">
        <f t="shared" si="107"/>
        <v>0.79445658748436221</v>
      </c>
      <c r="BW365">
        <f t="shared" si="108"/>
        <v>0.20554341251563779</v>
      </c>
      <c r="BX365">
        <f t="shared" si="109"/>
        <v>0.80490164290143162</v>
      </c>
      <c r="BY365">
        <f t="shared" si="110"/>
        <v>-324.17079248201367</v>
      </c>
      <c r="BZ365">
        <f t="shared" si="111"/>
        <v>0.80376940133037689</v>
      </c>
      <c r="CA365">
        <f t="shared" si="112"/>
        <v>0.85516249249864362</v>
      </c>
    </row>
    <row r="366" spans="1:79" x14ac:dyDescent="0.25">
      <c r="A366">
        <v>8.7999999999999995E-2</v>
      </c>
      <c r="B366">
        <f t="shared" si="113"/>
        <v>364</v>
      </c>
      <c r="C366" s="6">
        <f t="shared" si="114"/>
        <v>0.80598669623059871</v>
      </c>
      <c r="D366" s="6">
        <f t="shared" si="115"/>
        <v>0.86320164842010261</v>
      </c>
      <c r="E366" s="7">
        <f t="shared" si="116"/>
        <v>0.80598669623059882</v>
      </c>
      <c r="F366" s="7">
        <f t="shared" si="117"/>
        <v>0.27485899009287373</v>
      </c>
      <c r="AU366">
        <f t="shared" si="118"/>
        <v>345</v>
      </c>
      <c r="AV366" s="2">
        <f t="shared" si="119"/>
        <v>7.8E-2</v>
      </c>
      <c r="BS366">
        <f t="shared" si="104"/>
        <v>8.7999999999999995E-2</v>
      </c>
      <c r="BT366">
        <f t="shared" si="105"/>
        <v>364</v>
      </c>
      <c r="BU366">
        <f t="shared" si="106"/>
        <v>8.7999999999999995E-2</v>
      </c>
      <c r="BV366">
        <f t="shared" si="107"/>
        <v>0.79445658748436221</v>
      </c>
      <c r="BW366">
        <f t="shared" si="108"/>
        <v>0.20554341251563779</v>
      </c>
      <c r="BX366">
        <f t="shared" si="109"/>
        <v>0.80490164290143162</v>
      </c>
      <c r="BY366">
        <f t="shared" si="110"/>
        <v>-325.06505673713644</v>
      </c>
      <c r="BZ366">
        <f t="shared" si="111"/>
        <v>0.80598669623059871</v>
      </c>
      <c r="CA366">
        <f t="shared" si="112"/>
        <v>0.86320164842010261</v>
      </c>
    </row>
    <row r="367" spans="1:79" x14ac:dyDescent="0.25">
      <c r="A367">
        <v>8.8999999999999996E-2</v>
      </c>
      <c r="B367">
        <f t="shared" si="113"/>
        <v>365</v>
      </c>
      <c r="C367" s="6">
        <f t="shared" si="114"/>
        <v>0.80820399113082042</v>
      </c>
      <c r="D367" s="6">
        <f t="shared" si="115"/>
        <v>0.87129698234517627</v>
      </c>
      <c r="E367" s="7">
        <f t="shared" si="116"/>
        <v>0.80820399113082042</v>
      </c>
      <c r="F367" s="7">
        <f t="shared" si="117"/>
        <v>0.27293605311022928</v>
      </c>
      <c r="AU367">
        <f t="shared" si="118"/>
        <v>346</v>
      </c>
      <c r="AV367" s="2">
        <f t="shared" si="119"/>
        <v>7.8E-2</v>
      </c>
      <c r="BS367">
        <f t="shared" si="104"/>
        <v>8.8999999999999996E-2</v>
      </c>
      <c r="BT367">
        <f t="shared" si="105"/>
        <v>365</v>
      </c>
      <c r="BU367">
        <f t="shared" si="106"/>
        <v>8.8999999999999996E-2</v>
      </c>
      <c r="BV367">
        <f t="shared" si="107"/>
        <v>0.80162948172504445</v>
      </c>
      <c r="BW367">
        <f t="shared" si="108"/>
        <v>0.19837051827495555</v>
      </c>
      <c r="BX367">
        <f t="shared" si="109"/>
        <v>0.80490164290143162</v>
      </c>
      <c r="BY367">
        <f t="shared" si="110"/>
        <v>-319.40694865402753</v>
      </c>
      <c r="BZ367">
        <f t="shared" si="111"/>
        <v>0.80820399113082042</v>
      </c>
      <c r="CA367">
        <f t="shared" si="112"/>
        <v>0.87129698234517627</v>
      </c>
    </row>
    <row r="368" spans="1:79" x14ac:dyDescent="0.25">
      <c r="A368">
        <v>8.8999999999999996E-2</v>
      </c>
      <c r="B368">
        <f t="shared" si="113"/>
        <v>366</v>
      </c>
      <c r="C368" s="6">
        <f t="shared" si="114"/>
        <v>0.81042128603104213</v>
      </c>
      <c r="D368" s="6">
        <f t="shared" si="115"/>
        <v>0.87944982303199692</v>
      </c>
      <c r="E368" s="7">
        <f t="shared" si="116"/>
        <v>0.81042128603104213</v>
      </c>
      <c r="F368" s="7">
        <f t="shared" si="117"/>
        <v>0.27099510287973932</v>
      </c>
      <c r="AU368">
        <f t="shared" si="118"/>
        <v>347</v>
      </c>
      <c r="AV368" s="2">
        <f t="shared" si="119"/>
        <v>7.9000000000000001E-2</v>
      </c>
      <c r="BS368">
        <f t="shared" si="104"/>
        <v>8.8999999999999996E-2</v>
      </c>
      <c r="BT368">
        <f t="shared" si="105"/>
        <v>366</v>
      </c>
      <c r="BU368">
        <f t="shared" si="106"/>
        <v>8.8999999999999996E-2</v>
      </c>
      <c r="BV368">
        <f t="shared" si="107"/>
        <v>0.80162948172504445</v>
      </c>
      <c r="BW368">
        <f t="shared" si="108"/>
        <v>0.19837051827495555</v>
      </c>
      <c r="BX368">
        <f t="shared" si="109"/>
        <v>0.81184995911867874</v>
      </c>
      <c r="BY368">
        <f t="shared" si="110"/>
        <v>-313.99995791050117</v>
      </c>
      <c r="BZ368">
        <f t="shared" si="111"/>
        <v>0.81042128603104213</v>
      </c>
      <c r="CA368">
        <f t="shared" si="112"/>
        <v>0.87944982303199692</v>
      </c>
    </row>
    <row r="369" spans="1:79" x14ac:dyDescent="0.25">
      <c r="A369">
        <v>0.09</v>
      </c>
      <c r="B369">
        <f t="shared" si="113"/>
        <v>367</v>
      </c>
      <c r="C369" s="6">
        <f t="shared" si="114"/>
        <v>0.81263858093126384</v>
      </c>
      <c r="D369" s="6">
        <f t="shared" si="115"/>
        <v>0.88766154310872758</v>
      </c>
      <c r="E369" s="7">
        <f t="shared" si="116"/>
        <v>0.81263858093126351</v>
      </c>
      <c r="F369" s="7">
        <f t="shared" si="117"/>
        <v>0.26903601037848368</v>
      </c>
      <c r="AU369">
        <f t="shared" si="118"/>
        <v>348</v>
      </c>
      <c r="AV369" s="2">
        <f t="shared" si="119"/>
        <v>0.08</v>
      </c>
      <c r="BS369">
        <f t="shared" si="104"/>
        <v>0.09</v>
      </c>
      <c r="BT369">
        <f t="shared" si="105"/>
        <v>367</v>
      </c>
      <c r="BU369">
        <f t="shared" si="106"/>
        <v>0.09</v>
      </c>
      <c r="BV369">
        <f t="shared" si="107"/>
        <v>0.80864919821479697</v>
      </c>
      <c r="BW369">
        <f t="shared" si="108"/>
        <v>0.19135080178520303</v>
      </c>
      <c r="BX369">
        <f t="shared" si="109"/>
        <v>0.81184995911867874</v>
      </c>
      <c r="BY369">
        <f t="shared" si="110"/>
        <v>-308.46825456535385</v>
      </c>
      <c r="BZ369">
        <f t="shared" si="111"/>
        <v>0.81263858093126384</v>
      </c>
      <c r="CA369">
        <f t="shared" si="112"/>
        <v>0.88766154310872758</v>
      </c>
    </row>
    <row r="370" spans="1:79" x14ac:dyDescent="0.25">
      <c r="A370">
        <v>0.09</v>
      </c>
      <c r="B370">
        <f t="shared" si="113"/>
        <v>368</v>
      </c>
      <c r="C370" s="6">
        <f t="shared" si="114"/>
        <v>0.81485587583148555</v>
      </c>
      <c r="D370" s="6">
        <f t="shared" si="115"/>
        <v>0.89593356110451416</v>
      </c>
      <c r="E370" s="7">
        <f t="shared" si="116"/>
        <v>0.81485587583148544</v>
      </c>
      <c r="F370" s="7">
        <f t="shared" si="117"/>
        <v>0.26705864348951758</v>
      </c>
      <c r="AU370">
        <f t="shared" si="118"/>
        <v>349</v>
      </c>
      <c r="AV370" s="2">
        <f t="shared" si="119"/>
        <v>8.1000000000000003E-2</v>
      </c>
      <c r="BS370">
        <f t="shared" si="104"/>
        <v>0.09</v>
      </c>
      <c r="BT370">
        <f t="shared" si="105"/>
        <v>368</v>
      </c>
      <c r="BU370">
        <f t="shared" si="106"/>
        <v>0.09</v>
      </c>
      <c r="BV370">
        <f t="shared" si="107"/>
        <v>0.80864919821479697</v>
      </c>
      <c r="BW370">
        <f t="shared" si="108"/>
        <v>0.19135080178520303</v>
      </c>
      <c r="BX370">
        <f t="shared" si="109"/>
        <v>0.81184995911867874</v>
      </c>
      <c r="BY370">
        <f t="shared" si="110"/>
        <v>-309.30991419581869</v>
      </c>
      <c r="BZ370">
        <f t="shared" si="111"/>
        <v>0.81485587583148555</v>
      </c>
      <c r="CA370">
        <f t="shared" si="112"/>
        <v>0.89593356110451416</v>
      </c>
    </row>
    <row r="371" spans="1:79" x14ac:dyDescent="0.25">
      <c r="A371">
        <v>0.09</v>
      </c>
      <c r="B371">
        <f t="shared" si="113"/>
        <v>369</v>
      </c>
      <c r="C371" s="6">
        <f t="shared" si="114"/>
        <v>0.81707317073170727</v>
      </c>
      <c r="D371" s="6">
        <f t="shared" si="115"/>
        <v>0.90426734359956806</v>
      </c>
      <c r="E371" s="7">
        <f t="shared" si="116"/>
        <v>0.81707317073170727</v>
      </c>
      <c r="F371" s="7">
        <f t="shared" si="117"/>
        <v>0.26506286689773745</v>
      </c>
      <c r="AU371">
        <f t="shared" si="118"/>
        <v>350</v>
      </c>
      <c r="AV371" s="2">
        <f t="shared" si="119"/>
        <v>8.1000000000000003E-2</v>
      </c>
      <c r="BS371">
        <f t="shared" si="104"/>
        <v>0.09</v>
      </c>
      <c r="BT371">
        <f t="shared" si="105"/>
        <v>369</v>
      </c>
      <c r="BU371">
        <f t="shared" si="106"/>
        <v>0.09</v>
      </c>
      <c r="BV371">
        <f t="shared" si="107"/>
        <v>0.80864919821479697</v>
      </c>
      <c r="BW371">
        <f t="shared" si="108"/>
        <v>0.19135080178520303</v>
      </c>
      <c r="BX371">
        <f t="shared" si="109"/>
        <v>0.81184995911867874</v>
      </c>
      <c r="BY371">
        <f t="shared" si="110"/>
        <v>-310.15157382628348</v>
      </c>
      <c r="BZ371">
        <f t="shared" si="111"/>
        <v>0.81707317073170727</v>
      </c>
      <c r="CA371">
        <f t="shared" si="112"/>
        <v>0.90426734359956806</v>
      </c>
    </row>
    <row r="372" spans="1:79" x14ac:dyDescent="0.25">
      <c r="A372">
        <v>0.09</v>
      </c>
      <c r="B372">
        <f t="shared" si="113"/>
        <v>370</v>
      </c>
      <c r="C372" s="6">
        <f t="shared" si="114"/>
        <v>0.81929046563192909</v>
      </c>
      <c r="D372" s="6">
        <f t="shared" si="115"/>
        <v>0.91266440750296063</v>
      </c>
      <c r="E372" s="7">
        <f t="shared" si="116"/>
        <v>0.81929046563192931</v>
      </c>
      <c r="F372" s="7">
        <f t="shared" si="117"/>
        <v>0.26304854198083411</v>
      </c>
      <c r="AU372">
        <f t="shared" si="118"/>
        <v>351</v>
      </c>
      <c r="AV372" s="2">
        <f t="shared" si="119"/>
        <v>8.1000000000000003E-2</v>
      </c>
      <c r="BS372">
        <f t="shared" si="104"/>
        <v>0.09</v>
      </c>
      <c r="BT372">
        <f t="shared" si="105"/>
        <v>370</v>
      </c>
      <c r="BU372">
        <f t="shared" si="106"/>
        <v>0.09</v>
      </c>
      <c r="BV372">
        <f t="shared" si="107"/>
        <v>0.80864919821479697</v>
      </c>
      <c r="BW372">
        <f t="shared" si="108"/>
        <v>0.19135080178520303</v>
      </c>
      <c r="BX372">
        <f t="shared" si="109"/>
        <v>0.81184995911867874</v>
      </c>
      <c r="BY372">
        <f t="shared" si="110"/>
        <v>-310.99323345674833</v>
      </c>
      <c r="BZ372">
        <f t="shared" si="111"/>
        <v>0.81929046563192909</v>
      </c>
      <c r="CA372">
        <f t="shared" si="112"/>
        <v>0.91266440750296063</v>
      </c>
    </row>
    <row r="373" spans="1:79" x14ac:dyDescent="0.25">
      <c r="A373">
        <v>0.09</v>
      </c>
      <c r="B373">
        <f t="shared" si="113"/>
        <v>371</v>
      </c>
      <c r="C373" s="6">
        <f t="shared" si="114"/>
        <v>0.8215077605321508</v>
      </c>
      <c r="D373" s="6">
        <f t="shared" si="115"/>
        <v>0.92112632246735904</v>
      </c>
      <c r="E373" s="7">
        <f t="shared" si="116"/>
        <v>0.82150776053215069</v>
      </c>
      <c r="F373" s="7">
        <f t="shared" si="117"/>
        <v>0.26101552669505018</v>
      </c>
      <c r="AU373">
        <f t="shared" si="118"/>
        <v>352</v>
      </c>
      <c r="AV373" s="2">
        <f t="shared" si="119"/>
        <v>8.3000000000000004E-2</v>
      </c>
      <c r="BS373">
        <f t="shared" si="104"/>
        <v>0.09</v>
      </c>
      <c r="BT373">
        <f t="shared" si="105"/>
        <v>371</v>
      </c>
      <c r="BU373">
        <f t="shared" si="106"/>
        <v>0.09</v>
      </c>
      <c r="BV373">
        <f t="shared" si="107"/>
        <v>0.80864919821479697</v>
      </c>
      <c r="BW373">
        <f t="shared" si="108"/>
        <v>0.19135080178520303</v>
      </c>
      <c r="BX373">
        <f t="shared" si="109"/>
        <v>0.81184995911867874</v>
      </c>
      <c r="BY373">
        <f t="shared" si="110"/>
        <v>-311.83489308721312</v>
      </c>
      <c r="BZ373">
        <f t="shared" si="111"/>
        <v>0.8215077605321508</v>
      </c>
      <c r="CA373">
        <f t="shared" si="112"/>
        <v>0.92112632246735904</v>
      </c>
    </row>
    <row r="374" spans="1:79" x14ac:dyDescent="0.25">
      <c r="A374">
        <v>9.0999999999999998E-2</v>
      </c>
      <c r="B374">
        <f t="shared" si="113"/>
        <v>372</v>
      </c>
      <c r="C374" s="6">
        <f t="shared" si="114"/>
        <v>0.82372505543237251</v>
      </c>
      <c r="D374" s="6">
        <f t="shared" si="115"/>
        <v>0.92965471345080708</v>
      </c>
      <c r="E374" s="7">
        <f t="shared" si="116"/>
        <v>0.82372505543237273</v>
      </c>
      <c r="F374" s="7">
        <f t="shared" si="117"/>
        <v>0.25896367545541682</v>
      </c>
      <c r="AU374">
        <f t="shared" si="118"/>
        <v>353</v>
      </c>
      <c r="AV374" s="2">
        <f t="shared" si="119"/>
        <v>8.3000000000000004E-2</v>
      </c>
      <c r="BS374">
        <f t="shared" si="104"/>
        <v>9.0999999999999998E-2</v>
      </c>
      <c r="BT374">
        <f t="shared" si="105"/>
        <v>372</v>
      </c>
      <c r="BU374">
        <f t="shared" si="106"/>
        <v>9.0999999999999998E-2</v>
      </c>
      <c r="BV374">
        <f t="shared" si="107"/>
        <v>0.81551455199111755</v>
      </c>
      <c r="BW374">
        <f t="shared" si="108"/>
        <v>0.18448544800888245</v>
      </c>
      <c r="BX374">
        <f t="shared" si="109"/>
        <v>0.81864343966464304</v>
      </c>
      <c r="BY374">
        <f t="shared" si="110"/>
        <v>-300.20369887253383</v>
      </c>
      <c r="BZ374">
        <f t="shared" si="111"/>
        <v>0.82372505543237251</v>
      </c>
      <c r="CA374">
        <f t="shared" si="112"/>
        <v>0.92965471345080708</v>
      </c>
    </row>
    <row r="375" spans="1:79" x14ac:dyDescent="0.25">
      <c r="A375">
        <v>9.0999999999999998E-2</v>
      </c>
      <c r="B375">
        <f t="shared" si="113"/>
        <v>373</v>
      </c>
      <c r="C375" s="6">
        <f t="shared" si="114"/>
        <v>0.82594235033259422</v>
      </c>
      <c r="D375" s="6">
        <f t="shared" si="115"/>
        <v>0.93825126343644627</v>
      </c>
      <c r="E375" s="7">
        <f t="shared" si="116"/>
        <v>0.82594235033259444</v>
      </c>
      <c r="F375" s="7">
        <f t="shared" si="117"/>
        <v>0.25689283901014437</v>
      </c>
      <c r="AU375">
        <f t="shared" si="118"/>
        <v>354</v>
      </c>
      <c r="AV375" s="2">
        <f t="shared" si="119"/>
        <v>8.3000000000000004E-2</v>
      </c>
      <c r="BS375">
        <f t="shared" si="104"/>
        <v>9.0999999999999998E-2</v>
      </c>
      <c r="BT375">
        <f t="shared" si="105"/>
        <v>373</v>
      </c>
      <c r="BU375">
        <f t="shared" si="106"/>
        <v>9.0999999999999998E-2</v>
      </c>
      <c r="BV375">
        <f t="shared" si="107"/>
        <v>0.81551455199111755</v>
      </c>
      <c r="BW375">
        <f t="shared" si="108"/>
        <v>0.18448544800888245</v>
      </c>
      <c r="BX375">
        <f t="shared" si="109"/>
        <v>0.81864343966464304</v>
      </c>
      <c r="BY375">
        <f t="shared" si="110"/>
        <v>-301.01178419924321</v>
      </c>
      <c r="BZ375">
        <f t="shared" si="111"/>
        <v>0.82594235033259422</v>
      </c>
      <c r="CA375">
        <f t="shared" si="112"/>
        <v>0.93825126343644627</v>
      </c>
    </row>
    <row r="376" spans="1:79" x14ac:dyDescent="0.25">
      <c r="A376">
        <v>9.0999999999999998E-2</v>
      </c>
      <c r="B376">
        <f t="shared" si="113"/>
        <v>374</v>
      </c>
      <c r="C376" s="6">
        <f t="shared" si="114"/>
        <v>0.82815964523281593</v>
      </c>
      <c r="D376" s="6">
        <f t="shared" si="115"/>
        <v>0.94691771632213695</v>
      </c>
      <c r="E376" s="7">
        <f t="shared" si="116"/>
        <v>0.82815964523281571</v>
      </c>
      <c r="F376" s="7">
        <f t="shared" si="117"/>
        <v>0.25480286430878996</v>
      </c>
      <c r="AU376">
        <f t="shared" si="118"/>
        <v>355</v>
      </c>
      <c r="AV376" s="2">
        <f t="shared" si="119"/>
        <v>8.4000000000000005E-2</v>
      </c>
      <c r="BS376">
        <f t="shared" si="104"/>
        <v>9.0999999999999998E-2</v>
      </c>
      <c r="BT376">
        <f t="shared" si="105"/>
        <v>374</v>
      </c>
      <c r="BU376">
        <f t="shared" si="106"/>
        <v>9.0999999999999998E-2</v>
      </c>
      <c r="BV376">
        <f t="shared" si="107"/>
        <v>0.81551455199111755</v>
      </c>
      <c r="BW376">
        <f t="shared" si="108"/>
        <v>0.18448544800888245</v>
      </c>
      <c r="BX376">
        <f t="shared" si="109"/>
        <v>0.81864343966464304</v>
      </c>
      <c r="BY376">
        <f t="shared" si="110"/>
        <v>-301.81986952595258</v>
      </c>
      <c r="BZ376">
        <f t="shared" si="111"/>
        <v>0.82815964523281593</v>
      </c>
      <c r="CA376">
        <f t="shared" si="112"/>
        <v>0.94691771632213695</v>
      </c>
    </row>
    <row r="377" spans="1:79" x14ac:dyDescent="0.25">
      <c r="A377">
        <v>9.0999999999999998E-2</v>
      </c>
      <c r="B377">
        <f t="shared" si="113"/>
        <v>375</v>
      </c>
      <c r="C377" s="6">
        <f t="shared" si="114"/>
        <v>0.83037694013303764</v>
      </c>
      <c r="D377" s="6">
        <f t="shared" si="115"/>
        <v>0.95565587999291912</v>
      </c>
      <c r="E377" s="7">
        <f t="shared" si="116"/>
        <v>0.83037694013303787</v>
      </c>
      <c r="F377" s="7">
        <f t="shared" si="117"/>
        <v>0.25269359436381994</v>
      </c>
      <c r="AU377">
        <f t="shared" si="118"/>
        <v>356</v>
      </c>
      <c r="AV377" s="2">
        <f t="shared" si="119"/>
        <v>8.4000000000000005E-2</v>
      </c>
      <c r="BS377">
        <f t="shared" si="104"/>
        <v>9.0999999999999998E-2</v>
      </c>
      <c r="BT377">
        <f t="shared" si="105"/>
        <v>375</v>
      </c>
      <c r="BU377">
        <f t="shared" si="106"/>
        <v>9.0999999999999998E-2</v>
      </c>
      <c r="BV377">
        <f t="shared" si="107"/>
        <v>0.81551455199111755</v>
      </c>
      <c r="BW377">
        <f t="shared" si="108"/>
        <v>0.18448544800888245</v>
      </c>
      <c r="BX377">
        <f t="shared" si="109"/>
        <v>0.81864343966464304</v>
      </c>
      <c r="BY377">
        <f t="shared" si="110"/>
        <v>-302.62795485266196</v>
      </c>
      <c r="BZ377">
        <f t="shared" si="111"/>
        <v>0.83037694013303764</v>
      </c>
      <c r="CA377">
        <f t="shared" si="112"/>
        <v>0.95565587999291912</v>
      </c>
    </row>
    <row r="378" spans="1:79" x14ac:dyDescent="0.25">
      <c r="A378">
        <v>9.0999999999999998E-2</v>
      </c>
      <c r="B378">
        <f t="shared" si="113"/>
        <v>376</v>
      </c>
      <c r="C378" s="6">
        <f t="shared" si="114"/>
        <v>0.83259423503325947</v>
      </c>
      <c r="D378" s="6">
        <f t="shared" si="115"/>
        <v>0.96446762959044663</v>
      </c>
      <c r="E378" s="7">
        <f t="shared" si="116"/>
        <v>0.83259423503325924</v>
      </c>
      <c r="F378" s="7">
        <f t="shared" si="117"/>
        <v>0.25056486810514822</v>
      </c>
      <c r="AU378">
        <f t="shared" si="118"/>
        <v>357</v>
      </c>
      <c r="AV378" s="2">
        <f t="shared" si="119"/>
        <v>8.5000000000000006E-2</v>
      </c>
      <c r="BS378">
        <f t="shared" si="104"/>
        <v>9.0999999999999998E-2</v>
      </c>
      <c r="BT378">
        <f t="shared" si="105"/>
        <v>376</v>
      </c>
      <c r="BU378">
        <f t="shared" si="106"/>
        <v>9.0999999999999998E-2</v>
      </c>
      <c r="BV378">
        <f t="shared" si="107"/>
        <v>0.81551455199111755</v>
      </c>
      <c r="BW378">
        <f t="shared" si="108"/>
        <v>0.18448544800888245</v>
      </c>
      <c r="BX378">
        <f t="shared" si="109"/>
        <v>0.82528122650439228</v>
      </c>
      <c r="BY378">
        <f t="shared" si="110"/>
        <v>-297.37127929283184</v>
      </c>
      <c r="BZ378">
        <f t="shared" si="111"/>
        <v>0.83259423503325947</v>
      </c>
      <c r="CA378">
        <f t="shared" si="112"/>
        <v>0.96446762959044663</v>
      </c>
    </row>
    <row r="379" spans="1:79" x14ac:dyDescent="0.25">
      <c r="A379">
        <v>9.1999999999999998E-2</v>
      </c>
      <c r="B379">
        <f t="shared" si="113"/>
        <v>377</v>
      </c>
      <c r="C379" s="6">
        <f t="shared" si="114"/>
        <v>0.83481152993348118</v>
      </c>
      <c r="D379" s="6">
        <f t="shared" si="115"/>
        <v>0.97335491099489779</v>
      </c>
      <c r="E379" s="7">
        <f t="shared" si="116"/>
        <v>0.83481152993348096</v>
      </c>
      <c r="F379" s="7">
        <f t="shared" si="117"/>
        <v>0.24841652022718411</v>
      </c>
      <c r="AU379">
        <f t="shared" si="118"/>
        <v>358</v>
      </c>
      <c r="AV379" s="2">
        <f t="shared" si="119"/>
        <v>8.5000000000000006E-2</v>
      </c>
      <c r="BS379">
        <f t="shared" si="104"/>
        <v>9.1999999999999998E-2</v>
      </c>
      <c r="BT379">
        <f t="shared" si="105"/>
        <v>377</v>
      </c>
      <c r="BU379">
        <f t="shared" si="106"/>
        <v>9.1999999999999998E-2</v>
      </c>
      <c r="BV379">
        <f t="shared" si="107"/>
        <v>0.82222458220092898</v>
      </c>
      <c r="BW379">
        <f t="shared" si="108"/>
        <v>0.17777541779907102</v>
      </c>
      <c r="BX379">
        <f t="shared" si="109"/>
        <v>0.82528122650439228</v>
      </c>
      <c r="BY379">
        <f t="shared" si="110"/>
        <v>-291.99290108740684</v>
      </c>
      <c r="BZ379">
        <f t="shared" si="111"/>
        <v>0.83481152993348118</v>
      </c>
      <c r="CA379">
        <f t="shared" si="112"/>
        <v>0.97335491099489779</v>
      </c>
    </row>
    <row r="380" spans="1:79" x14ac:dyDescent="0.25">
      <c r="A380">
        <v>9.1999999999999998E-2</v>
      </c>
      <c r="B380">
        <f t="shared" si="113"/>
        <v>378</v>
      </c>
      <c r="C380" s="6">
        <f t="shared" si="114"/>
        <v>0.83702882483370289</v>
      </c>
      <c r="D380" s="6">
        <f t="shared" si="115"/>
        <v>0.98231974453616677</v>
      </c>
      <c r="E380" s="7">
        <f t="shared" si="116"/>
        <v>0.83702882483370311</v>
      </c>
      <c r="F380" s="7">
        <f t="shared" si="117"/>
        <v>0.24624838102791677</v>
      </c>
      <c r="AU380">
        <f t="shared" si="118"/>
        <v>359</v>
      </c>
      <c r="AV380" s="2">
        <f t="shared" si="119"/>
        <v>8.5999999999999993E-2</v>
      </c>
      <c r="BS380">
        <f t="shared" si="104"/>
        <v>9.1999999999999998E-2</v>
      </c>
      <c r="BT380">
        <f t="shared" si="105"/>
        <v>378</v>
      </c>
      <c r="BU380">
        <f t="shared" si="106"/>
        <v>9.1999999999999998E-2</v>
      </c>
      <c r="BV380">
        <f t="shared" si="107"/>
        <v>0.82222458220092898</v>
      </c>
      <c r="BW380">
        <f t="shared" si="108"/>
        <v>0.17777541779907102</v>
      </c>
      <c r="BX380">
        <f t="shared" si="109"/>
        <v>0.82528122650439228</v>
      </c>
      <c r="BY380">
        <f t="shared" si="110"/>
        <v>-292.76844664142385</v>
      </c>
      <c r="BZ380">
        <f t="shared" si="111"/>
        <v>0.83702882483370289</v>
      </c>
      <c r="CA380">
        <f t="shared" si="112"/>
        <v>0.98231974453616677</v>
      </c>
    </row>
    <row r="381" spans="1:79" x14ac:dyDescent="0.25">
      <c r="A381">
        <v>9.1999999999999998E-2</v>
      </c>
      <c r="B381">
        <f t="shared" si="113"/>
        <v>379</v>
      </c>
      <c r="C381" s="6">
        <f t="shared" si="114"/>
        <v>0.8392461197339246</v>
      </c>
      <c r="D381" s="6">
        <f t="shared" si="115"/>
        <v>0.99136422895285492</v>
      </c>
      <c r="E381" s="7">
        <f t="shared" si="116"/>
        <v>0.83924611973392427</v>
      </c>
      <c r="F381" s="7">
        <f t="shared" si="117"/>
        <v>0.24406027623949825</v>
      </c>
      <c r="AU381">
        <f t="shared" si="118"/>
        <v>360</v>
      </c>
      <c r="AV381" s="2">
        <f t="shared" si="119"/>
        <v>8.6999999999999994E-2</v>
      </c>
      <c r="BS381">
        <f t="shared" si="104"/>
        <v>9.1999999999999998E-2</v>
      </c>
      <c r="BT381">
        <f t="shared" si="105"/>
        <v>379</v>
      </c>
      <c r="BU381">
        <f t="shared" si="106"/>
        <v>9.1999999999999998E-2</v>
      </c>
      <c r="BV381">
        <f t="shared" si="107"/>
        <v>0.82222458220092898</v>
      </c>
      <c r="BW381">
        <f t="shared" si="108"/>
        <v>0.17777541779907102</v>
      </c>
      <c r="BX381">
        <f t="shared" si="109"/>
        <v>0.82528122650439228</v>
      </c>
      <c r="BY381">
        <f t="shared" si="110"/>
        <v>-293.54399219544086</v>
      </c>
      <c r="BZ381">
        <f t="shared" si="111"/>
        <v>0.8392461197339246</v>
      </c>
      <c r="CA381">
        <f t="shared" si="112"/>
        <v>0.99136422895285492</v>
      </c>
    </row>
    <row r="382" spans="1:79" x14ac:dyDescent="0.25">
      <c r="A382">
        <v>9.2999999999999999E-2</v>
      </c>
      <c r="B382">
        <f t="shared" si="113"/>
        <v>380</v>
      </c>
      <c r="C382" s="6">
        <f t="shared" si="114"/>
        <v>0.84146341463414631</v>
      </c>
      <c r="D382" s="6">
        <f t="shared" si="115"/>
        <v>1.0004905456193149</v>
      </c>
      <c r="E382" s="7">
        <f t="shared" si="116"/>
        <v>0.8414634146341462</v>
      </c>
      <c r="F382" s="7">
        <f t="shared" si="117"/>
        <v>0.24185202684974783</v>
      </c>
      <c r="AU382">
        <f t="shared" si="118"/>
        <v>361</v>
      </c>
      <c r="AV382" s="2">
        <f t="shared" si="119"/>
        <v>8.6999999999999994E-2</v>
      </c>
      <c r="BS382">
        <f t="shared" si="104"/>
        <v>9.2999999999999999E-2</v>
      </c>
      <c r="BT382">
        <f t="shared" si="105"/>
        <v>380</v>
      </c>
      <c r="BU382">
        <f t="shared" si="106"/>
        <v>9.2999999999999999E-2</v>
      </c>
      <c r="BV382">
        <f t="shared" si="107"/>
        <v>0.82877854895088043</v>
      </c>
      <c r="BW382">
        <f t="shared" si="108"/>
        <v>0.17122145104911957</v>
      </c>
      <c r="BX382">
        <f t="shared" si="109"/>
        <v>0.83176268093373684</v>
      </c>
      <c r="BY382">
        <f t="shared" si="110"/>
        <v>-282.35589965751819</v>
      </c>
      <c r="BZ382">
        <f t="shared" si="111"/>
        <v>0.84146341463414631</v>
      </c>
      <c r="CA382">
        <f t="shared" si="112"/>
        <v>1.0004905456193149</v>
      </c>
    </row>
    <row r="383" spans="1:79" x14ac:dyDescent="0.25">
      <c r="A383">
        <v>9.4E-2</v>
      </c>
      <c r="B383">
        <f t="shared" si="113"/>
        <v>381</v>
      </c>
      <c r="C383" s="6">
        <f t="shared" si="114"/>
        <v>0.84368070953436802</v>
      </c>
      <c r="D383" s="6">
        <f t="shared" si="115"/>
        <v>1.0097009630628742</v>
      </c>
      <c r="E383" s="7">
        <f t="shared" si="116"/>
        <v>0.84368070953436769</v>
      </c>
      <c r="F383" s="7">
        <f t="shared" si="117"/>
        <v>0.23962344891397852</v>
      </c>
      <c r="AU383">
        <f t="shared" si="118"/>
        <v>362</v>
      </c>
      <c r="AV383" s="2">
        <f t="shared" si="119"/>
        <v>8.6999999999999994E-2</v>
      </c>
      <c r="BS383">
        <f t="shared" si="104"/>
        <v>9.4E-2</v>
      </c>
      <c r="BT383">
        <f t="shared" si="105"/>
        <v>381</v>
      </c>
      <c r="BU383">
        <f t="shared" si="106"/>
        <v>9.4E-2</v>
      </c>
      <c r="BV383">
        <f t="shared" si="107"/>
        <v>0.83517592966219323</v>
      </c>
      <c r="BW383">
        <f t="shared" si="108"/>
        <v>0.16482407033780677</v>
      </c>
      <c r="BX383">
        <f t="shared" si="109"/>
        <v>0.83176268093373684</v>
      </c>
      <c r="BY383">
        <f t="shared" si="110"/>
        <v>-277.24828117479336</v>
      </c>
      <c r="BZ383">
        <f t="shared" si="111"/>
        <v>0.84368070953436802</v>
      </c>
      <c r="CA383">
        <f t="shared" si="112"/>
        <v>1.0097009630628742</v>
      </c>
    </row>
    <row r="384" spans="1:79" x14ac:dyDescent="0.25">
      <c r="A384">
        <v>9.4E-2</v>
      </c>
      <c r="B384">
        <f t="shared" si="113"/>
        <v>382</v>
      </c>
      <c r="C384" s="6">
        <f t="shared" si="114"/>
        <v>0.84589800443458985</v>
      </c>
      <c r="D384" s="6">
        <f t="shared" si="115"/>
        <v>1.0189978417957151</v>
      </c>
      <c r="E384" s="7">
        <f t="shared" si="116"/>
        <v>0.84589800443459007</v>
      </c>
      <c r="F384" s="7">
        <f t="shared" si="117"/>
        <v>0.23737435335645149</v>
      </c>
      <c r="AU384">
        <f t="shared" si="118"/>
        <v>363</v>
      </c>
      <c r="AV384" s="2">
        <f t="shared" si="119"/>
        <v>8.7999999999999995E-2</v>
      </c>
      <c r="BS384">
        <f t="shared" si="104"/>
        <v>9.4E-2</v>
      </c>
      <c r="BT384">
        <f t="shared" si="105"/>
        <v>382</v>
      </c>
      <c r="BU384">
        <f t="shared" si="106"/>
        <v>9.4E-2</v>
      </c>
      <c r="BV384">
        <f t="shared" si="107"/>
        <v>0.83517592966219323</v>
      </c>
      <c r="BW384">
        <f t="shared" si="108"/>
        <v>0.16482407033780677</v>
      </c>
      <c r="BX384">
        <f t="shared" si="109"/>
        <v>0.83176268093373684</v>
      </c>
      <c r="BY384">
        <f t="shared" si="110"/>
        <v>-277.97692317525275</v>
      </c>
      <c r="BZ384">
        <f t="shared" si="111"/>
        <v>0.84589800443458985</v>
      </c>
      <c r="CA384">
        <f t="shared" si="112"/>
        <v>1.0189978417957151</v>
      </c>
    </row>
    <row r="385" spans="1:79" x14ac:dyDescent="0.25">
      <c r="A385">
        <v>9.4E-2</v>
      </c>
      <c r="B385">
        <f t="shared" si="113"/>
        <v>383</v>
      </c>
      <c r="C385" s="6">
        <f t="shared" si="114"/>
        <v>0.84811529933481156</v>
      </c>
      <c r="D385" s="6">
        <f t="shared" si="115"/>
        <v>1.0283836394881325</v>
      </c>
      <c r="E385" s="7">
        <f t="shared" si="116"/>
        <v>0.84811529933481156</v>
      </c>
      <c r="F385" s="7">
        <f t="shared" si="117"/>
        <v>0.23510454576075415</v>
      </c>
      <c r="AU385">
        <f t="shared" si="118"/>
        <v>364</v>
      </c>
      <c r="AV385" s="2">
        <f t="shared" si="119"/>
        <v>8.7999999999999995E-2</v>
      </c>
      <c r="BS385">
        <f t="shared" si="104"/>
        <v>9.4E-2</v>
      </c>
      <c r="BT385">
        <f t="shared" si="105"/>
        <v>383</v>
      </c>
      <c r="BU385">
        <f t="shared" si="106"/>
        <v>9.4E-2</v>
      </c>
      <c r="BV385">
        <f t="shared" si="107"/>
        <v>0.83517592966219323</v>
      </c>
      <c r="BW385">
        <f t="shared" si="108"/>
        <v>0.16482407033780677</v>
      </c>
      <c r="BX385">
        <f t="shared" si="109"/>
        <v>0.83176268093373684</v>
      </c>
      <c r="BY385">
        <f t="shared" si="110"/>
        <v>-278.70556517571214</v>
      </c>
      <c r="BZ385">
        <f t="shared" si="111"/>
        <v>0.84811529933481156</v>
      </c>
      <c r="CA385">
        <f t="shared" si="112"/>
        <v>1.0283836394881325</v>
      </c>
    </row>
    <row r="386" spans="1:79" x14ac:dyDescent="0.25">
      <c r="A386">
        <v>9.6000000000000002E-2</v>
      </c>
      <c r="B386">
        <f t="shared" si="113"/>
        <v>384</v>
      </c>
      <c r="C386" s="6">
        <f t="shared" si="114"/>
        <v>0.85033259423503327</v>
      </c>
      <c r="D386" s="6">
        <f t="shared" si="115"/>
        <v>1.0378609165127886</v>
      </c>
      <c r="E386" s="7">
        <f t="shared" si="116"/>
        <v>0.85033259423503316</v>
      </c>
      <c r="F386" s="7">
        <f t="shared" si="117"/>
        <v>0.23281382614829144</v>
      </c>
      <c r="AU386">
        <f t="shared" si="118"/>
        <v>365</v>
      </c>
      <c r="AV386" s="2">
        <f t="shared" si="119"/>
        <v>8.8999999999999996E-2</v>
      </c>
      <c r="BS386">
        <f t="shared" si="104"/>
        <v>9.6000000000000002E-2</v>
      </c>
      <c r="BT386">
        <f t="shared" si="105"/>
        <v>384</v>
      </c>
      <c r="BU386">
        <f t="shared" si="106"/>
        <v>9.6000000000000002E-2</v>
      </c>
      <c r="BV386">
        <f t="shared" si="107"/>
        <v>0.84749990407319187</v>
      </c>
      <c r="BW386">
        <f t="shared" si="108"/>
        <v>0.15250009592680813</v>
      </c>
      <c r="BX386">
        <f t="shared" si="109"/>
        <v>0.83176268093373684</v>
      </c>
      <c r="BY386">
        <f t="shared" si="110"/>
        <v>-268.1989386778871</v>
      </c>
      <c r="BZ386">
        <f t="shared" si="111"/>
        <v>0.85033259423503327</v>
      </c>
      <c r="CA386">
        <f t="shared" si="112"/>
        <v>1.0378609165127886</v>
      </c>
    </row>
    <row r="387" spans="1:79" x14ac:dyDescent="0.25">
      <c r="A387">
        <v>9.7000000000000003E-2</v>
      </c>
      <c r="B387">
        <f t="shared" si="113"/>
        <v>385</v>
      </c>
      <c r="C387" s="6">
        <f t="shared" si="114"/>
        <v>0.85254988913525498</v>
      </c>
      <c r="D387" s="6">
        <f t="shared" si="115"/>
        <v>1.0474323418924416</v>
      </c>
      <c r="E387" s="7">
        <f t="shared" si="116"/>
        <v>0.85254988913525476</v>
      </c>
      <c r="F387" s="7">
        <f t="shared" si="117"/>
        <v>0.23050198874405151</v>
      </c>
      <c r="AU387">
        <f t="shared" si="118"/>
        <v>366</v>
      </c>
      <c r="AV387" s="2">
        <f t="shared" si="119"/>
        <v>8.8999999999999996E-2</v>
      </c>
      <c r="BS387">
        <f t="shared" si="104"/>
        <v>9.7000000000000003E-2</v>
      </c>
      <c r="BT387">
        <f t="shared" si="105"/>
        <v>385</v>
      </c>
      <c r="BU387">
        <f t="shared" si="106"/>
        <v>9.7000000000000003E-2</v>
      </c>
      <c r="BV387">
        <f t="shared" si="107"/>
        <v>0.85342649991517416</v>
      </c>
      <c r="BW387">
        <f t="shared" si="108"/>
        <v>0.14657350008482584</v>
      </c>
      <c r="BX387">
        <f t="shared" si="109"/>
        <v>0.83808737971220837</v>
      </c>
      <c r="BY387">
        <f t="shared" si="110"/>
        <v>-257.71402316969511</v>
      </c>
      <c r="BZ387">
        <f t="shared" si="111"/>
        <v>0.85254988913525498</v>
      </c>
      <c r="CA387">
        <f t="shared" si="112"/>
        <v>1.0474323418924416</v>
      </c>
    </row>
    <row r="388" spans="1:79" x14ac:dyDescent="0.25">
      <c r="A388">
        <v>9.7000000000000003E-2</v>
      </c>
      <c r="B388">
        <f t="shared" si="113"/>
        <v>386</v>
      </c>
      <c r="C388" s="6">
        <f t="shared" si="114"/>
        <v>0.85476718403547669</v>
      </c>
      <c r="D388" s="6">
        <f t="shared" si="115"/>
        <v>1.0571006996871644</v>
      </c>
      <c r="E388" s="7">
        <f t="shared" si="116"/>
        <v>0.85476718403547669</v>
      </c>
      <c r="F388" s="7">
        <f t="shared" si="117"/>
        <v>0.22816882172869915</v>
      </c>
      <c r="AU388">
        <f t="shared" si="118"/>
        <v>367</v>
      </c>
      <c r="AV388" s="2">
        <f t="shared" si="119"/>
        <v>0.09</v>
      </c>
      <c r="BS388">
        <f t="shared" ref="BS388:BS451" si="120">IF(A388&gt;0,A388,"")</f>
        <v>9.7000000000000003E-2</v>
      </c>
      <c r="BT388">
        <f t="shared" ref="BT388:BT451" si="121">IF(B388&gt;0,B388,"")</f>
        <v>386</v>
      </c>
      <c r="BU388">
        <f t="shared" ref="BU388:BU451" si="122">BS388</f>
        <v>9.7000000000000003E-2</v>
      </c>
      <c r="BV388">
        <f t="shared" ref="BV388:BV451" si="123">_xlfn.NORM.DIST(BU388,$BP$3,$BP$4,TRUE)</f>
        <v>0.85342649991517416</v>
      </c>
      <c r="BW388">
        <f t="shared" ref="BW388:BW451" si="124">1-BV388</f>
        <v>0.14657350008482584</v>
      </c>
      <c r="BX388">
        <f t="shared" ref="BX388:BX451" si="125">SMALL($BW$3:$BW$453,BT388)</f>
        <v>0.83808737971220837</v>
      </c>
      <c r="BY388">
        <f t="shared" ref="BY388:BY451" si="126">(2*BT388-1)*(LN(BV388)+LN(BX388))</f>
        <v>-258.3842807071976</v>
      </c>
      <c r="BZ388">
        <f t="shared" ref="BZ388:BZ451" si="127">(BT388-0.5)/$BP$5</f>
        <v>0.85476718403547669</v>
      </c>
      <c r="CA388">
        <f t="shared" ref="CA388:CA451" si="128">_xlfn.NORM.S.INV(BZ388)</f>
        <v>1.0571006996871644</v>
      </c>
    </row>
    <row r="389" spans="1:79" x14ac:dyDescent="0.25">
      <c r="A389">
        <v>9.7000000000000003E-2</v>
      </c>
      <c r="B389">
        <f t="shared" ref="B389:B452" si="129">B388+1</f>
        <v>387</v>
      </c>
      <c r="C389" s="6">
        <f t="shared" ref="C389:C452" si="130">(B389-0.5)/$S$2</f>
        <v>0.8569844789356984</v>
      </c>
      <c r="D389" s="6">
        <f t="shared" ref="D389:D452" si="131">(_xlfn.NORM.S.INV(C389))</f>
        <v>1.0668688958607935</v>
      </c>
      <c r="E389" s="7">
        <f t="shared" ref="E389:E452" si="132">_xlfn.NORM.DIST(D389,0,1,TRUE)</f>
        <v>0.85698447893569851</v>
      </c>
      <c r="F389" s="7">
        <f t="shared" ref="F389:F452" si="133">_xlfn.NORM.DIST(D389,0,1,FALSE)</f>
        <v>0.22581410697598442</v>
      </c>
      <c r="AU389">
        <f t="shared" si="118"/>
        <v>368</v>
      </c>
      <c r="AV389" s="2">
        <f t="shared" si="119"/>
        <v>0.09</v>
      </c>
      <c r="BS389">
        <f t="shared" si="120"/>
        <v>9.7000000000000003E-2</v>
      </c>
      <c r="BT389">
        <f t="shared" si="121"/>
        <v>387</v>
      </c>
      <c r="BU389">
        <f t="shared" si="122"/>
        <v>9.7000000000000003E-2</v>
      </c>
      <c r="BV389">
        <f t="shared" si="123"/>
        <v>0.85342649991517416</v>
      </c>
      <c r="BW389">
        <f t="shared" si="124"/>
        <v>0.14657350008482584</v>
      </c>
      <c r="BX389">
        <f t="shared" si="125"/>
        <v>0.83808737971220837</v>
      </c>
      <c r="BY389">
        <f t="shared" si="126"/>
        <v>-259.05453824470004</v>
      </c>
      <c r="BZ389">
        <f t="shared" si="127"/>
        <v>0.8569844789356984</v>
      </c>
      <c r="CA389">
        <f t="shared" si="128"/>
        <v>1.0668688958607935</v>
      </c>
    </row>
    <row r="390" spans="1:79" x14ac:dyDescent="0.25">
      <c r="A390">
        <v>9.8000000000000004E-2</v>
      </c>
      <c r="B390">
        <f t="shared" si="129"/>
        <v>388</v>
      </c>
      <c r="C390" s="6">
        <f t="shared" si="130"/>
        <v>0.85920177383592022</v>
      </c>
      <c r="D390" s="6">
        <f t="shared" si="131"/>
        <v>1.07673996567066</v>
      </c>
      <c r="E390" s="7">
        <f t="shared" si="132"/>
        <v>0.85920177383592033</v>
      </c>
      <c r="F390" s="7">
        <f t="shared" si="133"/>
        <v>0.22343761977435431</v>
      </c>
      <c r="AU390">
        <f t="shared" si="118"/>
        <v>369</v>
      </c>
      <c r="AV390" s="2">
        <f t="shared" si="119"/>
        <v>0.09</v>
      </c>
      <c r="BS390">
        <f t="shared" si="120"/>
        <v>9.8000000000000004E-2</v>
      </c>
      <c r="BT390">
        <f t="shared" si="121"/>
        <v>388</v>
      </c>
      <c r="BU390">
        <f t="shared" si="122"/>
        <v>9.8000000000000004E-2</v>
      </c>
      <c r="BV390">
        <f t="shared" si="123"/>
        <v>0.85919650363044608</v>
      </c>
      <c r="BW390">
        <f t="shared" si="124"/>
        <v>0.14080349636955392</v>
      </c>
      <c r="BX390">
        <f t="shared" si="125"/>
        <v>0.84425511073475223</v>
      </c>
      <c r="BY390">
        <f t="shared" si="126"/>
        <v>-248.82009780971248</v>
      </c>
      <c r="BZ390">
        <f t="shared" si="127"/>
        <v>0.85920177383592022</v>
      </c>
      <c r="CA390">
        <f t="shared" si="128"/>
        <v>1.07673996567066</v>
      </c>
    </row>
    <row r="391" spans="1:79" x14ac:dyDescent="0.25">
      <c r="A391">
        <v>9.8000000000000004E-2</v>
      </c>
      <c r="B391">
        <f t="shared" si="129"/>
        <v>389</v>
      </c>
      <c r="C391" s="6">
        <f t="shared" si="130"/>
        <v>0.86141906873614194</v>
      </c>
      <c r="D391" s="6">
        <f t="shared" si="131"/>
        <v>1.0867170816294558</v>
      </c>
      <c r="E391" s="7">
        <f t="shared" si="132"/>
        <v>0.86141906873614194</v>
      </c>
      <c r="F391" s="7">
        <f t="shared" si="133"/>
        <v>0.22103912853155416</v>
      </c>
      <c r="AU391">
        <f t="shared" si="118"/>
        <v>370</v>
      </c>
      <c r="AV391" s="2">
        <f t="shared" si="119"/>
        <v>0.09</v>
      </c>
      <c r="BS391">
        <f t="shared" si="120"/>
        <v>9.8000000000000004E-2</v>
      </c>
      <c r="BT391">
        <f t="shared" si="121"/>
        <v>389</v>
      </c>
      <c r="BU391">
        <f t="shared" si="122"/>
        <v>9.8000000000000004E-2</v>
      </c>
      <c r="BV391">
        <f t="shared" si="123"/>
        <v>0.85919650363044608</v>
      </c>
      <c r="BW391">
        <f t="shared" si="124"/>
        <v>0.14080349636955392</v>
      </c>
      <c r="BX391">
        <f t="shared" si="125"/>
        <v>0.84425511073475223</v>
      </c>
      <c r="BY391">
        <f t="shared" si="126"/>
        <v>-249.4622141911569</v>
      </c>
      <c r="BZ391">
        <f t="shared" si="127"/>
        <v>0.86141906873614194</v>
      </c>
      <c r="CA391">
        <f t="shared" si="128"/>
        <v>1.0867170816294558</v>
      </c>
    </row>
    <row r="392" spans="1:79" x14ac:dyDescent="0.25">
      <c r="A392">
        <v>9.9000000000000005E-2</v>
      </c>
      <c r="B392">
        <f t="shared" si="129"/>
        <v>390</v>
      </c>
      <c r="C392" s="6">
        <f t="shared" si="130"/>
        <v>0.86363636363636365</v>
      </c>
      <c r="D392" s="6">
        <f t="shared" si="131"/>
        <v>1.096803562093513</v>
      </c>
      <c r="E392" s="7">
        <f t="shared" si="132"/>
        <v>0.86363636363636365</v>
      </c>
      <c r="F392" s="7">
        <f t="shared" si="133"/>
        <v>0.21861839446089223</v>
      </c>
      <c r="AU392">
        <f t="shared" si="118"/>
        <v>371</v>
      </c>
      <c r="AV392" s="2">
        <f t="shared" si="119"/>
        <v>0.09</v>
      </c>
      <c r="BS392">
        <f t="shared" si="120"/>
        <v>9.9000000000000005E-2</v>
      </c>
      <c r="BT392">
        <f t="shared" si="121"/>
        <v>390</v>
      </c>
      <c r="BU392">
        <f t="shared" si="122"/>
        <v>9.9000000000000005E-2</v>
      </c>
      <c r="BV392">
        <f t="shared" si="123"/>
        <v>0.86481040887587901</v>
      </c>
      <c r="BW392">
        <f t="shared" si="124"/>
        <v>0.13518959112412099</v>
      </c>
      <c r="BX392">
        <f t="shared" si="125"/>
        <v>0.84425511073475223</v>
      </c>
      <c r="BY392">
        <f t="shared" si="126"/>
        <v>-245.03097777817942</v>
      </c>
      <c r="BZ392">
        <f t="shared" si="127"/>
        <v>0.86363636363636365</v>
      </c>
      <c r="CA392">
        <f t="shared" si="128"/>
        <v>1.096803562093513</v>
      </c>
    </row>
    <row r="393" spans="1:79" x14ac:dyDescent="0.25">
      <c r="A393">
        <v>9.9000000000000005E-2</v>
      </c>
      <c r="B393">
        <f t="shared" si="129"/>
        <v>391</v>
      </c>
      <c r="C393" s="6">
        <f t="shared" si="130"/>
        <v>0.86585365853658536</v>
      </c>
      <c r="D393" s="6">
        <f t="shared" si="131"/>
        <v>1.107002880537908</v>
      </c>
      <c r="E393" s="7">
        <f t="shared" si="132"/>
        <v>0.86585365853658536</v>
      </c>
      <c r="F393" s="7">
        <f t="shared" si="133"/>
        <v>0.21617517124771105</v>
      </c>
      <c r="AU393">
        <f t="shared" si="118"/>
        <v>372</v>
      </c>
      <c r="AV393" s="2">
        <f t="shared" si="119"/>
        <v>9.0999999999999998E-2</v>
      </c>
      <c r="BS393">
        <f t="shared" si="120"/>
        <v>9.9000000000000005E-2</v>
      </c>
      <c r="BT393">
        <f t="shared" si="121"/>
        <v>391</v>
      </c>
      <c r="BU393">
        <f t="shared" si="122"/>
        <v>9.9000000000000005E-2</v>
      </c>
      <c r="BV393">
        <f t="shared" si="123"/>
        <v>0.86481040887587901</v>
      </c>
      <c r="BW393">
        <f t="shared" si="124"/>
        <v>0.13518959112412099</v>
      </c>
      <c r="BX393">
        <f t="shared" si="125"/>
        <v>0.85026586826700634</v>
      </c>
      <c r="BY393">
        <f t="shared" si="126"/>
        <v>-240.11936281157725</v>
      </c>
      <c r="BZ393">
        <f t="shared" si="127"/>
        <v>0.86585365853658536</v>
      </c>
      <c r="CA393">
        <f t="shared" si="128"/>
        <v>1.107002880537908</v>
      </c>
    </row>
    <row r="394" spans="1:79" x14ac:dyDescent="0.25">
      <c r="A394">
        <v>0.1</v>
      </c>
      <c r="B394">
        <f t="shared" si="129"/>
        <v>392</v>
      </c>
      <c r="C394" s="6">
        <f t="shared" si="130"/>
        <v>0.86807095343680707</v>
      </c>
      <c r="D394" s="6">
        <f t="shared" si="131"/>
        <v>1.1173186755857223</v>
      </c>
      <c r="E394" s="7">
        <f t="shared" si="132"/>
        <v>0.86807095343680718</v>
      </c>
      <c r="F394" s="7">
        <f t="shared" si="133"/>
        <v>0.21370920469447116</v>
      </c>
      <c r="AU394">
        <f t="shared" ref="AU394:AU457" si="134">IF(B375&gt;0,B375,"")</f>
        <v>373</v>
      </c>
      <c r="AV394" s="2">
        <f t="shared" ref="AV394:AV457" si="135">IF(A375&gt;0,A375,"")</f>
        <v>9.0999999999999998E-2</v>
      </c>
      <c r="BS394">
        <f t="shared" si="120"/>
        <v>0.1</v>
      </c>
      <c r="BT394">
        <f t="shared" si="121"/>
        <v>392</v>
      </c>
      <c r="BU394">
        <f t="shared" si="122"/>
        <v>0.1</v>
      </c>
      <c r="BV394">
        <f t="shared" si="123"/>
        <v>0.87026889571979971</v>
      </c>
      <c r="BW394">
        <f t="shared" si="124"/>
        <v>0.12973110428020029</v>
      </c>
      <c r="BX394">
        <f t="shared" si="125"/>
        <v>0.85026586826700634</v>
      </c>
      <c r="BY394">
        <f t="shared" si="126"/>
        <v>-235.80767846511583</v>
      </c>
      <c r="BZ394">
        <f t="shared" si="127"/>
        <v>0.86807095343680707</v>
      </c>
      <c r="CA394">
        <f t="shared" si="128"/>
        <v>1.1173186755857223</v>
      </c>
    </row>
    <row r="395" spans="1:79" x14ac:dyDescent="0.25">
      <c r="A395">
        <v>0.1</v>
      </c>
      <c r="B395">
        <f t="shared" si="129"/>
        <v>393</v>
      </c>
      <c r="C395" s="6">
        <f t="shared" si="130"/>
        <v>0.87028824833702878</v>
      </c>
      <c r="D395" s="6">
        <f t="shared" si="131"/>
        <v>1.1277547618666652</v>
      </c>
      <c r="E395" s="7">
        <f t="shared" si="132"/>
        <v>0.87028824833702889</v>
      </c>
      <c r="F395" s="7">
        <f t="shared" si="133"/>
        <v>0.21122023234269102</v>
      </c>
      <c r="AU395">
        <f t="shared" si="134"/>
        <v>374</v>
      </c>
      <c r="AV395" s="2">
        <f t="shared" si="135"/>
        <v>9.0999999999999998E-2</v>
      </c>
      <c r="BS395">
        <f t="shared" si="120"/>
        <v>0.1</v>
      </c>
      <c r="BT395">
        <f t="shared" si="121"/>
        <v>393</v>
      </c>
      <c r="BU395">
        <f t="shared" si="122"/>
        <v>0.1</v>
      </c>
      <c r="BV395">
        <f t="shared" si="123"/>
        <v>0.87026889571979971</v>
      </c>
      <c r="BW395">
        <f t="shared" si="124"/>
        <v>0.12973110428020029</v>
      </c>
      <c r="BX395">
        <f t="shared" si="125"/>
        <v>0.85026586826700634</v>
      </c>
      <c r="BY395">
        <f t="shared" si="126"/>
        <v>-236.40999692862826</v>
      </c>
      <c r="BZ395">
        <f t="shared" si="127"/>
        <v>0.87028824833702878</v>
      </c>
      <c r="CA395">
        <f t="shared" si="128"/>
        <v>1.1277547618666652</v>
      </c>
    </row>
    <row r="396" spans="1:79" x14ac:dyDescent="0.25">
      <c r="A396">
        <v>0.10100000000000001</v>
      </c>
      <c r="B396">
        <f t="shared" si="129"/>
        <v>394</v>
      </c>
      <c r="C396" s="6">
        <f t="shared" si="130"/>
        <v>0.8725055432372506</v>
      </c>
      <c r="D396" s="6">
        <f t="shared" si="131"/>
        <v>1.1383151417891739</v>
      </c>
      <c r="E396" s="7">
        <f t="shared" si="132"/>
        <v>0.8725055432372506</v>
      </c>
      <c r="F396" s="7">
        <f t="shared" si="133"/>
        <v>0.20870798306981425</v>
      </c>
      <c r="AU396">
        <f t="shared" si="134"/>
        <v>375</v>
      </c>
      <c r="AV396" s="2">
        <f t="shared" si="135"/>
        <v>9.0999999999999998E-2</v>
      </c>
      <c r="BS396">
        <f t="shared" si="120"/>
        <v>0.10100000000000001</v>
      </c>
      <c r="BT396">
        <f t="shared" si="121"/>
        <v>394</v>
      </c>
      <c r="BU396">
        <f t="shared" si="122"/>
        <v>0.10100000000000001</v>
      </c>
      <c r="BV396">
        <f t="shared" si="123"/>
        <v>0.87557282423578908</v>
      </c>
      <c r="BW396">
        <f t="shared" si="124"/>
        <v>0.12442717576421092</v>
      </c>
      <c r="BX396">
        <f t="shared" si="125"/>
        <v>0.85026586826700634</v>
      </c>
      <c r="BY396">
        <f t="shared" si="126"/>
        <v>-232.23043335030115</v>
      </c>
      <c r="BZ396">
        <f t="shared" si="127"/>
        <v>0.8725055432372506</v>
      </c>
      <c r="CA396">
        <f t="shared" si="128"/>
        <v>1.1383151417891739</v>
      </c>
    </row>
    <row r="397" spans="1:79" x14ac:dyDescent="0.25">
      <c r="A397">
        <v>0.10100000000000001</v>
      </c>
      <c r="B397">
        <f t="shared" si="129"/>
        <v>395</v>
      </c>
      <c r="C397" s="6">
        <f t="shared" si="130"/>
        <v>0.87472283813747231</v>
      </c>
      <c r="D397" s="6">
        <f t="shared" si="131"/>
        <v>1.1490040183202719</v>
      </c>
      <c r="E397" s="7">
        <f t="shared" si="132"/>
        <v>0.87472283813747231</v>
      </c>
      <c r="F397" s="7">
        <f t="shared" si="133"/>
        <v>0.20617217665887722</v>
      </c>
      <c r="AU397">
        <f t="shared" si="134"/>
        <v>376</v>
      </c>
      <c r="AV397" s="2">
        <f t="shared" si="135"/>
        <v>9.0999999999999998E-2</v>
      </c>
      <c r="BS397">
        <f t="shared" si="120"/>
        <v>0.10100000000000001</v>
      </c>
      <c r="BT397">
        <f t="shared" si="121"/>
        <v>395</v>
      </c>
      <c r="BU397">
        <f t="shared" si="122"/>
        <v>0.10100000000000001</v>
      </c>
      <c r="BV397">
        <f t="shared" si="123"/>
        <v>0.87557282423578908</v>
      </c>
      <c r="BW397">
        <f t="shared" si="124"/>
        <v>0.12442717576421092</v>
      </c>
      <c r="BX397">
        <f t="shared" si="125"/>
        <v>0.85026586826700634</v>
      </c>
      <c r="BY397">
        <f t="shared" si="126"/>
        <v>-232.82059963581654</v>
      </c>
      <c r="BZ397">
        <f t="shared" si="127"/>
        <v>0.87472283813747231</v>
      </c>
      <c r="CA397">
        <f t="shared" si="128"/>
        <v>1.1490040183202719</v>
      </c>
    </row>
    <row r="398" spans="1:79" x14ac:dyDescent="0.25">
      <c r="A398">
        <v>0.10199999999999999</v>
      </c>
      <c r="B398">
        <f t="shared" si="129"/>
        <v>396</v>
      </c>
      <c r="C398" s="6">
        <f t="shared" si="130"/>
        <v>0.87694013303769403</v>
      </c>
      <c r="D398" s="6">
        <f t="shared" si="131"/>
        <v>1.1598258088790807</v>
      </c>
      <c r="E398" s="7">
        <f t="shared" si="132"/>
        <v>0.87694013303769414</v>
      </c>
      <c r="F398" s="7">
        <f t="shared" si="133"/>
        <v>0.20361252333862276</v>
      </c>
      <c r="AU398">
        <f t="shared" si="134"/>
        <v>377</v>
      </c>
      <c r="AV398" s="2">
        <f t="shared" si="135"/>
        <v>9.1999999999999998E-2</v>
      </c>
      <c r="BS398">
        <f t="shared" si="120"/>
        <v>0.10199999999999999</v>
      </c>
      <c r="BT398">
        <f t="shared" si="121"/>
        <v>396</v>
      </c>
      <c r="BU398">
        <f t="shared" si="122"/>
        <v>0.10199999999999999</v>
      </c>
      <c r="BV398">
        <f t="shared" si="123"/>
        <v>0.88072322781332624</v>
      </c>
      <c r="BW398">
        <f t="shared" si="124"/>
        <v>0.11927677218667376</v>
      </c>
      <c r="BX398">
        <f t="shared" si="125"/>
        <v>0.85026586826700634</v>
      </c>
      <c r="BY398">
        <f t="shared" si="126"/>
        <v>-228.7714787082852</v>
      </c>
      <c r="BZ398">
        <f t="shared" si="127"/>
        <v>0.87694013303769403</v>
      </c>
      <c r="CA398">
        <f t="shared" si="128"/>
        <v>1.1598258088790807</v>
      </c>
    </row>
    <row r="399" spans="1:79" x14ac:dyDescent="0.25">
      <c r="A399">
        <v>0.10199999999999999</v>
      </c>
      <c r="B399">
        <f t="shared" si="129"/>
        <v>397</v>
      </c>
      <c r="C399" s="6">
        <f t="shared" si="130"/>
        <v>0.87915742793791574</v>
      </c>
      <c r="D399" s="6">
        <f t="shared" si="131"/>
        <v>1.1707851604630908</v>
      </c>
      <c r="E399" s="7">
        <f t="shared" si="132"/>
        <v>0.87915742793791574</v>
      </c>
      <c r="F399" s="7">
        <f t="shared" si="133"/>
        <v>0.20102872329146895</v>
      </c>
      <c r="AU399">
        <f t="shared" si="134"/>
        <v>378</v>
      </c>
      <c r="AV399" s="2">
        <f t="shared" si="135"/>
        <v>9.1999999999999998E-2</v>
      </c>
      <c r="BS399">
        <f t="shared" si="120"/>
        <v>0.10199999999999999</v>
      </c>
      <c r="BT399">
        <f t="shared" si="121"/>
        <v>397</v>
      </c>
      <c r="BU399">
        <f t="shared" si="122"/>
        <v>0.10199999999999999</v>
      </c>
      <c r="BV399">
        <f t="shared" si="123"/>
        <v>0.88072322781332624</v>
      </c>
      <c r="BW399">
        <f t="shared" si="124"/>
        <v>0.11927677218667376</v>
      </c>
      <c r="BX399">
        <f t="shared" si="125"/>
        <v>0.85611984777011585</v>
      </c>
      <c r="BY399">
        <f t="shared" si="126"/>
        <v>-223.90891291557961</v>
      </c>
      <c r="BZ399">
        <f t="shared" si="127"/>
        <v>0.87915742793791574</v>
      </c>
      <c r="CA399">
        <f t="shared" si="128"/>
        <v>1.1707851604630908</v>
      </c>
    </row>
    <row r="400" spans="1:79" x14ac:dyDescent="0.25">
      <c r="A400">
        <v>0.10299999999999999</v>
      </c>
      <c r="B400">
        <f t="shared" si="129"/>
        <v>398</v>
      </c>
      <c r="C400" s="6">
        <f t="shared" si="130"/>
        <v>0.88137472283813745</v>
      </c>
      <c r="D400" s="6">
        <f t="shared" si="131"/>
        <v>1.1818869661415481</v>
      </c>
      <c r="E400" s="7">
        <f t="shared" si="132"/>
        <v>0.88137472283813767</v>
      </c>
      <c r="F400" s="7">
        <f t="shared" si="133"/>
        <v>0.19842046612644465</v>
      </c>
      <c r="AU400">
        <f t="shared" si="134"/>
        <v>379</v>
      </c>
      <c r="AV400" s="2">
        <f t="shared" si="135"/>
        <v>9.1999999999999998E-2</v>
      </c>
      <c r="BS400">
        <f t="shared" si="120"/>
        <v>0.10299999999999999</v>
      </c>
      <c r="BT400">
        <f t="shared" si="121"/>
        <v>398</v>
      </c>
      <c r="BU400">
        <f t="shared" si="122"/>
        <v>0.10299999999999999</v>
      </c>
      <c r="BV400">
        <f t="shared" si="123"/>
        <v>0.885721306214585</v>
      </c>
      <c r="BW400">
        <f t="shared" si="124"/>
        <v>0.114278693785415</v>
      </c>
      <c r="BX400">
        <f t="shared" si="125"/>
        <v>0.85611984777011585</v>
      </c>
      <c r="BY400">
        <f t="shared" si="126"/>
        <v>-219.9747782111711</v>
      </c>
      <c r="BZ400">
        <f t="shared" si="127"/>
        <v>0.88137472283813745</v>
      </c>
      <c r="CA400">
        <f t="shared" si="128"/>
        <v>1.1818869661415481</v>
      </c>
    </row>
    <row r="401" spans="1:79" x14ac:dyDescent="0.25">
      <c r="A401">
        <v>0.104</v>
      </c>
      <c r="B401">
        <f t="shared" si="129"/>
        <v>399</v>
      </c>
      <c r="C401" s="6">
        <f t="shared" si="130"/>
        <v>0.88359201773835916</v>
      </c>
      <c r="D401" s="6">
        <f t="shared" si="131"/>
        <v>1.1931363830677042</v>
      </c>
      <c r="E401" s="7">
        <f t="shared" si="132"/>
        <v>0.88359201773835916</v>
      </c>
      <c r="F401" s="7">
        <f t="shared" si="133"/>
        <v>0.19578743031390441</v>
      </c>
      <c r="AU401">
        <f t="shared" si="134"/>
        <v>380</v>
      </c>
      <c r="AV401" s="2">
        <f t="shared" si="135"/>
        <v>9.2999999999999999E-2</v>
      </c>
      <c r="BS401">
        <f t="shared" si="120"/>
        <v>0.104</v>
      </c>
      <c r="BT401">
        <f t="shared" si="121"/>
        <v>399</v>
      </c>
      <c r="BU401">
        <f t="shared" si="122"/>
        <v>0.104</v>
      </c>
      <c r="BV401">
        <f t="shared" si="123"/>
        <v>0.89056841840683887</v>
      </c>
      <c r="BW401">
        <f t="shared" si="124"/>
        <v>0.10943158159316113</v>
      </c>
      <c r="BX401">
        <f t="shared" si="125"/>
        <v>0.85611984777011585</v>
      </c>
      <c r="BY401">
        <f t="shared" si="126"/>
        <v>-216.17848029935331</v>
      </c>
      <c r="BZ401">
        <f t="shared" si="127"/>
        <v>0.88359201773835916</v>
      </c>
      <c r="CA401">
        <f t="shared" si="128"/>
        <v>1.1931363830677042</v>
      </c>
    </row>
    <row r="402" spans="1:79" x14ac:dyDescent="0.25">
      <c r="A402">
        <v>0.104</v>
      </c>
      <c r="B402">
        <f t="shared" si="129"/>
        <v>400</v>
      </c>
      <c r="C402" s="6">
        <f t="shared" si="130"/>
        <v>0.88580931263858098</v>
      </c>
      <c r="D402" s="6">
        <f t="shared" si="131"/>
        <v>1.2045388521818403</v>
      </c>
      <c r="E402" s="7">
        <f t="shared" si="132"/>
        <v>0.88580931263858098</v>
      </c>
      <c r="F402" s="7">
        <f t="shared" si="133"/>
        <v>0.19312928257846004</v>
      </c>
      <c r="AU402">
        <f t="shared" si="134"/>
        <v>381</v>
      </c>
      <c r="AV402" s="2">
        <f t="shared" si="135"/>
        <v>9.4E-2</v>
      </c>
      <c r="BS402">
        <f t="shared" si="120"/>
        <v>0.104</v>
      </c>
      <c r="BT402">
        <f t="shared" si="121"/>
        <v>400</v>
      </c>
      <c r="BU402">
        <f t="shared" si="122"/>
        <v>0.104</v>
      </c>
      <c r="BV402">
        <f t="shared" si="123"/>
        <v>0.89056841840683887</v>
      </c>
      <c r="BW402">
        <f t="shared" si="124"/>
        <v>0.10943158159316113</v>
      </c>
      <c r="BX402">
        <f t="shared" si="125"/>
        <v>0.85611984777011585</v>
      </c>
      <c r="BY402">
        <f t="shared" si="126"/>
        <v>-216.72096080198656</v>
      </c>
      <c r="BZ402">
        <f t="shared" si="127"/>
        <v>0.88580931263858098</v>
      </c>
      <c r="CA402">
        <f t="shared" si="128"/>
        <v>1.2045388521818403</v>
      </c>
    </row>
    <row r="403" spans="1:79" x14ac:dyDescent="0.25">
      <c r="A403">
        <v>0.105</v>
      </c>
      <c r="B403">
        <f t="shared" si="129"/>
        <v>401</v>
      </c>
      <c r="C403" s="6">
        <f t="shared" si="130"/>
        <v>0.88802660753880269</v>
      </c>
      <c r="D403" s="6">
        <f t="shared" si="131"/>
        <v>1.2161001198001213</v>
      </c>
      <c r="E403" s="7">
        <f t="shared" si="132"/>
        <v>0.8880266075388028</v>
      </c>
      <c r="F403" s="7">
        <f t="shared" si="133"/>
        <v>0.19044567724617667</v>
      </c>
      <c r="AU403">
        <f t="shared" si="134"/>
        <v>382</v>
      </c>
      <c r="AV403" s="2">
        <f t="shared" si="135"/>
        <v>9.4E-2</v>
      </c>
      <c r="BS403">
        <f t="shared" si="120"/>
        <v>0.105</v>
      </c>
      <c r="BT403">
        <f t="shared" si="121"/>
        <v>401</v>
      </c>
      <c r="BU403">
        <f t="shared" si="122"/>
        <v>0.105</v>
      </c>
      <c r="BV403">
        <f t="shared" si="123"/>
        <v>0.89526607519993817</v>
      </c>
      <c r="BW403">
        <f t="shared" si="124"/>
        <v>0.10473392480006183</v>
      </c>
      <c r="BX403">
        <f t="shared" si="125"/>
        <v>0.85611984777011585</v>
      </c>
      <c r="BY403">
        <f t="shared" si="126"/>
        <v>-213.04935339911731</v>
      </c>
      <c r="BZ403">
        <f t="shared" si="127"/>
        <v>0.88802660753880269</v>
      </c>
      <c r="CA403">
        <f t="shared" si="128"/>
        <v>1.2161001198001213</v>
      </c>
    </row>
    <row r="404" spans="1:79" x14ac:dyDescent="0.25">
      <c r="A404">
        <v>0.108</v>
      </c>
      <c r="B404">
        <f t="shared" si="129"/>
        <v>402</v>
      </c>
      <c r="C404" s="6">
        <f t="shared" si="130"/>
        <v>0.8902439024390244</v>
      </c>
      <c r="D404" s="6">
        <f t="shared" si="131"/>
        <v>1.2278262613112725</v>
      </c>
      <c r="E404" s="7">
        <f t="shared" si="132"/>
        <v>0.8902439024390244</v>
      </c>
      <c r="F404" s="7">
        <f t="shared" si="133"/>
        <v>0.18773625554160392</v>
      </c>
      <c r="AU404">
        <f t="shared" si="134"/>
        <v>383</v>
      </c>
      <c r="AV404" s="2">
        <f t="shared" si="135"/>
        <v>9.4E-2</v>
      </c>
      <c r="BS404">
        <f t="shared" si="120"/>
        <v>0.108</v>
      </c>
      <c r="BT404">
        <f t="shared" si="121"/>
        <v>402</v>
      </c>
      <c r="BU404">
        <f t="shared" si="122"/>
        <v>0.108</v>
      </c>
      <c r="BV404">
        <f t="shared" si="123"/>
        <v>0.9084795399042348</v>
      </c>
      <c r="BW404">
        <f t="shared" si="124"/>
        <v>9.1520460095765199E-2</v>
      </c>
      <c r="BX404">
        <f t="shared" si="125"/>
        <v>0.86181744034196595</v>
      </c>
      <c r="BY404">
        <f t="shared" si="126"/>
        <v>-196.48986741738563</v>
      </c>
      <c r="BZ404">
        <f t="shared" si="127"/>
        <v>0.8902439024390244</v>
      </c>
      <c r="CA404">
        <f t="shared" si="128"/>
        <v>1.2278262613112725</v>
      </c>
    </row>
    <row r="405" spans="1:79" x14ac:dyDescent="0.25">
      <c r="A405">
        <v>0.108</v>
      </c>
      <c r="B405">
        <f t="shared" si="129"/>
        <v>403</v>
      </c>
      <c r="C405" s="6">
        <f t="shared" si="130"/>
        <v>0.89246119733924612</v>
      </c>
      <c r="D405" s="6">
        <f t="shared" si="131"/>
        <v>1.2397237072342226</v>
      </c>
      <c r="E405" s="7">
        <f t="shared" si="132"/>
        <v>0.89246119733924612</v>
      </c>
      <c r="F405" s="7">
        <f t="shared" si="133"/>
        <v>0.18500064482969739</v>
      </c>
      <c r="AU405">
        <f t="shared" si="134"/>
        <v>384</v>
      </c>
      <c r="AV405" s="2">
        <f t="shared" si="135"/>
        <v>9.6000000000000002E-2</v>
      </c>
      <c r="BS405">
        <f t="shared" si="120"/>
        <v>0.108</v>
      </c>
      <c r="BT405">
        <f t="shared" si="121"/>
        <v>403</v>
      </c>
      <c r="BU405">
        <f t="shared" si="122"/>
        <v>0.108</v>
      </c>
      <c r="BV405">
        <f t="shared" si="123"/>
        <v>0.9084795399042348</v>
      </c>
      <c r="BW405">
        <f t="shared" si="124"/>
        <v>9.1520460095765199E-2</v>
      </c>
      <c r="BX405">
        <f t="shared" si="125"/>
        <v>0.86181744034196595</v>
      </c>
      <c r="BY405">
        <f t="shared" si="126"/>
        <v>-196.97925687546129</v>
      </c>
      <c r="BZ405">
        <f t="shared" si="127"/>
        <v>0.89246119733924612</v>
      </c>
      <c r="CA405">
        <f t="shared" si="128"/>
        <v>1.2397237072342226</v>
      </c>
    </row>
    <row r="406" spans="1:79" x14ac:dyDescent="0.25">
      <c r="A406">
        <v>0.109</v>
      </c>
      <c r="B406">
        <f t="shared" si="129"/>
        <v>404</v>
      </c>
      <c r="C406" s="6">
        <f t="shared" si="130"/>
        <v>0.89467849223946783</v>
      </c>
      <c r="D406" s="6">
        <f t="shared" si="131"/>
        <v>1.2517992719262003</v>
      </c>
      <c r="E406" s="7">
        <f t="shared" si="132"/>
        <v>0.89467849223946794</v>
      </c>
      <c r="F406" s="7">
        <f t="shared" si="133"/>
        <v>0.18223845779708292</v>
      </c>
      <c r="AU406">
        <f t="shared" si="134"/>
        <v>385</v>
      </c>
      <c r="AV406" s="2">
        <f t="shared" si="135"/>
        <v>9.7000000000000003E-2</v>
      </c>
      <c r="BS406">
        <f t="shared" si="120"/>
        <v>0.109</v>
      </c>
      <c r="BT406">
        <f t="shared" si="121"/>
        <v>404</v>
      </c>
      <c r="BU406">
        <f t="shared" si="122"/>
        <v>0.109</v>
      </c>
      <c r="BV406">
        <f t="shared" si="123"/>
        <v>0.91259725390065405</v>
      </c>
      <c r="BW406">
        <f t="shared" si="124"/>
        <v>8.7402746099345952E-2</v>
      </c>
      <c r="BX406">
        <f t="shared" si="125"/>
        <v>0.86181744034196595</v>
      </c>
      <c r="BY406">
        <f t="shared" si="126"/>
        <v>-193.81915624101208</v>
      </c>
      <c r="BZ406">
        <f t="shared" si="127"/>
        <v>0.89467849223946783</v>
      </c>
      <c r="CA406">
        <f t="shared" si="128"/>
        <v>1.2517992719262003</v>
      </c>
    </row>
    <row r="407" spans="1:79" x14ac:dyDescent="0.25">
      <c r="A407">
        <v>0.109</v>
      </c>
      <c r="B407">
        <f t="shared" si="129"/>
        <v>405</v>
      </c>
      <c r="C407" s="6">
        <f t="shared" si="130"/>
        <v>0.89689578713968954</v>
      </c>
      <c r="D407" s="6">
        <f t="shared" si="131"/>
        <v>1.2640601852732036</v>
      </c>
      <c r="E407" s="7">
        <f t="shared" si="132"/>
        <v>0.89689578713968965</v>
      </c>
      <c r="F407" s="7">
        <f t="shared" si="133"/>
        <v>0.17944929156642464</v>
      </c>
      <c r="AU407">
        <f t="shared" si="134"/>
        <v>386</v>
      </c>
      <c r="AV407" s="2">
        <f t="shared" si="135"/>
        <v>9.7000000000000003E-2</v>
      </c>
      <c r="BS407">
        <f t="shared" si="120"/>
        <v>0.109</v>
      </c>
      <c r="BT407">
        <f t="shared" si="121"/>
        <v>405</v>
      </c>
      <c r="BU407">
        <f t="shared" si="122"/>
        <v>0.109</v>
      </c>
      <c r="BV407">
        <f t="shared" si="123"/>
        <v>0.91259725390065405</v>
      </c>
      <c r="BW407">
        <f t="shared" si="124"/>
        <v>8.7402746099345952E-2</v>
      </c>
      <c r="BX407">
        <f t="shared" si="125"/>
        <v>0.86735922680250355</v>
      </c>
      <c r="BY407">
        <f t="shared" si="126"/>
        <v>-189.11400366714489</v>
      </c>
      <c r="BZ407">
        <f t="shared" si="127"/>
        <v>0.89689578713968954</v>
      </c>
      <c r="CA407">
        <f t="shared" si="128"/>
        <v>1.2640601852732036</v>
      </c>
    </row>
    <row r="408" spans="1:79" x14ac:dyDescent="0.25">
      <c r="A408">
        <v>0.109</v>
      </c>
      <c r="B408">
        <f t="shared" si="129"/>
        <v>406</v>
      </c>
      <c r="C408" s="6">
        <f t="shared" si="130"/>
        <v>0.89911308203991136</v>
      </c>
      <c r="D408" s="6">
        <f t="shared" si="131"/>
        <v>1.2765141277444572</v>
      </c>
      <c r="E408" s="7">
        <f t="shared" si="132"/>
        <v>0.89911308203991136</v>
      </c>
      <c r="F408" s="7">
        <f t="shared" si="133"/>
        <v>0.17663272673687175</v>
      </c>
      <c r="AU408">
        <f t="shared" si="134"/>
        <v>387</v>
      </c>
      <c r="AV408" s="2">
        <f t="shared" si="135"/>
        <v>9.7000000000000003E-2</v>
      </c>
      <c r="BS408">
        <f t="shared" si="120"/>
        <v>0.109</v>
      </c>
      <c r="BT408">
        <f t="shared" si="121"/>
        <v>406</v>
      </c>
      <c r="BU408">
        <f t="shared" si="122"/>
        <v>0.109</v>
      </c>
      <c r="BV408">
        <f t="shared" si="123"/>
        <v>0.91259725390065405</v>
      </c>
      <c r="BW408">
        <f t="shared" si="124"/>
        <v>8.7402746099345952E-2</v>
      </c>
      <c r="BX408">
        <f t="shared" si="125"/>
        <v>0.87274597145146582</v>
      </c>
      <c r="BY408">
        <f t="shared" si="126"/>
        <v>-184.56037986986055</v>
      </c>
      <c r="BZ408">
        <f t="shared" si="127"/>
        <v>0.89911308203991136</v>
      </c>
      <c r="CA408">
        <f t="shared" si="128"/>
        <v>1.2765141277444572</v>
      </c>
    </row>
    <row r="409" spans="1:79" x14ac:dyDescent="0.25">
      <c r="A409">
        <v>0.109</v>
      </c>
      <c r="B409">
        <f t="shared" si="129"/>
        <v>407</v>
      </c>
      <c r="C409" s="6">
        <f t="shared" si="130"/>
        <v>0.90133037694013307</v>
      </c>
      <c r="D409" s="6">
        <f t="shared" si="131"/>
        <v>1.2891692692508814</v>
      </c>
      <c r="E409" s="7">
        <f t="shared" si="132"/>
        <v>0.90133037694013307</v>
      </c>
      <c r="F409" s="7">
        <f t="shared" si="133"/>
        <v>0.17378832634264976</v>
      </c>
      <c r="AU409">
        <f t="shared" si="134"/>
        <v>388</v>
      </c>
      <c r="AV409" s="2">
        <f t="shared" si="135"/>
        <v>9.8000000000000004E-2</v>
      </c>
      <c r="BS409">
        <f t="shared" si="120"/>
        <v>0.109</v>
      </c>
      <c r="BT409">
        <f t="shared" si="121"/>
        <v>407</v>
      </c>
      <c r="BU409">
        <f t="shared" si="122"/>
        <v>0.109</v>
      </c>
      <c r="BV409">
        <f t="shared" si="123"/>
        <v>0.91259725390065405</v>
      </c>
      <c r="BW409">
        <f t="shared" si="124"/>
        <v>8.7402746099345952E-2</v>
      </c>
      <c r="BX409">
        <f t="shared" si="125"/>
        <v>0.87274597145146582</v>
      </c>
      <c r="BY409">
        <f t="shared" si="126"/>
        <v>-185.0155226069009</v>
      </c>
      <c r="BZ409">
        <f t="shared" si="127"/>
        <v>0.90133037694013307</v>
      </c>
      <c r="CA409">
        <f t="shared" si="128"/>
        <v>1.2891692692508814</v>
      </c>
    </row>
    <row r="410" spans="1:79" x14ac:dyDescent="0.25">
      <c r="A410">
        <v>0.11</v>
      </c>
      <c r="B410">
        <f t="shared" si="129"/>
        <v>408</v>
      </c>
      <c r="C410" s="6">
        <f t="shared" si="130"/>
        <v>0.90354767184035478</v>
      </c>
      <c r="D410" s="6">
        <f t="shared" si="131"/>
        <v>1.3020343123165021</v>
      </c>
      <c r="E410" s="7">
        <f t="shared" si="132"/>
        <v>0.90354767184035489</v>
      </c>
      <c r="F410" s="7">
        <f t="shared" si="133"/>
        <v>0.17091563472081084</v>
      </c>
      <c r="AU410">
        <f t="shared" si="134"/>
        <v>389</v>
      </c>
      <c r="AV410" s="2">
        <f t="shared" si="135"/>
        <v>9.8000000000000004E-2</v>
      </c>
      <c r="BS410">
        <f t="shared" si="120"/>
        <v>0.11</v>
      </c>
      <c r="BT410">
        <f t="shared" si="121"/>
        <v>408</v>
      </c>
      <c r="BU410">
        <f t="shared" si="122"/>
        <v>0.11</v>
      </c>
      <c r="BV410">
        <f t="shared" si="123"/>
        <v>0.91657507652360293</v>
      </c>
      <c r="BW410">
        <f t="shared" si="124"/>
        <v>8.3424923476397073E-2</v>
      </c>
      <c r="BX410">
        <f t="shared" si="125"/>
        <v>0.87274597145146582</v>
      </c>
      <c r="BY410">
        <f t="shared" si="126"/>
        <v>-181.92596865867554</v>
      </c>
      <c r="BZ410">
        <f t="shared" si="127"/>
        <v>0.90354767184035478</v>
      </c>
      <c r="CA410">
        <f t="shared" si="128"/>
        <v>1.3020343123165021</v>
      </c>
    </row>
    <row r="411" spans="1:79" x14ac:dyDescent="0.25">
      <c r="A411">
        <v>0.114</v>
      </c>
      <c r="B411">
        <f t="shared" si="129"/>
        <v>409</v>
      </c>
      <c r="C411" s="6">
        <f t="shared" si="130"/>
        <v>0.90576496674057649</v>
      </c>
      <c r="D411" s="6">
        <f t="shared" si="131"/>
        <v>1.3151185401532619</v>
      </c>
      <c r="E411" s="7">
        <f t="shared" si="132"/>
        <v>0.9057649667405766</v>
      </c>
      <c r="F411" s="7">
        <f t="shared" si="133"/>
        <v>0.16801417627794141</v>
      </c>
      <c r="AU411">
        <f t="shared" si="134"/>
        <v>390</v>
      </c>
      <c r="AV411" s="2">
        <f t="shared" si="135"/>
        <v>9.9000000000000005E-2</v>
      </c>
      <c r="BS411">
        <f t="shared" si="120"/>
        <v>0.114</v>
      </c>
      <c r="BT411">
        <f t="shared" si="121"/>
        <v>409</v>
      </c>
      <c r="BU411">
        <f t="shared" si="122"/>
        <v>0.114</v>
      </c>
      <c r="BV411">
        <f t="shared" si="123"/>
        <v>0.93113406471602045</v>
      </c>
      <c r="BW411">
        <f t="shared" si="124"/>
        <v>6.8865935283979551E-2</v>
      </c>
      <c r="BX411">
        <f t="shared" si="125"/>
        <v>0.87797861552733047</v>
      </c>
      <c r="BY411">
        <f t="shared" si="126"/>
        <v>-164.61328816876946</v>
      </c>
      <c r="BZ411">
        <f t="shared" si="127"/>
        <v>0.90576496674057649</v>
      </c>
      <c r="CA411">
        <f t="shared" si="128"/>
        <v>1.3151185401532619</v>
      </c>
    </row>
    <row r="412" spans="1:79" x14ac:dyDescent="0.25">
      <c r="A412">
        <v>0.115</v>
      </c>
      <c r="B412">
        <f t="shared" si="129"/>
        <v>410</v>
      </c>
      <c r="C412" s="6">
        <f t="shared" si="130"/>
        <v>0.9079822616407982</v>
      </c>
      <c r="D412" s="6">
        <f t="shared" si="131"/>
        <v>1.3284318703265448</v>
      </c>
      <c r="E412" s="7">
        <f t="shared" si="132"/>
        <v>0.9079822616407982</v>
      </c>
      <c r="F412" s="7">
        <f t="shared" si="133"/>
        <v>0.16508345414421235</v>
      </c>
      <c r="AU412">
        <f t="shared" si="134"/>
        <v>391</v>
      </c>
      <c r="AV412" s="2">
        <f t="shared" si="135"/>
        <v>9.9000000000000005E-2</v>
      </c>
      <c r="BS412">
        <f t="shared" si="120"/>
        <v>0.115</v>
      </c>
      <c r="BT412">
        <f t="shared" si="121"/>
        <v>410</v>
      </c>
      <c r="BU412">
        <f t="shared" si="122"/>
        <v>0.115</v>
      </c>
      <c r="BV412">
        <f t="shared" si="123"/>
        <v>0.93444815743677045</v>
      </c>
      <c r="BW412">
        <f t="shared" si="124"/>
        <v>6.5551842563229545E-2</v>
      </c>
      <c r="BX412">
        <f t="shared" si="125"/>
        <v>0.87797861552733047</v>
      </c>
      <c r="BY412">
        <f t="shared" si="126"/>
        <v>-162.10644839181268</v>
      </c>
      <c r="BZ412">
        <f t="shared" si="127"/>
        <v>0.9079822616407982</v>
      </c>
      <c r="CA412">
        <f t="shared" si="128"/>
        <v>1.3284318703265448</v>
      </c>
    </row>
    <row r="413" spans="1:79" x14ac:dyDescent="0.25">
      <c r="A413">
        <v>0.115</v>
      </c>
      <c r="B413">
        <f t="shared" si="129"/>
        <v>411</v>
      </c>
      <c r="C413" s="6">
        <f t="shared" si="130"/>
        <v>0.91019955654101992</v>
      </c>
      <c r="D413" s="6">
        <f t="shared" si="131"/>
        <v>1.34198491481423</v>
      </c>
      <c r="E413" s="7">
        <f t="shared" si="132"/>
        <v>0.91019955654101992</v>
      </c>
      <c r="F413" s="7">
        <f t="shared" si="133"/>
        <v>0.16212294870150881</v>
      </c>
      <c r="AU413">
        <f t="shared" si="134"/>
        <v>392</v>
      </c>
      <c r="AV413" s="2">
        <f t="shared" si="135"/>
        <v>0.1</v>
      </c>
      <c r="BS413">
        <f t="shared" si="120"/>
        <v>0.115</v>
      </c>
      <c r="BT413">
        <f t="shared" si="121"/>
        <v>411</v>
      </c>
      <c r="BU413">
        <f t="shared" si="122"/>
        <v>0.115</v>
      </c>
      <c r="BV413">
        <f t="shared" si="123"/>
        <v>0.93444815743677045</v>
      </c>
      <c r="BW413">
        <f t="shared" si="124"/>
        <v>6.5551842563229545E-2</v>
      </c>
      <c r="BX413">
        <f t="shared" si="125"/>
        <v>0.87797861552733047</v>
      </c>
      <c r="BY413">
        <f t="shared" si="126"/>
        <v>-162.50231273464982</v>
      </c>
      <c r="BZ413">
        <f t="shared" si="127"/>
        <v>0.91019955654101992</v>
      </c>
      <c r="CA413">
        <f t="shared" si="128"/>
        <v>1.34198491481423</v>
      </c>
    </row>
    <row r="414" spans="1:79" x14ac:dyDescent="0.25">
      <c r="A414">
        <v>0.115</v>
      </c>
      <c r="B414">
        <f t="shared" si="129"/>
        <v>412</v>
      </c>
      <c r="C414" s="6">
        <f t="shared" si="130"/>
        <v>0.91241685144124174</v>
      </c>
      <c r="D414" s="6">
        <f t="shared" si="131"/>
        <v>1.3557890474003595</v>
      </c>
      <c r="E414" s="7">
        <f t="shared" si="132"/>
        <v>0.91241685144124174</v>
      </c>
      <c r="F414" s="7">
        <f t="shared" si="133"/>
        <v>0.15913211597044949</v>
      </c>
      <c r="AU414">
        <f t="shared" si="134"/>
        <v>393</v>
      </c>
      <c r="AV414" s="2">
        <f t="shared" si="135"/>
        <v>0.1</v>
      </c>
      <c r="BS414">
        <f t="shared" si="120"/>
        <v>0.115</v>
      </c>
      <c r="BT414">
        <f t="shared" si="121"/>
        <v>412</v>
      </c>
      <c r="BU414">
        <f t="shared" si="122"/>
        <v>0.115</v>
      </c>
      <c r="BV414">
        <f t="shared" si="123"/>
        <v>0.93444815743677045</v>
      </c>
      <c r="BW414">
        <f t="shared" si="124"/>
        <v>6.5551842563229545E-2</v>
      </c>
      <c r="BX414">
        <f t="shared" si="125"/>
        <v>0.88305827039666807</v>
      </c>
      <c r="BY414">
        <f t="shared" si="126"/>
        <v>-158.15032927800971</v>
      </c>
      <c r="BZ414">
        <f t="shared" si="127"/>
        <v>0.91241685144124174</v>
      </c>
      <c r="CA414">
        <f t="shared" si="128"/>
        <v>1.3557890474003595</v>
      </c>
    </row>
    <row r="415" spans="1:79" x14ac:dyDescent="0.25">
      <c r="A415">
        <v>0.11600000000000001</v>
      </c>
      <c r="B415">
        <f t="shared" si="129"/>
        <v>413</v>
      </c>
      <c r="C415" s="6">
        <f t="shared" si="130"/>
        <v>0.91463414634146345</v>
      </c>
      <c r="D415" s="6">
        <f t="shared" si="131"/>
        <v>1.369856479510797</v>
      </c>
      <c r="E415" s="7">
        <f t="shared" si="132"/>
        <v>0.91463414634146334</v>
      </c>
      <c r="F415" s="7">
        <f t="shared" si="133"/>
        <v>0.15611038583883557</v>
      </c>
      <c r="AU415">
        <f t="shared" si="134"/>
        <v>394</v>
      </c>
      <c r="AV415" s="2">
        <f t="shared" si="135"/>
        <v>0.10100000000000001</v>
      </c>
      <c r="BS415">
        <f t="shared" si="120"/>
        <v>0.11600000000000001</v>
      </c>
      <c r="BT415">
        <f t="shared" si="121"/>
        <v>413</v>
      </c>
      <c r="BU415">
        <f t="shared" si="122"/>
        <v>0.11600000000000001</v>
      </c>
      <c r="BV415">
        <f t="shared" si="123"/>
        <v>0.93763722056734566</v>
      </c>
      <c r="BW415">
        <f t="shared" si="124"/>
        <v>6.2362779432654336E-2</v>
      </c>
      <c r="BX415">
        <f t="shared" si="125"/>
        <v>0.88798621050328552</v>
      </c>
      <c r="BY415">
        <f t="shared" si="126"/>
        <v>-151.13276315469471</v>
      </c>
      <c r="BZ415">
        <f t="shared" si="127"/>
        <v>0.91463414634146345</v>
      </c>
      <c r="CA415">
        <f t="shared" si="128"/>
        <v>1.369856479510797</v>
      </c>
    </row>
    <row r="416" spans="1:79" x14ac:dyDescent="0.25">
      <c r="A416">
        <v>0.11700000000000001</v>
      </c>
      <c r="B416">
        <f t="shared" si="129"/>
        <v>414</v>
      </c>
      <c r="C416" s="6">
        <f t="shared" si="130"/>
        <v>0.91685144124168516</v>
      </c>
      <c r="D416" s="6">
        <f t="shared" si="131"/>
        <v>1.3842003457990379</v>
      </c>
      <c r="E416" s="7">
        <f t="shared" si="132"/>
        <v>0.91685144124168505</v>
      </c>
      <c r="F416" s="7">
        <f t="shared" si="133"/>
        <v>0.15305716011140252</v>
      </c>
      <c r="AU416">
        <f t="shared" si="134"/>
        <v>395</v>
      </c>
      <c r="AV416" s="2">
        <f t="shared" si="135"/>
        <v>0.10100000000000001</v>
      </c>
      <c r="BS416">
        <f t="shared" si="120"/>
        <v>0.11700000000000001</v>
      </c>
      <c r="BT416">
        <f t="shared" si="121"/>
        <v>414</v>
      </c>
      <c r="BU416">
        <f t="shared" si="122"/>
        <v>0.11700000000000001</v>
      </c>
      <c r="BV416">
        <f t="shared" si="123"/>
        <v>0.94070398051653736</v>
      </c>
      <c r="BW416">
        <f t="shared" si="124"/>
        <v>5.9296019483462636E-2</v>
      </c>
      <c r="BX416">
        <f t="shared" si="125"/>
        <v>0.88798621050328552</v>
      </c>
      <c r="BY416">
        <f t="shared" si="126"/>
        <v>-148.79866421787247</v>
      </c>
      <c r="BZ416">
        <f t="shared" si="127"/>
        <v>0.91685144124168516</v>
      </c>
      <c r="CA416">
        <f t="shared" si="128"/>
        <v>1.3842003457990379</v>
      </c>
    </row>
    <row r="417" spans="1:79" x14ac:dyDescent="0.25">
      <c r="A417">
        <v>0.11799999999999999</v>
      </c>
      <c r="B417">
        <f t="shared" si="129"/>
        <v>415</v>
      </c>
      <c r="C417" s="6">
        <f t="shared" si="130"/>
        <v>0.91906873614190687</v>
      </c>
      <c r="D417" s="6">
        <f t="shared" si="131"/>
        <v>1.3988348010339657</v>
      </c>
      <c r="E417" s="7">
        <f t="shared" si="132"/>
        <v>0.91906873614190709</v>
      </c>
      <c r="F417" s="7">
        <f t="shared" si="133"/>
        <v>0.14997181035758625</v>
      </c>
      <c r="AU417">
        <f t="shared" si="134"/>
        <v>396</v>
      </c>
      <c r="AV417" s="2">
        <f t="shared" si="135"/>
        <v>0.10199999999999999</v>
      </c>
      <c r="BS417">
        <f t="shared" si="120"/>
        <v>0.11799999999999999</v>
      </c>
      <c r="BT417">
        <f t="shared" si="121"/>
        <v>415</v>
      </c>
      <c r="BU417">
        <f t="shared" si="122"/>
        <v>0.11799999999999999</v>
      </c>
      <c r="BV417">
        <f t="shared" si="123"/>
        <v>0.94365121475403801</v>
      </c>
      <c r="BW417">
        <f t="shared" si="124"/>
        <v>5.6348785245961985E-2</v>
      </c>
      <c r="BX417">
        <f t="shared" si="125"/>
        <v>0.88798621050328552</v>
      </c>
      <c r="BY417">
        <f t="shared" si="126"/>
        <v>-146.56531139613637</v>
      </c>
      <c r="BZ417">
        <f t="shared" si="127"/>
        <v>0.91906873614190687</v>
      </c>
      <c r="CA417">
        <f t="shared" si="128"/>
        <v>1.3988348010339657</v>
      </c>
    </row>
    <row r="418" spans="1:79" x14ac:dyDescent="0.25">
      <c r="A418">
        <v>0.11799999999999999</v>
      </c>
      <c r="B418">
        <f t="shared" si="129"/>
        <v>416</v>
      </c>
      <c r="C418" s="6">
        <f t="shared" si="130"/>
        <v>0.92128603104212858</v>
      </c>
      <c r="D418" s="6">
        <f t="shared" si="131"/>
        <v>1.4137751301384087</v>
      </c>
      <c r="E418" s="7">
        <f t="shared" si="132"/>
        <v>0.92128603104212858</v>
      </c>
      <c r="F418" s="7">
        <f t="shared" si="133"/>
        <v>0.14685367553025486</v>
      </c>
      <c r="AU418">
        <f t="shared" si="134"/>
        <v>397</v>
      </c>
      <c r="AV418" s="2">
        <f t="shared" si="135"/>
        <v>0.10199999999999999</v>
      </c>
      <c r="BS418">
        <f t="shared" si="120"/>
        <v>0.11799999999999999</v>
      </c>
      <c r="BT418">
        <f t="shared" si="121"/>
        <v>416</v>
      </c>
      <c r="BU418">
        <f t="shared" si="122"/>
        <v>0.11799999999999999</v>
      </c>
      <c r="BV418">
        <f t="shared" si="123"/>
        <v>0.94365121475403801</v>
      </c>
      <c r="BW418">
        <f t="shared" si="124"/>
        <v>5.6348785245961985E-2</v>
      </c>
      <c r="BX418">
        <f t="shared" si="125"/>
        <v>0.88798621050328552</v>
      </c>
      <c r="BY418">
        <f t="shared" si="126"/>
        <v>-146.91890683979412</v>
      </c>
      <c r="BZ418">
        <f t="shared" si="127"/>
        <v>0.92128603104212858</v>
      </c>
      <c r="CA418">
        <f t="shared" si="128"/>
        <v>1.4137751301384087</v>
      </c>
    </row>
    <row r="419" spans="1:79" x14ac:dyDescent="0.25">
      <c r="A419">
        <v>0.12</v>
      </c>
      <c r="B419">
        <f t="shared" si="129"/>
        <v>417</v>
      </c>
      <c r="C419" s="6">
        <f t="shared" si="130"/>
        <v>0.92350332594235029</v>
      </c>
      <c r="D419" s="6">
        <f t="shared" si="131"/>
        <v>1.4290378735914331</v>
      </c>
      <c r="E419" s="7">
        <f t="shared" si="132"/>
        <v>0.92350332594235041</v>
      </c>
      <c r="F419" s="7">
        <f t="shared" si="133"/>
        <v>0.1437020593238614</v>
      </c>
      <c r="AU419">
        <f t="shared" si="134"/>
        <v>398</v>
      </c>
      <c r="AV419" s="2">
        <f t="shared" si="135"/>
        <v>0.10299999999999999</v>
      </c>
      <c r="BS419">
        <f t="shared" si="120"/>
        <v>0.12</v>
      </c>
      <c r="BT419">
        <f t="shared" si="121"/>
        <v>417</v>
      </c>
      <c r="BU419">
        <f t="shared" si="122"/>
        <v>0.12</v>
      </c>
      <c r="BV419">
        <f t="shared" si="123"/>
        <v>0.94919842781008157</v>
      </c>
      <c r="BW419">
        <f t="shared" si="124"/>
        <v>5.0801572189918431E-2</v>
      </c>
      <c r="BX419">
        <f t="shared" si="125"/>
        <v>0.88798621050328552</v>
      </c>
      <c r="BY419">
        <f t="shared" si="126"/>
        <v>-142.3900841552387</v>
      </c>
      <c r="BZ419">
        <f t="shared" si="127"/>
        <v>0.92350332594235029</v>
      </c>
      <c r="CA419">
        <f t="shared" si="128"/>
        <v>1.4290378735914331</v>
      </c>
    </row>
    <row r="420" spans="1:79" x14ac:dyDescent="0.25">
      <c r="A420">
        <v>0.121</v>
      </c>
      <c r="B420">
        <f t="shared" si="129"/>
        <v>418</v>
      </c>
      <c r="C420" s="6">
        <f t="shared" si="130"/>
        <v>0.92572062084257212</v>
      </c>
      <c r="D420" s="6">
        <f t="shared" si="131"/>
        <v>1.4446409708557928</v>
      </c>
      <c r="E420" s="7">
        <f t="shared" si="132"/>
        <v>0.92572062084257212</v>
      </c>
      <c r="F420" s="7">
        <f t="shared" si="133"/>
        <v>0.14051622723510521</v>
      </c>
      <c r="AU420">
        <f t="shared" si="134"/>
        <v>399</v>
      </c>
      <c r="AV420" s="2">
        <f t="shared" si="135"/>
        <v>0.104</v>
      </c>
      <c r="BS420">
        <f t="shared" si="120"/>
        <v>0.121</v>
      </c>
      <c r="BT420">
        <f t="shared" si="121"/>
        <v>418</v>
      </c>
      <c r="BU420">
        <f t="shared" si="122"/>
        <v>0.121</v>
      </c>
      <c r="BV420">
        <f t="shared" si="123"/>
        <v>0.95180415228974624</v>
      </c>
      <c r="BW420">
        <f t="shared" si="124"/>
        <v>4.8195847710253759E-2</v>
      </c>
      <c r="BX420">
        <f t="shared" si="125"/>
        <v>0.89276386610664127</v>
      </c>
      <c r="BY420">
        <f t="shared" si="126"/>
        <v>-135.96233896758682</v>
      </c>
      <c r="BZ420">
        <f t="shared" si="127"/>
        <v>0.92572062084257212</v>
      </c>
      <c r="CA420">
        <f t="shared" si="128"/>
        <v>1.4446409708557928</v>
      </c>
    </row>
    <row r="421" spans="1:79" x14ac:dyDescent="0.25">
      <c r="A421">
        <v>0.121</v>
      </c>
      <c r="B421">
        <f t="shared" si="129"/>
        <v>419</v>
      </c>
      <c r="C421" s="6">
        <f t="shared" si="130"/>
        <v>0.92793791574279383</v>
      </c>
      <c r="D421" s="6">
        <f t="shared" si="131"/>
        <v>1.4606039250479492</v>
      </c>
      <c r="E421" s="7">
        <f t="shared" si="132"/>
        <v>0.92793791574279383</v>
      </c>
      <c r="F421" s="7">
        <f t="shared" si="133"/>
        <v>0.13729540328267034</v>
      </c>
      <c r="AU421">
        <f t="shared" si="134"/>
        <v>400</v>
      </c>
      <c r="AV421" s="2">
        <f t="shared" si="135"/>
        <v>0.104</v>
      </c>
      <c r="BS421">
        <f t="shared" si="120"/>
        <v>0.121</v>
      </c>
      <c r="BT421">
        <f t="shared" si="121"/>
        <v>419</v>
      </c>
      <c r="BU421">
        <f t="shared" si="122"/>
        <v>0.121</v>
      </c>
      <c r="BV421">
        <f t="shared" si="123"/>
        <v>0.95180415228974624</v>
      </c>
      <c r="BW421">
        <f t="shared" si="124"/>
        <v>4.8195847710253759E-2</v>
      </c>
      <c r="BX421">
        <f t="shared" si="125"/>
        <v>0.89276386610664127</v>
      </c>
      <c r="BY421">
        <f t="shared" si="126"/>
        <v>-136.28799726451518</v>
      </c>
      <c r="BZ421">
        <f t="shared" si="127"/>
        <v>0.92793791574279383</v>
      </c>
      <c r="CA421">
        <f t="shared" si="128"/>
        <v>1.4606039250479492</v>
      </c>
    </row>
    <row r="422" spans="1:79" x14ac:dyDescent="0.25">
      <c r="A422">
        <v>0.121</v>
      </c>
      <c r="B422">
        <f t="shared" si="129"/>
        <v>420</v>
      </c>
      <c r="C422" s="6">
        <f t="shared" si="130"/>
        <v>0.93015521064301554</v>
      </c>
      <c r="D422" s="6">
        <f t="shared" si="131"/>
        <v>1.4769479927610141</v>
      </c>
      <c r="E422" s="7">
        <f t="shared" si="132"/>
        <v>0.93015521064301554</v>
      </c>
      <c r="F422" s="7">
        <f t="shared" si="133"/>
        <v>0.13403876633475381</v>
      </c>
      <c r="AU422">
        <f t="shared" si="134"/>
        <v>401</v>
      </c>
      <c r="AV422" s="2">
        <f t="shared" si="135"/>
        <v>0.105</v>
      </c>
      <c r="BS422">
        <f t="shared" si="120"/>
        <v>0.121</v>
      </c>
      <c r="BT422">
        <f t="shared" si="121"/>
        <v>420</v>
      </c>
      <c r="BU422">
        <f t="shared" si="122"/>
        <v>0.121</v>
      </c>
      <c r="BV422">
        <f t="shared" si="123"/>
        <v>0.95180415228974624</v>
      </c>
      <c r="BW422">
        <f t="shared" si="124"/>
        <v>4.8195847710253759E-2</v>
      </c>
      <c r="BX422">
        <f t="shared" si="125"/>
        <v>0.89276386610664127</v>
      </c>
      <c r="BY422">
        <f t="shared" si="126"/>
        <v>-136.61365556144352</v>
      </c>
      <c r="BZ422">
        <f t="shared" si="127"/>
        <v>0.93015521064301554</v>
      </c>
      <c r="CA422">
        <f t="shared" si="128"/>
        <v>1.4769479927610141</v>
      </c>
    </row>
    <row r="423" spans="1:79" x14ac:dyDescent="0.25">
      <c r="A423">
        <v>0.122</v>
      </c>
      <c r="B423">
        <f t="shared" si="129"/>
        <v>421</v>
      </c>
      <c r="C423" s="6">
        <f t="shared" si="130"/>
        <v>0.93237250554323725</v>
      </c>
      <c r="D423" s="6">
        <f t="shared" si="131"/>
        <v>1.4936964038205256</v>
      </c>
      <c r="E423" s="7">
        <f t="shared" si="132"/>
        <v>0.93237250554323725</v>
      </c>
      <c r="F423" s="7">
        <f t="shared" si="133"/>
        <v>0.13074544598349144</v>
      </c>
      <c r="AU423">
        <f t="shared" si="134"/>
        <v>402</v>
      </c>
      <c r="AV423" s="2">
        <f t="shared" si="135"/>
        <v>0.108</v>
      </c>
      <c r="BS423">
        <f t="shared" si="120"/>
        <v>0.122</v>
      </c>
      <c r="BT423">
        <f t="shared" si="121"/>
        <v>421</v>
      </c>
      <c r="BU423">
        <f t="shared" si="122"/>
        <v>0.122</v>
      </c>
      <c r="BV423">
        <f t="shared" si="123"/>
        <v>0.95430182875569403</v>
      </c>
      <c r="BW423">
        <f t="shared" si="124"/>
        <v>4.5698171244305974E-2</v>
      </c>
      <c r="BX423">
        <f t="shared" si="125"/>
        <v>0.89276386610664127</v>
      </c>
      <c r="BY423">
        <f t="shared" si="126"/>
        <v>-134.73529463700018</v>
      </c>
      <c r="BZ423">
        <f t="shared" si="127"/>
        <v>0.93237250554323725</v>
      </c>
      <c r="CA423">
        <f t="shared" si="128"/>
        <v>1.4936964038205256</v>
      </c>
    </row>
    <row r="424" spans="1:79" x14ac:dyDescent="0.25">
      <c r="A424">
        <v>0.122</v>
      </c>
      <c r="B424">
        <f t="shared" si="129"/>
        <v>422</v>
      </c>
      <c r="C424" s="6">
        <f t="shared" si="130"/>
        <v>0.93458980044345896</v>
      </c>
      <c r="D424" s="6">
        <f t="shared" si="131"/>
        <v>1.5108746168513389</v>
      </c>
      <c r="E424" s="7">
        <f t="shared" si="132"/>
        <v>0.93458980044345896</v>
      </c>
      <c r="F424" s="7">
        <f t="shared" si="133"/>
        <v>0.12741451789362188</v>
      </c>
      <c r="AU424">
        <f t="shared" si="134"/>
        <v>403</v>
      </c>
      <c r="AV424" s="2">
        <f t="shared" si="135"/>
        <v>0.108</v>
      </c>
      <c r="BS424">
        <f t="shared" si="120"/>
        <v>0.122</v>
      </c>
      <c r="BT424">
        <f t="shared" si="121"/>
        <v>422</v>
      </c>
      <c r="BU424">
        <f t="shared" si="122"/>
        <v>0.122</v>
      </c>
      <c r="BV424">
        <f t="shared" si="123"/>
        <v>0.95430182875569403</v>
      </c>
      <c r="BW424">
        <f t="shared" si="124"/>
        <v>4.5698171244305974E-2</v>
      </c>
      <c r="BX424">
        <f t="shared" si="125"/>
        <v>0.89276386610664127</v>
      </c>
      <c r="BY424">
        <f t="shared" si="126"/>
        <v>-135.05571150890745</v>
      </c>
      <c r="BZ424">
        <f t="shared" si="127"/>
        <v>0.93458980044345896</v>
      </c>
      <c r="CA424">
        <f t="shared" si="128"/>
        <v>1.5108746168513389</v>
      </c>
    </row>
    <row r="425" spans="1:79" x14ac:dyDescent="0.25">
      <c r="A425">
        <v>0.123</v>
      </c>
      <c r="B425">
        <f t="shared" si="129"/>
        <v>423</v>
      </c>
      <c r="C425" s="6">
        <f t="shared" si="130"/>
        <v>0.93680709534368067</v>
      </c>
      <c r="D425" s="6">
        <f t="shared" si="131"/>
        <v>1.5285106179313381</v>
      </c>
      <c r="E425" s="7">
        <f t="shared" si="132"/>
        <v>0.93680709534368067</v>
      </c>
      <c r="F425" s="7">
        <f t="shared" si="133"/>
        <v>0.12404499853821022</v>
      </c>
      <c r="AU425">
        <f t="shared" si="134"/>
        <v>404</v>
      </c>
      <c r="AV425" s="2">
        <f t="shared" si="135"/>
        <v>0.109</v>
      </c>
      <c r="BS425">
        <f t="shared" si="120"/>
        <v>0.123</v>
      </c>
      <c r="BT425">
        <f t="shared" si="121"/>
        <v>423</v>
      </c>
      <c r="BU425">
        <f t="shared" si="122"/>
        <v>0.123</v>
      </c>
      <c r="BV425">
        <f t="shared" si="123"/>
        <v>0.95669438455413247</v>
      </c>
      <c r="BW425">
        <f t="shared" si="124"/>
        <v>4.3305615445867529E-2</v>
      </c>
      <c r="BX425">
        <f t="shared" si="125"/>
        <v>0.89276386610664127</v>
      </c>
      <c r="BY425">
        <f t="shared" si="126"/>
        <v>-133.2602574105465</v>
      </c>
      <c r="BZ425">
        <f t="shared" si="127"/>
        <v>0.93680709534368067</v>
      </c>
      <c r="CA425">
        <f t="shared" si="128"/>
        <v>1.5285106179313381</v>
      </c>
    </row>
    <row r="426" spans="1:79" x14ac:dyDescent="0.25">
      <c r="A426">
        <v>0.124</v>
      </c>
      <c r="B426">
        <f t="shared" si="129"/>
        <v>424</v>
      </c>
      <c r="C426" s="6">
        <f t="shared" si="130"/>
        <v>0.93902439024390238</v>
      </c>
      <c r="D426" s="6">
        <f t="shared" si="131"/>
        <v>1.5466352713992295</v>
      </c>
      <c r="E426" s="7">
        <f t="shared" si="132"/>
        <v>0.93902439024390238</v>
      </c>
      <c r="F426" s="7">
        <f t="shared" si="133"/>
        <v>0.12063583921621676</v>
      </c>
      <c r="AU426">
        <f t="shared" si="134"/>
        <v>405</v>
      </c>
      <c r="AV426" s="2">
        <f t="shared" si="135"/>
        <v>0.109</v>
      </c>
      <c r="BS426">
        <f t="shared" si="120"/>
        <v>0.124</v>
      </c>
      <c r="BT426">
        <f t="shared" si="121"/>
        <v>424</v>
      </c>
      <c r="BU426">
        <f t="shared" si="122"/>
        <v>0.124</v>
      </c>
      <c r="BV426">
        <f t="shared" si="123"/>
        <v>0.95898475732969402</v>
      </c>
      <c r="BW426">
        <f t="shared" si="124"/>
        <v>4.1015242670305985E-2</v>
      </c>
      <c r="BX426">
        <f t="shared" si="125"/>
        <v>0.8973928158389477</v>
      </c>
      <c r="BY426">
        <f t="shared" si="126"/>
        <v>-127.17001106048397</v>
      </c>
      <c r="BZ426">
        <f t="shared" si="127"/>
        <v>0.93902439024390238</v>
      </c>
      <c r="CA426">
        <f t="shared" si="128"/>
        <v>1.5466352713992295</v>
      </c>
    </row>
    <row r="427" spans="1:79" x14ac:dyDescent="0.25">
      <c r="A427">
        <v>0.128</v>
      </c>
      <c r="B427">
        <f t="shared" si="129"/>
        <v>425</v>
      </c>
      <c r="C427" s="6">
        <f t="shared" si="130"/>
        <v>0.94124168514412421</v>
      </c>
      <c r="D427" s="6">
        <f t="shared" si="131"/>
        <v>1.5652827341992219</v>
      </c>
      <c r="E427" s="7">
        <f t="shared" si="132"/>
        <v>0.94124168514412421</v>
      </c>
      <c r="F427" s="7">
        <f t="shared" si="133"/>
        <v>0.11718591922413511</v>
      </c>
      <c r="AU427">
        <f t="shared" si="134"/>
        <v>406</v>
      </c>
      <c r="AV427" s="2">
        <f t="shared" si="135"/>
        <v>0.109</v>
      </c>
      <c r="BS427">
        <f t="shared" si="120"/>
        <v>0.128</v>
      </c>
      <c r="BT427">
        <f t="shared" si="121"/>
        <v>425</v>
      </c>
      <c r="BU427">
        <f t="shared" si="122"/>
        <v>0.128</v>
      </c>
      <c r="BV427">
        <f t="shared" si="123"/>
        <v>0.96718320078840048</v>
      </c>
      <c r="BW427">
        <f t="shared" si="124"/>
        <v>3.2816799211599523E-2</v>
      </c>
      <c r="BX427">
        <f t="shared" si="125"/>
        <v>0.8973928158389477</v>
      </c>
      <c r="BY427">
        <f t="shared" si="126"/>
        <v>-120.24296984338184</v>
      </c>
      <c r="BZ427">
        <f t="shared" si="127"/>
        <v>0.94124168514412421</v>
      </c>
      <c r="CA427">
        <f t="shared" si="128"/>
        <v>1.5652827341992219</v>
      </c>
    </row>
    <row r="428" spans="1:79" x14ac:dyDescent="0.25">
      <c r="A428">
        <v>0.128</v>
      </c>
      <c r="B428">
        <f t="shared" si="129"/>
        <v>426</v>
      </c>
      <c r="C428" s="6">
        <f t="shared" si="130"/>
        <v>0.94345898004434592</v>
      </c>
      <c r="D428" s="6">
        <f t="shared" si="131"/>
        <v>1.584490948164291</v>
      </c>
      <c r="E428" s="7">
        <f t="shared" si="132"/>
        <v>0.94345898004434592</v>
      </c>
      <c r="F428" s="7">
        <f t="shared" si="133"/>
        <v>0.11369403802549274</v>
      </c>
      <c r="AU428">
        <f t="shared" si="134"/>
        <v>407</v>
      </c>
      <c r="AV428" s="2">
        <f t="shared" si="135"/>
        <v>0.109</v>
      </c>
      <c r="BS428">
        <f t="shared" si="120"/>
        <v>0.128</v>
      </c>
      <c r="BT428">
        <f t="shared" si="121"/>
        <v>426</v>
      </c>
      <c r="BU428">
        <f t="shared" si="122"/>
        <v>0.128</v>
      </c>
      <c r="BV428">
        <f t="shared" si="123"/>
        <v>0.96718320078840048</v>
      </c>
      <c r="BW428">
        <f t="shared" si="124"/>
        <v>3.2816799211599523E-2</v>
      </c>
      <c r="BX428">
        <f t="shared" si="125"/>
        <v>0.8973928158389477</v>
      </c>
      <c r="BY428">
        <f t="shared" si="126"/>
        <v>-120.52622772287155</v>
      </c>
      <c r="BZ428">
        <f t="shared" si="127"/>
        <v>0.94345898004434592</v>
      </c>
      <c r="CA428">
        <f t="shared" si="128"/>
        <v>1.584490948164291</v>
      </c>
    </row>
    <row r="429" spans="1:79" x14ac:dyDescent="0.25">
      <c r="A429">
        <v>0.13</v>
      </c>
      <c r="B429">
        <f t="shared" si="129"/>
        <v>427</v>
      </c>
      <c r="C429" s="6">
        <f t="shared" si="130"/>
        <v>0.94567627494456763</v>
      </c>
      <c r="D429" s="6">
        <f t="shared" si="131"/>
        <v>1.604302228612466</v>
      </c>
      <c r="E429" s="7">
        <f t="shared" si="132"/>
        <v>0.94567627494456763</v>
      </c>
      <c r="F429" s="7">
        <f t="shared" si="133"/>
        <v>0.11015890622586497</v>
      </c>
      <c r="AU429">
        <f t="shared" si="134"/>
        <v>408</v>
      </c>
      <c r="AV429" s="2">
        <f t="shared" si="135"/>
        <v>0.11</v>
      </c>
      <c r="BS429">
        <f t="shared" si="120"/>
        <v>0.13</v>
      </c>
      <c r="BT429">
        <f t="shared" si="121"/>
        <v>427</v>
      </c>
      <c r="BU429">
        <f t="shared" si="122"/>
        <v>0.13</v>
      </c>
      <c r="BV429">
        <f t="shared" si="123"/>
        <v>0.97074548913666248</v>
      </c>
      <c r="BW429">
        <f t="shared" si="124"/>
        <v>2.9254510863337524E-2</v>
      </c>
      <c r="BX429">
        <f t="shared" si="125"/>
        <v>0.8973928158389477</v>
      </c>
      <c r="BY429">
        <f t="shared" si="126"/>
        <v>-117.67352358338729</v>
      </c>
      <c r="BZ429">
        <f t="shared" si="127"/>
        <v>0.94567627494456763</v>
      </c>
      <c r="CA429">
        <f t="shared" si="128"/>
        <v>1.604302228612466</v>
      </c>
    </row>
    <row r="430" spans="1:79" x14ac:dyDescent="0.25">
      <c r="A430">
        <v>0.13400000000000001</v>
      </c>
      <c r="B430">
        <f t="shared" si="129"/>
        <v>428</v>
      </c>
      <c r="C430" s="6">
        <f t="shared" si="130"/>
        <v>0.94789356984478934</v>
      </c>
      <c r="D430" s="6">
        <f t="shared" si="131"/>
        <v>1.6247639729107086</v>
      </c>
      <c r="E430" s="7">
        <f t="shared" si="132"/>
        <v>0.94789356984478934</v>
      </c>
      <c r="F430" s="7">
        <f t="shared" si="133"/>
        <v>0.10657913511475299</v>
      </c>
      <c r="AU430">
        <f t="shared" si="134"/>
        <v>409</v>
      </c>
      <c r="AV430" s="2">
        <f t="shared" si="135"/>
        <v>0.114</v>
      </c>
      <c r="BS430">
        <f t="shared" si="120"/>
        <v>0.13400000000000001</v>
      </c>
      <c r="BT430">
        <f t="shared" si="121"/>
        <v>428</v>
      </c>
      <c r="BU430">
        <f t="shared" si="122"/>
        <v>0.13400000000000001</v>
      </c>
      <c r="BV430">
        <f t="shared" si="123"/>
        <v>0.97691075401193228</v>
      </c>
      <c r="BW430">
        <f t="shared" si="124"/>
        <v>2.3089245988067719E-2</v>
      </c>
      <c r="BX430">
        <f t="shared" si="125"/>
        <v>0.9018747791102032</v>
      </c>
      <c r="BY430">
        <f t="shared" si="126"/>
        <v>-108.27683445070558</v>
      </c>
      <c r="BZ430">
        <f t="shared" si="127"/>
        <v>0.94789356984478934</v>
      </c>
      <c r="CA430">
        <f t="shared" si="128"/>
        <v>1.6247639729107086</v>
      </c>
    </row>
    <row r="431" spans="1:79" x14ac:dyDescent="0.25">
      <c r="A431">
        <v>0.13400000000000001</v>
      </c>
      <c r="B431">
        <f t="shared" si="129"/>
        <v>429</v>
      </c>
      <c r="C431" s="6">
        <f t="shared" si="130"/>
        <v>0.95011086474501105</v>
      </c>
      <c r="D431" s="6">
        <f t="shared" si="131"/>
        <v>1.6459295197547983</v>
      </c>
      <c r="E431" s="7">
        <f t="shared" si="132"/>
        <v>0.95011086474501094</v>
      </c>
      <c r="F431" s="7">
        <f t="shared" si="133"/>
        <v>0.1029532244757445</v>
      </c>
      <c r="AU431">
        <f t="shared" si="134"/>
        <v>410</v>
      </c>
      <c r="AV431" s="2">
        <f t="shared" si="135"/>
        <v>0.115</v>
      </c>
      <c r="BS431">
        <f t="shared" si="120"/>
        <v>0.13400000000000001</v>
      </c>
      <c r="BT431">
        <f t="shared" si="121"/>
        <v>429</v>
      </c>
      <c r="BU431">
        <f t="shared" si="122"/>
        <v>0.13400000000000001</v>
      </c>
      <c r="BV431">
        <f t="shared" si="123"/>
        <v>0.97691075401193228</v>
      </c>
      <c r="BW431">
        <f t="shared" si="124"/>
        <v>2.3089245988067719E-2</v>
      </c>
      <c r="BX431">
        <f t="shared" si="125"/>
        <v>0.9018747791102032</v>
      </c>
      <c r="BY431">
        <f t="shared" si="126"/>
        <v>-108.53011359561951</v>
      </c>
      <c r="BZ431">
        <f t="shared" si="127"/>
        <v>0.95011086474501105</v>
      </c>
      <c r="CA431">
        <f t="shared" si="128"/>
        <v>1.6459295197547983</v>
      </c>
    </row>
    <row r="432" spans="1:79" x14ac:dyDescent="0.25">
      <c r="A432">
        <v>0.13700000000000001</v>
      </c>
      <c r="B432">
        <f t="shared" si="129"/>
        <v>430</v>
      </c>
      <c r="C432" s="6">
        <f t="shared" si="130"/>
        <v>0.95232815964523276</v>
      </c>
      <c r="D432" s="6">
        <f t="shared" si="131"/>
        <v>1.6678591995548411</v>
      </c>
      <c r="E432" s="7">
        <f t="shared" si="132"/>
        <v>0.95232815964523276</v>
      </c>
      <c r="F432" s="7">
        <f t="shared" si="133"/>
        <v>9.9279548288073019E-2</v>
      </c>
      <c r="AU432">
        <f t="shared" si="134"/>
        <v>411</v>
      </c>
      <c r="AV432" s="2">
        <f t="shared" si="135"/>
        <v>0.115</v>
      </c>
      <c r="BS432">
        <f t="shared" si="120"/>
        <v>0.13700000000000001</v>
      </c>
      <c r="BT432">
        <f t="shared" si="121"/>
        <v>430</v>
      </c>
      <c r="BU432">
        <f t="shared" si="122"/>
        <v>0.13700000000000001</v>
      </c>
      <c r="BV432">
        <f t="shared" si="123"/>
        <v>0.98078217419719382</v>
      </c>
      <c r="BW432">
        <f t="shared" si="124"/>
        <v>1.9217825802806177E-2</v>
      </c>
      <c r="BX432">
        <f t="shared" si="125"/>
        <v>0.9018747791102032</v>
      </c>
      <c r="BY432">
        <f t="shared" si="126"/>
        <v>-105.38597098324297</v>
      </c>
      <c r="BZ432">
        <f t="shared" si="127"/>
        <v>0.95232815964523276</v>
      </c>
      <c r="CA432">
        <f t="shared" si="128"/>
        <v>1.6678591995548411</v>
      </c>
    </row>
    <row r="433" spans="1:79" x14ac:dyDescent="0.25">
      <c r="A433">
        <v>0.13700000000000001</v>
      </c>
      <c r="B433">
        <f t="shared" si="129"/>
        <v>431</v>
      </c>
      <c r="C433" s="6">
        <f t="shared" si="130"/>
        <v>0.95454545454545459</v>
      </c>
      <c r="D433" s="6">
        <f t="shared" si="131"/>
        <v>1.6906216295848984</v>
      </c>
      <c r="E433" s="7">
        <f t="shared" si="132"/>
        <v>0.95454545454545459</v>
      </c>
      <c r="F433" s="7">
        <f t="shared" si="133"/>
        <v>9.5556337839218158E-2</v>
      </c>
      <c r="AU433">
        <f t="shared" si="134"/>
        <v>412</v>
      </c>
      <c r="AV433" s="2">
        <f t="shared" si="135"/>
        <v>0.115</v>
      </c>
      <c r="BS433">
        <f t="shared" si="120"/>
        <v>0.13700000000000001</v>
      </c>
      <c r="BT433">
        <f t="shared" si="121"/>
        <v>431</v>
      </c>
      <c r="BU433">
        <f t="shared" si="122"/>
        <v>0.13700000000000001</v>
      </c>
      <c r="BV433">
        <f t="shared" si="123"/>
        <v>0.98078217419719382</v>
      </c>
      <c r="BW433">
        <f t="shared" si="124"/>
        <v>1.9217825802806177E-2</v>
      </c>
      <c r="BX433">
        <f t="shared" si="125"/>
        <v>0.9018747791102032</v>
      </c>
      <c r="BY433">
        <f t="shared" si="126"/>
        <v>-105.63133994944377</v>
      </c>
      <c r="BZ433">
        <f t="shared" si="127"/>
        <v>0.95454545454545459</v>
      </c>
      <c r="CA433">
        <f t="shared" si="128"/>
        <v>1.6906216295848984</v>
      </c>
    </row>
    <row r="434" spans="1:79" x14ac:dyDescent="0.25">
      <c r="A434">
        <v>0.13800000000000001</v>
      </c>
      <c r="B434">
        <f t="shared" si="129"/>
        <v>432</v>
      </c>
      <c r="C434" s="6">
        <f t="shared" si="130"/>
        <v>0.9567627494456763</v>
      </c>
      <c r="D434" s="6">
        <f t="shared" si="131"/>
        <v>1.7142953260668188</v>
      </c>
      <c r="E434" s="7">
        <f t="shared" si="132"/>
        <v>0.9567627494456763</v>
      </c>
      <c r="F434" s="7">
        <f t="shared" si="133"/>
        <v>9.178166162985274E-2</v>
      </c>
      <c r="AU434">
        <f t="shared" si="134"/>
        <v>413</v>
      </c>
      <c r="AV434" s="2">
        <f t="shared" si="135"/>
        <v>0.11600000000000001</v>
      </c>
      <c r="BS434">
        <f t="shared" si="120"/>
        <v>0.13800000000000001</v>
      </c>
      <c r="BT434">
        <f t="shared" si="121"/>
        <v>432</v>
      </c>
      <c r="BU434">
        <f t="shared" si="122"/>
        <v>0.13800000000000001</v>
      </c>
      <c r="BV434">
        <f t="shared" si="123"/>
        <v>0.98194344902944797</v>
      </c>
      <c r="BW434">
        <f t="shared" si="124"/>
        <v>1.8056550970552032E-2</v>
      </c>
      <c r="BX434">
        <f t="shared" si="125"/>
        <v>0.9018747791102032</v>
      </c>
      <c r="BY434">
        <f t="shared" si="126"/>
        <v>-104.85549608251192</v>
      </c>
      <c r="BZ434">
        <f t="shared" si="127"/>
        <v>0.9567627494456763</v>
      </c>
      <c r="CA434">
        <f t="shared" si="128"/>
        <v>1.7142953260668188</v>
      </c>
    </row>
    <row r="435" spans="1:79" x14ac:dyDescent="0.25">
      <c r="A435">
        <v>0.14199999999999999</v>
      </c>
      <c r="B435">
        <f t="shared" si="129"/>
        <v>433</v>
      </c>
      <c r="C435" s="6">
        <f t="shared" si="130"/>
        <v>0.95898004434589801</v>
      </c>
      <c r="D435" s="6">
        <f t="shared" si="131"/>
        <v>1.7389707315702849</v>
      </c>
      <c r="E435" s="7">
        <f t="shared" si="132"/>
        <v>0.95898004434589801</v>
      </c>
      <c r="F435" s="7">
        <f t="shared" si="133"/>
        <v>8.7953401265075046E-2</v>
      </c>
      <c r="AU435">
        <f t="shared" si="134"/>
        <v>414</v>
      </c>
      <c r="AV435" s="2">
        <f t="shared" si="135"/>
        <v>0.11700000000000001</v>
      </c>
      <c r="BS435">
        <f t="shared" si="120"/>
        <v>0.14199999999999999</v>
      </c>
      <c r="BT435">
        <f t="shared" si="121"/>
        <v>433</v>
      </c>
      <c r="BU435">
        <f t="shared" si="122"/>
        <v>0.14199999999999999</v>
      </c>
      <c r="BV435">
        <f t="shared" si="123"/>
        <v>0.98600923399392859</v>
      </c>
      <c r="BW435">
        <f t="shared" si="124"/>
        <v>1.3990766006071409E-2</v>
      </c>
      <c r="BX435">
        <f t="shared" si="125"/>
        <v>0.9018747791102032</v>
      </c>
      <c r="BY435">
        <f t="shared" si="126"/>
        <v>-101.52431794603059</v>
      </c>
      <c r="BZ435">
        <f t="shared" si="127"/>
        <v>0.95898004434589801</v>
      </c>
      <c r="CA435">
        <f t="shared" si="128"/>
        <v>1.7389707315702849</v>
      </c>
    </row>
    <row r="436" spans="1:79" x14ac:dyDescent="0.25">
      <c r="A436">
        <v>0.14299999999999999</v>
      </c>
      <c r="B436">
        <f t="shared" si="129"/>
        <v>434</v>
      </c>
      <c r="C436" s="6">
        <f t="shared" si="130"/>
        <v>0.96119733924611972</v>
      </c>
      <c r="D436" s="6">
        <f t="shared" si="131"/>
        <v>1.764752793833896</v>
      </c>
      <c r="E436" s="7">
        <f t="shared" si="132"/>
        <v>0.96119733924611972</v>
      </c>
      <c r="F436" s="7">
        <f t="shared" si="133"/>
        <v>8.4069222268495489E-2</v>
      </c>
      <c r="AU436">
        <f t="shared" si="134"/>
        <v>415</v>
      </c>
      <c r="AV436" s="2">
        <f t="shared" si="135"/>
        <v>0.11799999999999999</v>
      </c>
      <c r="BS436">
        <f t="shared" si="120"/>
        <v>0.14299999999999999</v>
      </c>
      <c r="BT436">
        <f t="shared" si="121"/>
        <v>434</v>
      </c>
      <c r="BU436">
        <f t="shared" si="122"/>
        <v>0.14299999999999999</v>
      </c>
      <c r="BV436">
        <f t="shared" si="123"/>
        <v>0.9868927265304076</v>
      </c>
      <c r="BW436">
        <f t="shared" si="124"/>
        <v>1.3107273469592395E-2</v>
      </c>
      <c r="BX436">
        <f t="shared" si="125"/>
        <v>0.9018747791102032</v>
      </c>
      <c r="BY436">
        <f t="shared" si="126"/>
        <v>-100.98254723710123</v>
      </c>
      <c r="BZ436">
        <f t="shared" si="127"/>
        <v>0.96119733924611972</v>
      </c>
      <c r="CA436">
        <f t="shared" si="128"/>
        <v>1.764752793833896</v>
      </c>
    </row>
    <row r="437" spans="1:79" x14ac:dyDescent="0.25">
      <c r="A437">
        <v>0.14499999999999999</v>
      </c>
      <c r="B437">
        <f t="shared" si="129"/>
        <v>435</v>
      </c>
      <c r="C437" s="6">
        <f t="shared" si="130"/>
        <v>0.96341463414634143</v>
      </c>
      <c r="D437" s="6">
        <f t="shared" si="131"/>
        <v>1.7917642873785153</v>
      </c>
      <c r="E437" s="7">
        <f t="shared" si="132"/>
        <v>0.96341463414634143</v>
      </c>
      <c r="F437" s="7">
        <f t="shared" si="133"/>
        <v>8.0126538396669014E-2</v>
      </c>
      <c r="AU437">
        <f t="shared" si="134"/>
        <v>416</v>
      </c>
      <c r="AV437" s="2">
        <f t="shared" si="135"/>
        <v>0.11799999999999999</v>
      </c>
      <c r="BS437">
        <f t="shared" si="120"/>
        <v>0.14499999999999999</v>
      </c>
      <c r="BT437">
        <f t="shared" si="121"/>
        <v>435</v>
      </c>
      <c r="BU437">
        <f t="shared" si="122"/>
        <v>0.14499999999999999</v>
      </c>
      <c r="BV437">
        <f t="shared" si="123"/>
        <v>0.98851596495785987</v>
      </c>
      <c r="BW437">
        <f t="shared" si="124"/>
        <v>1.1484035042140128E-2</v>
      </c>
      <c r="BX437">
        <f t="shared" si="125"/>
        <v>0.9018747791102032</v>
      </c>
      <c r="BY437">
        <f t="shared" si="126"/>
        <v>-99.787339683342182</v>
      </c>
      <c r="BZ437">
        <f t="shared" si="127"/>
        <v>0.96341463414634143</v>
      </c>
      <c r="CA437">
        <f t="shared" si="128"/>
        <v>1.7917642873785153</v>
      </c>
    </row>
    <row r="438" spans="1:79" x14ac:dyDescent="0.25">
      <c r="A438">
        <v>0.14499999999999999</v>
      </c>
      <c r="B438">
        <f t="shared" si="129"/>
        <v>436</v>
      </c>
      <c r="C438" s="6">
        <f t="shared" si="130"/>
        <v>0.96563192904656314</v>
      </c>
      <c r="D438" s="6">
        <f t="shared" si="131"/>
        <v>1.8201501518649088</v>
      </c>
      <c r="E438" s="7">
        <f t="shared" si="132"/>
        <v>0.96563192904656314</v>
      </c>
      <c r="F438" s="7">
        <f t="shared" si="133"/>
        <v>7.6122467521751766E-2</v>
      </c>
      <c r="AU438">
        <f t="shared" si="134"/>
        <v>417</v>
      </c>
      <c r="AV438" s="2">
        <f t="shared" si="135"/>
        <v>0.12</v>
      </c>
      <c r="BS438">
        <f t="shared" si="120"/>
        <v>0.14499999999999999</v>
      </c>
      <c r="BT438">
        <f t="shared" si="121"/>
        <v>436</v>
      </c>
      <c r="BU438">
        <f t="shared" si="122"/>
        <v>0.14499999999999999</v>
      </c>
      <c r="BV438">
        <f t="shared" si="123"/>
        <v>0.98851596495785987</v>
      </c>
      <c r="BW438">
        <f t="shared" si="124"/>
        <v>1.1484035042140128E-2</v>
      </c>
      <c r="BX438">
        <f t="shared" si="125"/>
        <v>0.9018747791102032</v>
      </c>
      <c r="BY438">
        <f t="shared" si="126"/>
        <v>-100.01699984371811</v>
      </c>
      <c r="BZ438">
        <f t="shared" si="127"/>
        <v>0.96563192904656314</v>
      </c>
      <c r="CA438">
        <f t="shared" si="128"/>
        <v>1.8201501518649088</v>
      </c>
    </row>
    <row r="439" spans="1:79" x14ac:dyDescent="0.25">
      <c r="A439">
        <v>0.154</v>
      </c>
      <c r="B439">
        <f t="shared" si="129"/>
        <v>437</v>
      </c>
      <c r="C439" s="6">
        <f t="shared" si="130"/>
        <v>0.96784922394678496</v>
      </c>
      <c r="D439" s="6">
        <f t="shared" si="131"/>
        <v>1.8500832472740463</v>
      </c>
      <c r="E439" s="7">
        <f t="shared" si="132"/>
        <v>0.96784922394678496</v>
      </c>
      <c r="F439" s="7">
        <f t="shared" si="133"/>
        <v>7.2053776413097417E-2</v>
      </c>
      <c r="AU439">
        <f t="shared" si="134"/>
        <v>418</v>
      </c>
      <c r="AV439" s="2">
        <f t="shared" si="135"/>
        <v>0.121</v>
      </c>
      <c r="BS439">
        <f t="shared" si="120"/>
        <v>0.154</v>
      </c>
      <c r="BT439">
        <f t="shared" si="121"/>
        <v>437</v>
      </c>
      <c r="BU439">
        <f t="shared" si="122"/>
        <v>0.154</v>
      </c>
      <c r="BV439">
        <f t="shared" si="123"/>
        <v>0.99384664978269088</v>
      </c>
      <c r="BW439">
        <f t="shared" si="124"/>
        <v>6.153350217309117E-3</v>
      </c>
      <c r="BX439">
        <f t="shared" si="125"/>
        <v>0.9018747791102032</v>
      </c>
      <c r="BY439">
        <f t="shared" si="126"/>
        <v>-95.551556258191653</v>
      </c>
      <c r="BZ439">
        <f t="shared" si="127"/>
        <v>0.96784922394678496</v>
      </c>
      <c r="CA439">
        <f t="shared" si="128"/>
        <v>1.8500832472740463</v>
      </c>
    </row>
    <row r="440" spans="1:79" x14ac:dyDescent="0.25">
      <c r="A440">
        <v>0.156</v>
      </c>
      <c r="B440">
        <f t="shared" si="129"/>
        <v>438</v>
      </c>
      <c r="C440" s="6">
        <f t="shared" si="130"/>
        <v>0.97006651884700668</v>
      </c>
      <c r="D440" s="6">
        <f t="shared" si="131"/>
        <v>1.8817721233932005</v>
      </c>
      <c r="E440" s="7">
        <f t="shared" si="132"/>
        <v>0.97006651884700668</v>
      </c>
      <c r="F440" s="7">
        <f t="shared" si="133"/>
        <v>6.7916810659302676E-2</v>
      </c>
      <c r="AU440">
        <f t="shared" si="134"/>
        <v>419</v>
      </c>
      <c r="AV440" s="2">
        <f t="shared" si="135"/>
        <v>0.121</v>
      </c>
      <c r="BS440">
        <f t="shared" si="120"/>
        <v>0.156</v>
      </c>
      <c r="BT440">
        <f t="shared" si="121"/>
        <v>438</v>
      </c>
      <c r="BU440">
        <f t="shared" si="122"/>
        <v>0.156</v>
      </c>
      <c r="BV440">
        <f t="shared" si="123"/>
        <v>0.99467797534784297</v>
      </c>
      <c r="BW440">
        <f t="shared" si="124"/>
        <v>5.3220246521570314E-3</v>
      </c>
      <c r="BX440">
        <f t="shared" si="125"/>
        <v>0.9018747791102032</v>
      </c>
      <c r="BY440">
        <f t="shared" si="126"/>
        <v>-95.038852519250781</v>
      </c>
      <c r="BZ440">
        <f t="shared" si="127"/>
        <v>0.97006651884700668</v>
      </c>
      <c r="CA440">
        <f t="shared" si="128"/>
        <v>1.8817721233932005</v>
      </c>
    </row>
    <row r="441" spans="1:79" x14ac:dyDescent="0.25">
      <c r="A441">
        <v>0.156</v>
      </c>
      <c r="B441">
        <f t="shared" si="129"/>
        <v>439</v>
      </c>
      <c r="C441" s="6">
        <f t="shared" si="130"/>
        <v>0.97228381374722839</v>
      </c>
      <c r="D441" s="6">
        <f t="shared" si="131"/>
        <v>1.9154717186792212</v>
      </c>
      <c r="E441" s="7">
        <f t="shared" si="132"/>
        <v>0.97228381374722839</v>
      </c>
      <c r="F441" s="7">
        <f t="shared" si="133"/>
        <v>6.3707404323936054E-2</v>
      </c>
      <c r="AU441">
        <f t="shared" si="134"/>
        <v>420</v>
      </c>
      <c r="AV441" s="2">
        <f t="shared" si="135"/>
        <v>0.121</v>
      </c>
      <c r="BS441">
        <f t="shared" si="120"/>
        <v>0.156</v>
      </c>
      <c r="BT441">
        <f t="shared" si="121"/>
        <v>439</v>
      </c>
      <c r="BU441">
        <f t="shared" si="122"/>
        <v>0.156</v>
      </c>
      <c r="BV441">
        <f t="shared" si="123"/>
        <v>0.99467797534784297</v>
      </c>
      <c r="BW441">
        <f t="shared" si="124"/>
        <v>5.3220246521570314E-3</v>
      </c>
      <c r="BX441">
        <f t="shared" si="125"/>
        <v>0.9018747791102032</v>
      </c>
      <c r="BY441">
        <f t="shared" si="126"/>
        <v>-95.256084182151923</v>
      </c>
      <c r="BZ441">
        <f t="shared" si="127"/>
        <v>0.97228381374722839</v>
      </c>
      <c r="CA441">
        <f t="shared" si="128"/>
        <v>1.9154717186792212</v>
      </c>
    </row>
    <row r="442" spans="1:79" x14ac:dyDescent="0.25">
      <c r="A442">
        <v>0.156</v>
      </c>
      <c r="B442">
        <f t="shared" si="129"/>
        <v>440</v>
      </c>
      <c r="C442" s="6">
        <f t="shared" si="130"/>
        <v>0.9745011086474501</v>
      </c>
      <c r="D442" s="6">
        <f t="shared" si="131"/>
        <v>1.9514984307135337</v>
      </c>
      <c r="E442" s="7">
        <f t="shared" si="132"/>
        <v>0.9745011086474501</v>
      </c>
      <c r="F442" s="7">
        <f t="shared" si="133"/>
        <v>5.9420761365477887E-2</v>
      </c>
      <c r="AU442">
        <f t="shared" si="134"/>
        <v>421</v>
      </c>
      <c r="AV442" s="2">
        <f t="shared" si="135"/>
        <v>0.122</v>
      </c>
      <c r="BS442">
        <f t="shared" si="120"/>
        <v>0.156</v>
      </c>
      <c r="BT442">
        <f t="shared" si="121"/>
        <v>440</v>
      </c>
      <c r="BU442">
        <f t="shared" si="122"/>
        <v>0.156</v>
      </c>
      <c r="BV442">
        <f t="shared" si="123"/>
        <v>0.99467797534784297</v>
      </c>
      <c r="BW442">
        <f t="shared" si="124"/>
        <v>5.3220246521570314E-3</v>
      </c>
      <c r="BX442">
        <f t="shared" si="125"/>
        <v>0.9018747791102032</v>
      </c>
      <c r="BY442">
        <f t="shared" si="126"/>
        <v>-95.473315845053079</v>
      </c>
      <c r="BZ442">
        <f t="shared" si="127"/>
        <v>0.9745011086474501</v>
      </c>
      <c r="CA442">
        <f t="shared" si="128"/>
        <v>1.9514984307135337</v>
      </c>
    </row>
    <row r="443" spans="1:79" x14ac:dyDescent="0.25">
      <c r="A443">
        <v>0.159</v>
      </c>
      <c r="B443">
        <f t="shared" si="129"/>
        <v>441</v>
      </c>
      <c r="C443" s="6">
        <f t="shared" si="130"/>
        <v>0.97671840354767181</v>
      </c>
      <c r="D443" s="6">
        <f t="shared" si="131"/>
        <v>1.9902519072554543</v>
      </c>
      <c r="E443" s="7">
        <f t="shared" si="132"/>
        <v>0.97671840354767181</v>
      </c>
      <c r="F443" s="7">
        <f t="shared" si="133"/>
        <v>5.5051296742343069E-2</v>
      </c>
      <c r="AU443">
        <f t="shared" si="134"/>
        <v>422</v>
      </c>
      <c r="AV443" s="2">
        <f t="shared" si="135"/>
        <v>0.122</v>
      </c>
      <c r="BS443">
        <f t="shared" si="120"/>
        <v>0.159</v>
      </c>
      <c r="BT443">
        <f t="shared" si="121"/>
        <v>441</v>
      </c>
      <c r="BU443">
        <f t="shared" si="122"/>
        <v>0.159</v>
      </c>
      <c r="BV443">
        <f t="shared" si="123"/>
        <v>0.99573819398311925</v>
      </c>
      <c r="BW443">
        <f t="shared" si="124"/>
        <v>4.2618060168807537E-3</v>
      </c>
      <c r="BX443">
        <f t="shared" si="125"/>
        <v>0.9018747791102032</v>
      </c>
      <c r="BY443">
        <f t="shared" si="126"/>
        <v>-94.751997349037936</v>
      </c>
      <c r="BZ443">
        <f t="shared" si="127"/>
        <v>0.97671840354767181</v>
      </c>
      <c r="CA443">
        <f t="shared" si="128"/>
        <v>1.9902519072554543</v>
      </c>
    </row>
    <row r="444" spans="1:79" x14ac:dyDescent="0.25">
      <c r="A444">
        <v>0.16</v>
      </c>
      <c r="B444">
        <f t="shared" si="129"/>
        <v>442</v>
      </c>
      <c r="C444" s="6">
        <f t="shared" si="130"/>
        <v>0.97893569844789352</v>
      </c>
      <c r="D444" s="6">
        <f t="shared" si="131"/>
        <v>2.0322475325617861</v>
      </c>
      <c r="E444" s="7">
        <f t="shared" si="132"/>
        <v>0.97893569844789352</v>
      </c>
      <c r="F444" s="7">
        <f t="shared" si="133"/>
        <v>5.0592418293788265E-2</v>
      </c>
      <c r="AU444">
        <f t="shared" si="134"/>
        <v>423</v>
      </c>
      <c r="AV444" s="2">
        <f t="shared" si="135"/>
        <v>0.123</v>
      </c>
      <c r="BS444">
        <f t="shared" si="120"/>
        <v>0.16</v>
      </c>
      <c r="BT444">
        <f t="shared" si="121"/>
        <v>442</v>
      </c>
      <c r="BU444">
        <f t="shared" si="122"/>
        <v>0.16</v>
      </c>
      <c r="BV444">
        <f t="shared" si="123"/>
        <v>0.996047093968629</v>
      </c>
      <c r="BW444">
        <f t="shared" si="124"/>
        <v>3.9529060313709952E-3</v>
      </c>
      <c r="BX444">
        <f t="shared" si="125"/>
        <v>0.9018747791102032</v>
      </c>
      <c r="BY444">
        <f t="shared" si="126"/>
        <v>-94.693214737629262</v>
      </c>
      <c r="BZ444">
        <f t="shared" si="127"/>
        <v>0.97893569844789352</v>
      </c>
      <c r="CA444">
        <f t="shared" si="128"/>
        <v>2.0322475325617861</v>
      </c>
    </row>
    <row r="445" spans="1:79" x14ac:dyDescent="0.25">
      <c r="A445">
        <v>0.16300000000000001</v>
      </c>
      <c r="B445">
        <f t="shared" si="129"/>
        <v>443</v>
      </c>
      <c r="C445" s="6">
        <f t="shared" si="130"/>
        <v>0.98115299334811534</v>
      </c>
      <c r="D445" s="6">
        <f t="shared" si="131"/>
        <v>2.0781666425455487</v>
      </c>
      <c r="E445" s="7">
        <f t="shared" si="132"/>
        <v>0.98115299334811534</v>
      </c>
      <c r="F445" s="7">
        <f t="shared" si="133"/>
        <v>4.6036218652032244E-2</v>
      </c>
      <c r="AU445">
        <f t="shared" si="134"/>
        <v>424</v>
      </c>
      <c r="AV445" s="2">
        <f t="shared" si="135"/>
        <v>0.124</v>
      </c>
      <c r="BS445">
        <f t="shared" si="120"/>
        <v>0.16300000000000001</v>
      </c>
      <c r="BT445">
        <f t="shared" si="121"/>
        <v>443</v>
      </c>
      <c r="BU445">
        <f t="shared" si="122"/>
        <v>0.16300000000000001</v>
      </c>
      <c r="BV445">
        <f t="shared" si="123"/>
        <v>0.99685708504369486</v>
      </c>
      <c r="BW445">
        <f t="shared" si="124"/>
        <v>3.1429149563051428E-3</v>
      </c>
      <c r="BX445">
        <f t="shared" si="125"/>
        <v>0.9018747791102032</v>
      </c>
      <c r="BY445">
        <f t="shared" si="126"/>
        <v>-94.188300917052558</v>
      </c>
      <c r="BZ445">
        <f t="shared" si="127"/>
        <v>0.98115299334811534</v>
      </c>
      <c r="CA445">
        <f t="shared" si="128"/>
        <v>2.0781666425455487</v>
      </c>
    </row>
    <row r="446" spans="1:79" x14ac:dyDescent="0.25">
      <c r="A446">
        <v>0.16500000000000001</v>
      </c>
      <c r="B446">
        <f t="shared" si="129"/>
        <v>444</v>
      </c>
      <c r="C446" s="6">
        <f t="shared" si="130"/>
        <v>0.98337028824833705</v>
      </c>
      <c r="D446" s="6">
        <f t="shared" si="131"/>
        <v>2.1289375989045571</v>
      </c>
      <c r="E446" s="7">
        <f t="shared" si="132"/>
        <v>0.98337028824833705</v>
      </c>
      <c r="F446" s="7">
        <f t="shared" si="133"/>
        <v>4.1373024890103735E-2</v>
      </c>
      <c r="AU446">
        <f t="shared" si="134"/>
        <v>425</v>
      </c>
      <c r="AV446" s="2">
        <f t="shared" si="135"/>
        <v>0.128</v>
      </c>
      <c r="BS446">
        <f t="shared" si="120"/>
        <v>0.16500000000000001</v>
      </c>
      <c r="BT446">
        <f t="shared" si="121"/>
        <v>444</v>
      </c>
      <c r="BU446">
        <f t="shared" si="122"/>
        <v>0.16500000000000001</v>
      </c>
      <c r="BV446">
        <f t="shared" si="123"/>
        <v>0.99731065143650388</v>
      </c>
      <c r="BW446">
        <f t="shared" si="124"/>
        <v>2.6893485634961189E-3</v>
      </c>
      <c r="BX446">
        <f t="shared" si="125"/>
        <v>0.9018747791102032</v>
      </c>
      <c r="BY446">
        <f t="shared" si="126"/>
        <v>-93.997665806936325</v>
      </c>
      <c r="BZ446">
        <f t="shared" si="127"/>
        <v>0.98337028824833705</v>
      </c>
      <c r="CA446">
        <f t="shared" si="128"/>
        <v>2.1289375989045571</v>
      </c>
    </row>
    <row r="447" spans="1:79" x14ac:dyDescent="0.25">
      <c r="A447">
        <v>0.16700000000000001</v>
      </c>
      <c r="B447">
        <f t="shared" si="129"/>
        <v>445</v>
      </c>
      <c r="C447" s="6">
        <f t="shared" si="130"/>
        <v>0.98558758314855877</v>
      </c>
      <c r="D447" s="6">
        <f t="shared" si="131"/>
        <v>2.1858738799218642</v>
      </c>
      <c r="E447" s="7">
        <f t="shared" si="132"/>
        <v>0.98558758314855877</v>
      </c>
      <c r="F447" s="7">
        <f t="shared" si="133"/>
        <v>3.6590711948948439E-2</v>
      </c>
      <c r="AU447">
        <f t="shared" si="134"/>
        <v>426</v>
      </c>
      <c r="AV447" s="2">
        <f t="shared" si="135"/>
        <v>0.128</v>
      </c>
      <c r="BS447">
        <f t="shared" si="120"/>
        <v>0.16700000000000001</v>
      </c>
      <c r="BT447">
        <f t="shared" si="121"/>
        <v>445</v>
      </c>
      <c r="BU447">
        <f t="shared" si="122"/>
        <v>0.16700000000000001</v>
      </c>
      <c r="BV447">
        <f t="shared" si="123"/>
        <v>0.99770426334252849</v>
      </c>
      <c r="BW447">
        <f t="shared" si="124"/>
        <v>2.2957366574715143E-3</v>
      </c>
      <c r="BX447">
        <f t="shared" si="125"/>
        <v>0.9018747791102032</v>
      </c>
      <c r="BY447">
        <f t="shared" si="126"/>
        <v>-93.858815577024231</v>
      </c>
      <c r="BZ447">
        <f t="shared" si="127"/>
        <v>0.98558758314855877</v>
      </c>
      <c r="CA447">
        <f t="shared" si="128"/>
        <v>2.1858738799218642</v>
      </c>
    </row>
    <row r="448" spans="1:79" x14ac:dyDescent="0.25">
      <c r="A448">
        <v>0.17199999999999999</v>
      </c>
      <c r="B448">
        <f t="shared" si="129"/>
        <v>446</v>
      </c>
      <c r="C448" s="6">
        <f t="shared" si="130"/>
        <v>0.98780487804878048</v>
      </c>
      <c r="D448" s="6">
        <f t="shared" si="131"/>
        <v>2.2509256965027937</v>
      </c>
      <c r="E448" s="7">
        <f t="shared" si="132"/>
        <v>0.98780487804878048</v>
      </c>
      <c r="F448" s="7">
        <f t="shared" si="133"/>
        <v>3.1673599171855596E-2</v>
      </c>
      <c r="AU448">
        <f t="shared" si="134"/>
        <v>427</v>
      </c>
      <c r="AV448" s="2">
        <f t="shared" si="135"/>
        <v>0.13</v>
      </c>
      <c r="BS448">
        <f t="shared" si="120"/>
        <v>0.17199999999999999</v>
      </c>
      <c r="BT448">
        <f t="shared" si="121"/>
        <v>446</v>
      </c>
      <c r="BU448">
        <f t="shared" si="122"/>
        <v>0.17199999999999999</v>
      </c>
      <c r="BV448">
        <f t="shared" si="123"/>
        <v>0.99847050322512054</v>
      </c>
      <c r="BW448">
        <f t="shared" si="124"/>
        <v>1.5294967748794575E-3</v>
      </c>
      <c r="BX448">
        <f t="shared" si="125"/>
        <v>0.91040528139515853</v>
      </c>
      <c r="BY448">
        <f t="shared" si="126"/>
        <v>-84.997909146686368</v>
      </c>
      <c r="BZ448">
        <f t="shared" si="127"/>
        <v>0.98780487804878048</v>
      </c>
      <c r="CA448">
        <f t="shared" si="128"/>
        <v>2.2509256965027937</v>
      </c>
    </row>
    <row r="449" spans="1:79" x14ac:dyDescent="0.25">
      <c r="A449">
        <v>0.17399999999999999</v>
      </c>
      <c r="B449">
        <f t="shared" si="129"/>
        <v>447</v>
      </c>
      <c r="C449" s="6">
        <f t="shared" si="130"/>
        <v>0.99002217294900219</v>
      </c>
      <c r="D449" s="6">
        <f t="shared" si="131"/>
        <v>2.3271806189531339</v>
      </c>
      <c r="E449" s="7">
        <f t="shared" si="132"/>
        <v>0.99002217294900219</v>
      </c>
      <c r="F449" s="7">
        <f t="shared" si="133"/>
        <v>2.6600550981461774E-2</v>
      </c>
      <c r="AU449">
        <f t="shared" si="134"/>
        <v>428</v>
      </c>
      <c r="AV449" s="2">
        <f t="shared" si="135"/>
        <v>0.13400000000000001</v>
      </c>
      <c r="BS449">
        <f t="shared" si="120"/>
        <v>0.17399999999999999</v>
      </c>
      <c r="BT449">
        <f t="shared" si="121"/>
        <v>447</v>
      </c>
      <c r="BU449">
        <f t="shared" si="122"/>
        <v>0.17399999999999999</v>
      </c>
      <c r="BV449">
        <f t="shared" si="123"/>
        <v>0.99870529823450338</v>
      </c>
      <c r="BW449">
        <f t="shared" si="124"/>
        <v>1.2947017654966197E-3</v>
      </c>
      <c r="BX449">
        <f t="shared" si="125"/>
        <v>0.91040528139515853</v>
      </c>
      <c r="BY449">
        <f t="shared" si="126"/>
        <v>-84.978732870249843</v>
      </c>
      <c r="BZ449">
        <f t="shared" si="127"/>
        <v>0.99002217294900219</v>
      </c>
      <c r="CA449">
        <f t="shared" si="128"/>
        <v>2.3271806189531339</v>
      </c>
    </row>
    <row r="450" spans="1:79" x14ac:dyDescent="0.25">
      <c r="A450">
        <v>0.187</v>
      </c>
      <c r="B450">
        <f t="shared" si="129"/>
        <v>448</v>
      </c>
      <c r="C450" s="6">
        <f t="shared" si="130"/>
        <v>0.9922394678492239</v>
      </c>
      <c r="D450" s="6">
        <f t="shared" si="131"/>
        <v>2.4199869453379139</v>
      </c>
      <c r="E450" s="7">
        <f t="shared" si="132"/>
        <v>0.9922394678492239</v>
      </c>
      <c r="F450" s="7">
        <f t="shared" si="133"/>
        <v>2.134138911064264E-2</v>
      </c>
      <c r="AU450">
        <f t="shared" si="134"/>
        <v>429</v>
      </c>
      <c r="AV450" s="2">
        <f t="shared" si="135"/>
        <v>0.13400000000000001</v>
      </c>
      <c r="BS450">
        <f t="shared" si="120"/>
        <v>0.187</v>
      </c>
      <c r="BT450">
        <f t="shared" si="121"/>
        <v>448</v>
      </c>
      <c r="BU450">
        <f t="shared" si="122"/>
        <v>0.187</v>
      </c>
      <c r="BV450">
        <f t="shared" si="123"/>
        <v>0.99958687414380998</v>
      </c>
      <c r="BW450">
        <f t="shared" si="124"/>
        <v>4.1312585619002196E-4</v>
      </c>
      <c r="BX450">
        <f t="shared" si="125"/>
        <v>0.91040528139515853</v>
      </c>
      <c r="BY450">
        <f t="shared" si="126"/>
        <v>-84.379369967588943</v>
      </c>
      <c r="BZ450">
        <f t="shared" si="127"/>
        <v>0.9922394678492239</v>
      </c>
      <c r="CA450">
        <f t="shared" si="128"/>
        <v>2.4199869453379139</v>
      </c>
    </row>
    <row r="451" spans="1:79" x14ac:dyDescent="0.25">
      <c r="A451">
        <v>0.188</v>
      </c>
      <c r="B451">
        <f t="shared" si="129"/>
        <v>449</v>
      </c>
      <c r="C451" s="6">
        <f t="shared" si="130"/>
        <v>0.99445676274944572</v>
      </c>
      <c r="D451" s="6">
        <f t="shared" si="131"/>
        <v>2.5399612699655947</v>
      </c>
      <c r="E451" s="7">
        <f t="shared" si="132"/>
        <v>0.99445676274944572</v>
      </c>
      <c r="F451" s="7">
        <f t="shared" si="133"/>
        <v>1.5849138084452302E-2</v>
      </c>
      <c r="AU451">
        <f t="shared" si="134"/>
        <v>430</v>
      </c>
      <c r="AV451" s="2">
        <f t="shared" si="135"/>
        <v>0.13700000000000001</v>
      </c>
      <c r="BS451">
        <f t="shared" si="120"/>
        <v>0.188</v>
      </c>
      <c r="BT451">
        <f t="shared" si="121"/>
        <v>449</v>
      </c>
      <c r="BU451">
        <f t="shared" si="122"/>
        <v>0.188</v>
      </c>
      <c r="BV451">
        <f t="shared" si="123"/>
        <v>0.99962323162464817</v>
      </c>
      <c r="BW451">
        <f t="shared" si="124"/>
        <v>3.767683753518325E-4</v>
      </c>
      <c r="BX451">
        <f t="shared" si="125"/>
        <v>0.91445789320950244</v>
      </c>
      <c r="BY451">
        <f t="shared" si="126"/>
        <v>-80.551223497792847</v>
      </c>
      <c r="BZ451">
        <f t="shared" si="127"/>
        <v>0.99445676274944572</v>
      </c>
      <c r="CA451">
        <f t="shared" si="128"/>
        <v>2.5399612699655947</v>
      </c>
    </row>
    <row r="452" spans="1:79" x14ac:dyDescent="0.25">
      <c r="A452">
        <v>0.20100000000000001</v>
      </c>
      <c r="B452">
        <f t="shared" si="129"/>
        <v>450</v>
      </c>
      <c r="C452" s="6">
        <f t="shared" si="130"/>
        <v>0.99667405764966743</v>
      </c>
      <c r="D452" s="6">
        <f t="shared" si="131"/>
        <v>2.7137873676087056</v>
      </c>
      <c r="E452" s="7">
        <f t="shared" si="132"/>
        <v>0.99667405764966743</v>
      </c>
      <c r="F452" s="7">
        <f t="shared" si="133"/>
        <v>1.0039183713089853E-2</v>
      </c>
      <c r="AU452">
        <f t="shared" si="134"/>
        <v>431</v>
      </c>
      <c r="AV452" s="2">
        <f t="shared" si="135"/>
        <v>0.13700000000000001</v>
      </c>
      <c r="BS452">
        <f t="shared" ref="BS452:BS515" si="136">IF(A452&gt;0,A452,"")</f>
        <v>0.20100000000000001</v>
      </c>
      <c r="BT452">
        <f t="shared" ref="BT452:BT515" si="137">IF(B452&gt;0,B452,"")</f>
        <v>450</v>
      </c>
      <c r="BU452">
        <f t="shared" ref="BU452:BU515" si="138">BS452</f>
        <v>0.20100000000000001</v>
      </c>
      <c r="BV452">
        <f t="shared" ref="BV452:BV453" si="139">_xlfn.NORM.DIST(BU452,$BP$3,$BP$4,TRUE)</f>
        <v>0.99989240175683647</v>
      </c>
      <c r="BW452">
        <f t="shared" ref="BW452:BW453" si="140">1-BV452</f>
        <v>1.0759824316353139E-4</v>
      </c>
      <c r="BX452">
        <f t="shared" ref="BX452:BX453" si="141">SMALL($BW$3:$BW$453,BT452)</f>
        <v>0.91837164836581886</v>
      </c>
      <c r="BY452">
        <f t="shared" ref="BY452:BY453" si="142">(2*BT452-1)*(LN(BV452)+LN(BX452))</f>
        <v>-76.649395018081009</v>
      </c>
      <c r="BZ452">
        <f t="shared" ref="BZ452:BZ453" si="143">(BT452-0.5)/$BP$5</f>
        <v>0.99667405764966743</v>
      </c>
      <c r="CA452">
        <f t="shared" ref="CA452:CA453" si="144">_xlfn.NORM.S.INV(BZ452)</f>
        <v>2.7137873676087056</v>
      </c>
    </row>
    <row r="453" spans="1:79" x14ac:dyDescent="0.25">
      <c r="A453">
        <v>0.20799999999999999</v>
      </c>
      <c r="B453">
        <f t="shared" ref="B453" si="145">B452+1</f>
        <v>451</v>
      </c>
      <c r="C453" s="6">
        <f t="shared" ref="C453" si="146">(B453-0.5)/$S$2</f>
        <v>0.99889135254988914</v>
      </c>
      <c r="D453" s="6">
        <f t="shared" ref="D453" si="147">(_xlfn.NORM.S.INV(C453))</f>
        <v>3.0594693291315691</v>
      </c>
      <c r="E453" s="7">
        <f t="shared" ref="E453" si="148">_xlfn.NORM.DIST(D453,0,1,TRUE)</f>
        <v>0.99889135254988914</v>
      </c>
      <c r="F453" s="7">
        <f t="shared" ref="F453" si="149">_xlfn.NORM.DIST(D453,0,1,FALSE)</f>
        <v>3.7011384363661937E-3</v>
      </c>
      <c r="AU453">
        <f t="shared" si="134"/>
        <v>432</v>
      </c>
      <c r="AV453" s="2">
        <f t="shared" si="135"/>
        <v>0.13800000000000001</v>
      </c>
      <c r="BS453">
        <f t="shared" si="136"/>
        <v>0.20799999999999999</v>
      </c>
      <c r="BT453">
        <f t="shared" si="137"/>
        <v>451</v>
      </c>
      <c r="BU453">
        <f t="shared" si="138"/>
        <v>0.20799999999999999</v>
      </c>
      <c r="BV453">
        <f t="shared" si="139"/>
        <v>0.99994751099788404</v>
      </c>
      <c r="BW453">
        <f t="shared" si="140"/>
        <v>5.2489002115962968E-5</v>
      </c>
      <c r="BX453">
        <f t="shared" si="141"/>
        <v>0.91837164836581886</v>
      </c>
      <c r="BY453">
        <f t="shared" si="142"/>
        <v>-76.770259074341169</v>
      </c>
      <c r="BZ453">
        <f t="shared" si="143"/>
        <v>0.99889135254988914</v>
      </c>
      <c r="CA453">
        <f t="shared" si="144"/>
        <v>3.0594693291315691</v>
      </c>
    </row>
    <row r="454" spans="1:79" x14ac:dyDescent="0.25">
      <c r="AU454">
        <f t="shared" si="134"/>
        <v>433</v>
      </c>
      <c r="AV454" s="2">
        <f t="shared" si="135"/>
        <v>0.14199999999999999</v>
      </c>
      <c r="BS454" t="str">
        <f t="shared" si="136"/>
        <v/>
      </c>
      <c r="BT454" t="str">
        <f t="shared" si="137"/>
        <v/>
      </c>
      <c r="BU454" t="str">
        <f t="shared" si="138"/>
        <v/>
      </c>
    </row>
    <row r="455" spans="1:79" x14ac:dyDescent="0.25">
      <c r="AU455">
        <f t="shared" si="134"/>
        <v>434</v>
      </c>
      <c r="AV455" s="2">
        <f t="shared" si="135"/>
        <v>0.14299999999999999</v>
      </c>
      <c r="BS455" t="str">
        <f t="shared" si="136"/>
        <v/>
      </c>
      <c r="BT455" t="str">
        <f t="shared" si="137"/>
        <v/>
      </c>
      <c r="BU455" t="str">
        <f t="shared" si="138"/>
        <v/>
      </c>
    </row>
    <row r="456" spans="1:79" x14ac:dyDescent="0.25">
      <c r="AU456">
        <f t="shared" si="134"/>
        <v>435</v>
      </c>
      <c r="AV456" s="2">
        <f t="shared" si="135"/>
        <v>0.14499999999999999</v>
      </c>
      <c r="BS456" t="str">
        <f t="shared" si="136"/>
        <v/>
      </c>
      <c r="BT456" t="str">
        <f t="shared" si="137"/>
        <v/>
      </c>
      <c r="BU456" t="str">
        <f t="shared" si="138"/>
        <v/>
      </c>
    </row>
    <row r="457" spans="1:79" x14ac:dyDescent="0.25">
      <c r="AU457">
        <f t="shared" si="134"/>
        <v>436</v>
      </c>
      <c r="AV457" s="2">
        <f t="shared" si="135"/>
        <v>0.14499999999999999</v>
      </c>
      <c r="BS457" t="str">
        <f t="shared" si="136"/>
        <v/>
      </c>
      <c r="BT457" t="str">
        <f t="shared" si="137"/>
        <v/>
      </c>
      <c r="BU457" t="str">
        <f t="shared" si="138"/>
        <v/>
      </c>
    </row>
    <row r="458" spans="1:79" x14ac:dyDescent="0.25">
      <c r="AU458">
        <f t="shared" ref="AU458:AU474" si="150">IF(B439&gt;0,B439,"")</f>
        <v>437</v>
      </c>
      <c r="AV458" s="2">
        <f t="shared" ref="AV458:AV474" si="151">IF(A439&gt;0,A439,"")</f>
        <v>0.154</v>
      </c>
      <c r="BS458" t="str">
        <f t="shared" si="136"/>
        <v/>
      </c>
      <c r="BT458" t="str">
        <f t="shared" si="137"/>
        <v/>
      </c>
      <c r="BU458" t="str">
        <f t="shared" si="138"/>
        <v/>
      </c>
    </row>
    <row r="459" spans="1:79" x14ac:dyDescent="0.25">
      <c r="AU459">
        <f t="shared" si="150"/>
        <v>438</v>
      </c>
      <c r="AV459" s="2">
        <f t="shared" si="151"/>
        <v>0.156</v>
      </c>
      <c r="BS459" t="str">
        <f t="shared" si="136"/>
        <v/>
      </c>
      <c r="BT459" t="str">
        <f t="shared" si="137"/>
        <v/>
      </c>
      <c r="BU459" t="str">
        <f t="shared" si="138"/>
        <v/>
      </c>
    </row>
    <row r="460" spans="1:79" x14ac:dyDescent="0.25">
      <c r="AU460">
        <f t="shared" si="150"/>
        <v>439</v>
      </c>
      <c r="AV460" s="2">
        <f t="shared" si="151"/>
        <v>0.156</v>
      </c>
      <c r="BS460" t="str">
        <f t="shared" si="136"/>
        <v/>
      </c>
      <c r="BT460" t="str">
        <f t="shared" si="137"/>
        <v/>
      </c>
      <c r="BU460" t="str">
        <f t="shared" si="138"/>
        <v/>
      </c>
    </row>
    <row r="461" spans="1:79" x14ac:dyDescent="0.25">
      <c r="AU461">
        <f t="shared" si="150"/>
        <v>440</v>
      </c>
      <c r="AV461" s="2">
        <f t="shared" si="151"/>
        <v>0.156</v>
      </c>
      <c r="BS461" t="str">
        <f t="shared" si="136"/>
        <v/>
      </c>
      <c r="BT461" t="str">
        <f t="shared" si="137"/>
        <v/>
      </c>
      <c r="BU461" t="str">
        <f t="shared" si="138"/>
        <v/>
      </c>
    </row>
    <row r="462" spans="1:79" x14ac:dyDescent="0.25">
      <c r="AU462">
        <f t="shared" si="150"/>
        <v>441</v>
      </c>
      <c r="AV462" s="2">
        <f t="shared" si="151"/>
        <v>0.159</v>
      </c>
      <c r="BS462" t="str">
        <f t="shared" si="136"/>
        <v/>
      </c>
      <c r="BT462" t="str">
        <f t="shared" si="137"/>
        <v/>
      </c>
      <c r="BU462" t="str">
        <f t="shared" si="138"/>
        <v/>
      </c>
    </row>
    <row r="463" spans="1:79" x14ac:dyDescent="0.25">
      <c r="AU463">
        <f t="shared" si="150"/>
        <v>442</v>
      </c>
      <c r="AV463" s="2">
        <f t="shared" si="151"/>
        <v>0.16</v>
      </c>
      <c r="BS463" t="str">
        <f t="shared" si="136"/>
        <v/>
      </c>
      <c r="BT463" t="str">
        <f t="shared" si="137"/>
        <v/>
      </c>
      <c r="BU463" t="str">
        <f t="shared" si="138"/>
        <v/>
      </c>
    </row>
    <row r="464" spans="1:79" x14ac:dyDescent="0.25">
      <c r="AU464">
        <f t="shared" si="150"/>
        <v>443</v>
      </c>
      <c r="AV464" s="2">
        <f t="shared" si="151"/>
        <v>0.16300000000000001</v>
      </c>
      <c r="BS464" t="str">
        <f t="shared" si="136"/>
        <v/>
      </c>
      <c r="BT464" t="str">
        <f t="shared" si="137"/>
        <v/>
      </c>
      <c r="BU464" t="str">
        <f t="shared" si="138"/>
        <v/>
      </c>
    </row>
    <row r="465" spans="47:73" x14ac:dyDescent="0.25">
      <c r="AU465">
        <f t="shared" si="150"/>
        <v>444</v>
      </c>
      <c r="AV465" s="2">
        <f t="shared" si="151"/>
        <v>0.16500000000000001</v>
      </c>
      <c r="BS465" t="str">
        <f t="shared" si="136"/>
        <v/>
      </c>
      <c r="BT465" t="str">
        <f t="shared" si="137"/>
        <v/>
      </c>
      <c r="BU465" t="str">
        <f t="shared" si="138"/>
        <v/>
      </c>
    </row>
    <row r="466" spans="47:73" x14ac:dyDescent="0.25">
      <c r="AU466">
        <f t="shared" si="150"/>
        <v>445</v>
      </c>
      <c r="AV466" s="2">
        <f t="shared" si="151"/>
        <v>0.16700000000000001</v>
      </c>
      <c r="BS466" t="str">
        <f t="shared" si="136"/>
        <v/>
      </c>
      <c r="BT466" t="str">
        <f t="shared" si="137"/>
        <v/>
      </c>
      <c r="BU466" t="str">
        <f t="shared" si="138"/>
        <v/>
      </c>
    </row>
    <row r="467" spans="47:73" x14ac:dyDescent="0.25">
      <c r="AU467">
        <f t="shared" si="150"/>
        <v>446</v>
      </c>
      <c r="AV467" s="2">
        <f t="shared" si="151"/>
        <v>0.17199999999999999</v>
      </c>
      <c r="BS467" t="str">
        <f t="shared" si="136"/>
        <v/>
      </c>
      <c r="BT467" t="str">
        <f t="shared" si="137"/>
        <v/>
      </c>
      <c r="BU467" t="str">
        <f t="shared" si="138"/>
        <v/>
      </c>
    </row>
    <row r="468" spans="47:73" x14ac:dyDescent="0.25">
      <c r="AU468">
        <f t="shared" si="150"/>
        <v>447</v>
      </c>
      <c r="AV468" s="2">
        <f t="shared" si="151"/>
        <v>0.17399999999999999</v>
      </c>
      <c r="BS468" t="str">
        <f t="shared" si="136"/>
        <v/>
      </c>
      <c r="BT468" t="str">
        <f t="shared" si="137"/>
        <v/>
      </c>
      <c r="BU468" t="str">
        <f t="shared" si="138"/>
        <v/>
      </c>
    </row>
    <row r="469" spans="47:73" x14ac:dyDescent="0.25">
      <c r="AU469">
        <f t="shared" si="150"/>
        <v>448</v>
      </c>
      <c r="AV469" s="2">
        <f t="shared" si="151"/>
        <v>0.187</v>
      </c>
      <c r="BS469" t="str">
        <f t="shared" si="136"/>
        <v/>
      </c>
      <c r="BT469" t="str">
        <f t="shared" si="137"/>
        <v/>
      </c>
      <c r="BU469" t="str">
        <f t="shared" si="138"/>
        <v/>
      </c>
    </row>
    <row r="470" spans="47:73" x14ac:dyDescent="0.25">
      <c r="AU470">
        <f t="shared" si="150"/>
        <v>449</v>
      </c>
      <c r="AV470" s="2">
        <f t="shared" si="151"/>
        <v>0.188</v>
      </c>
      <c r="BS470" t="str">
        <f t="shared" si="136"/>
        <v/>
      </c>
      <c r="BT470" t="str">
        <f t="shared" si="137"/>
        <v/>
      </c>
      <c r="BU470" t="str">
        <f t="shared" si="138"/>
        <v/>
      </c>
    </row>
    <row r="471" spans="47:73" x14ac:dyDescent="0.25">
      <c r="AU471">
        <f t="shared" si="150"/>
        <v>450</v>
      </c>
      <c r="AV471" s="2">
        <f t="shared" si="151"/>
        <v>0.20100000000000001</v>
      </c>
      <c r="BS471" t="str">
        <f t="shared" si="136"/>
        <v/>
      </c>
      <c r="BT471" t="str">
        <f t="shared" si="137"/>
        <v/>
      </c>
      <c r="BU471" t="str">
        <f t="shared" si="138"/>
        <v/>
      </c>
    </row>
    <row r="472" spans="47:73" x14ac:dyDescent="0.25">
      <c r="AU472">
        <f t="shared" si="150"/>
        <v>451</v>
      </c>
      <c r="AV472" s="2">
        <f t="shared" si="151"/>
        <v>0.20799999999999999</v>
      </c>
      <c r="BS472" t="str">
        <f t="shared" si="136"/>
        <v/>
      </c>
      <c r="BT472" t="str">
        <f t="shared" si="137"/>
        <v/>
      </c>
      <c r="BU472" t="str">
        <f t="shared" si="138"/>
        <v/>
      </c>
    </row>
    <row r="473" spans="47:73" x14ac:dyDescent="0.25">
      <c r="AU473" t="str">
        <f t="shared" si="150"/>
        <v/>
      </c>
      <c r="AV473" s="2" t="str">
        <f t="shared" si="151"/>
        <v/>
      </c>
      <c r="BS473" t="str">
        <f t="shared" si="136"/>
        <v/>
      </c>
      <c r="BT473" t="str">
        <f t="shared" si="137"/>
        <v/>
      </c>
      <c r="BU473" t="str">
        <f t="shared" si="138"/>
        <v/>
      </c>
    </row>
    <row r="474" spans="47:73" x14ac:dyDescent="0.25">
      <c r="AU474" t="str">
        <f t="shared" si="150"/>
        <v/>
      </c>
      <c r="AV474" s="2" t="str">
        <f t="shared" si="151"/>
        <v/>
      </c>
      <c r="BS474" t="str">
        <f t="shared" si="136"/>
        <v/>
      </c>
      <c r="BT474" t="str">
        <f t="shared" si="137"/>
        <v/>
      </c>
      <c r="BU474" t="str">
        <f t="shared" si="138"/>
        <v/>
      </c>
    </row>
    <row r="475" spans="47:73" x14ac:dyDescent="0.25">
      <c r="BS475" t="str">
        <f t="shared" si="136"/>
        <v/>
      </c>
      <c r="BT475" t="str">
        <f t="shared" si="137"/>
        <v/>
      </c>
      <c r="BU475" t="str">
        <f t="shared" si="138"/>
        <v/>
      </c>
    </row>
    <row r="476" spans="47:73" x14ac:dyDescent="0.25">
      <c r="BS476" t="str">
        <f t="shared" si="136"/>
        <v/>
      </c>
      <c r="BT476" t="str">
        <f t="shared" si="137"/>
        <v/>
      </c>
      <c r="BU476" t="str">
        <f t="shared" si="138"/>
        <v/>
      </c>
    </row>
    <row r="477" spans="47:73" x14ac:dyDescent="0.25">
      <c r="BS477" t="str">
        <f t="shared" si="136"/>
        <v/>
      </c>
      <c r="BT477" t="str">
        <f t="shared" si="137"/>
        <v/>
      </c>
      <c r="BU477" t="str">
        <f t="shared" si="138"/>
        <v/>
      </c>
    </row>
    <row r="478" spans="47:73" x14ac:dyDescent="0.25">
      <c r="BS478" t="str">
        <f t="shared" si="136"/>
        <v/>
      </c>
      <c r="BT478" t="str">
        <f t="shared" si="137"/>
        <v/>
      </c>
      <c r="BU478" t="str">
        <f t="shared" si="138"/>
        <v/>
      </c>
    </row>
    <row r="479" spans="47:73" x14ac:dyDescent="0.25">
      <c r="BS479" t="str">
        <f t="shared" si="136"/>
        <v/>
      </c>
      <c r="BT479" t="str">
        <f t="shared" si="137"/>
        <v/>
      </c>
      <c r="BU479" t="str">
        <f t="shared" si="138"/>
        <v/>
      </c>
    </row>
    <row r="480" spans="47:73" x14ac:dyDescent="0.25">
      <c r="BS480" t="str">
        <f t="shared" si="136"/>
        <v/>
      </c>
      <c r="BT480" t="str">
        <f t="shared" si="137"/>
        <v/>
      </c>
      <c r="BU480" t="str">
        <f t="shared" si="138"/>
        <v/>
      </c>
    </row>
    <row r="481" spans="71:73" x14ac:dyDescent="0.25">
      <c r="BS481" t="str">
        <f t="shared" si="136"/>
        <v/>
      </c>
      <c r="BT481" t="str">
        <f t="shared" si="137"/>
        <v/>
      </c>
      <c r="BU481" t="str">
        <f t="shared" si="138"/>
        <v/>
      </c>
    </row>
    <row r="482" spans="71:73" x14ac:dyDescent="0.25">
      <c r="BS482" t="str">
        <f t="shared" si="136"/>
        <v/>
      </c>
      <c r="BT482" t="str">
        <f t="shared" si="137"/>
        <v/>
      </c>
      <c r="BU482" t="str">
        <f t="shared" si="138"/>
        <v/>
      </c>
    </row>
    <row r="483" spans="71:73" x14ac:dyDescent="0.25">
      <c r="BS483" t="str">
        <f t="shared" si="136"/>
        <v/>
      </c>
      <c r="BT483" t="str">
        <f t="shared" si="137"/>
        <v/>
      </c>
      <c r="BU483" t="str">
        <f t="shared" si="138"/>
        <v/>
      </c>
    </row>
    <row r="484" spans="71:73" x14ac:dyDescent="0.25">
      <c r="BS484" t="str">
        <f t="shared" si="136"/>
        <v/>
      </c>
      <c r="BT484" t="str">
        <f t="shared" si="137"/>
        <v/>
      </c>
      <c r="BU484" t="str">
        <f t="shared" si="138"/>
        <v/>
      </c>
    </row>
    <row r="485" spans="71:73" x14ac:dyDescent="0.25">
      <c r="BS485" t="str">
        <f t="shared" si="136"/>
        <v/>
      </c>
      <c r="BT485" t="str">
        <f t="shared" si="137"/>
        <v/>
      </c>
      <c r="BU485" t="str">
        <f t="shared" si="138"/>
        <v/>
      </c>
    </row>
    <row r="486" spans="71:73" x14ac:dyDescent="0.25">
      <c r="BS486" t="str">
        <f t="shared" si="136"/>
        <v/>
      </c>
      <c r="BT486" t="str">
        <f t="shared" si="137"/>
        <v/>
      </c>
      <c r="BU486" t="str">
        <f t="shared" si="138"/>
        <v/>
      </c>
    </row>
    <row r="487" spans="71:73" x14ac:dyDescent="0.25">
      <c r="BS487" t="str">
        <f t="shared" si="136"/>
        <v/>
      </c>
      <c r="BT487" t="str">
        <f t="shared" si="137"/>
        <v/>
      </c>
      <c r="BU487" t="str">
        <f t="shared" si="138"/>
        <v/>
      </c>
    </row>
    <row r="488" spans="71:73" x14ac:dyDescent="0.25">
      <c r="BS488" t="str">
        <f t="shared" si="136"/>
        <v/>
      </c>
      <c r="BT488" t="str">
        <f t="shared" si="137"/>
        <v/>
      </c>
      <c r="BU488" t="str">
        <f t="shared" si="138"/>
        <v/>
      </c>
    </row>
    <row r="489" spans="71:73" x14ac:dyDescent="0.25">
      <c r="BS489" t="str">
        <f t="shared" si="136"/>
        <v/>
      </c>
      <c r="BT489" t="str">
        <f t="shared" si="137"/>
        <v/>
      </c>
      <c r="BU489" t="str">
        <f t="shared" si="138"/>
        <v/>
      </c>
    </row>
    <row r="490" spans="71:73" x14ac:dyDescent="0.25">
      <c r="BS490" t="str">
        <f t="shared" si="136"/>
        <v/>
      </c>
      <c r="BT490" t="str">
        <f t="shared" si="137"/>
        <v/>
      </c>
      <c r="BU490" t="str">
        <f t="shared" si="138"/>
        <v/>
      </c>
    </row>
    <row r="491" spans="71:73" x14ac:dyDescent="0.25">
      <c r="BS491" t="str">
        <f t="shared" si="136"/>
        <v/>
      </c>
      <c r="BT491" t="str">
        <f t="shared" si="137"/>
        <v/>
      </c>
      <c r="BU491" t="str">
        <f t="shared" si="138"/>
        <v/>
      </c>
    </row>
    <row r="492" spans="71:73" x14ac:dyDescent="0.25">
      <c r="BS492" t="str">
        <f t="shared" si="136"/>
        <v/>
      </c>
      <c r="BT492" t="str">
        <f t="shared" si="137"/>
        <v/>
      </c>
      <c r="BU492" t="str">
        <f t="shared" si="138"/>
        <v/>
      </c>
    </row>
    <row r="493" spans="71:73" x14ac:dyDescent="0.25">
      <c r="BS493" t="str">
        <f t="shared" si="136"/>
        <v/>
      </c>
      <c r="BT493" t="str">
        <f t="shared" si="137"/>
        <v/>
      </c>
      <c r="BU493" t="str">
        <f t="shared" si="138"/>
        <v/>
      </c>
    </row>
    <row r="494" spans="71:73" x14ac:dyDescent="0.25">
      <c r="BS494" t="str">
        <f t="shared" si="136"/>
        <v/>
      </c>
      <c r="BT494" t="str">
        <f t="shared" si="137"/>
        <v/>
      </c>
      <c r="BU494" t="str">
        <f t="shared" si="138"/>
        <v/>
      </c>
    </row>
    <row r="495" spans="71:73" x14ac:dyDescent="0.25">
      <c r="BS495" t="str">
        <f t="shared" si="136"/>
        <v/>
      </c>
      <c r="BT495" t="str">
        <f t="shared" si="137"/>
        <v/>
      </c>
      <c r="BU495" t="str">
        <f t="shared" si="138"/>
        <v/>
      </c>
    </row>
    <row r="496" spans="71:73" x14ac:dyDescent="0.25">
      <c r="BS496" t="str">
        <f t="shared" si="136"/>
        <v/>
      </c>
      <c r="BT496" t="str">
        <f t="shared" si="137"/>
        <v/>
      </c>
      <c r="BU496" t="str">
        <f t="shared" si="138"/>
        <v/>
      </c>
    </row>
    <row r="497" spans="71:73" x14ac:dyDescent="0.25">
      <c r="BS497" t="str">
        <f t="shared" si="136"/>
        <v/>
      </c>
      <c r="BT497" t="str">
        <f t="shared" si="137"/>
        <v/>
      </c>
      <c r="BU497" t="str">
        <f t="shared" si="138"/>
        <v/>
      </c>
    </row>
    <row r="498" spans="71:73" x14ac:dyDescent="0.25">
      <c r="BS498" t="str">
        <f t="shared" si="136"/>
        <v/>
      </c>
      <c r="BT498" t="str">
        <f t="shared" si="137"/>
        <v/>
      </c>
      <c r="BU498" t="str">
        <f t="shared" si="138"/>
        <v/>
      </c>
    </row>
    <row r="499" spans="71:73" x14ac:dyDescent="0.25">
      <c r="BS499" t="str">
        <f t="shared" si="136"/>
        <v/>
      </c>
      <c r="BT499" t="str">
        <f t="shared" si="137"/>
        <v/>
      </c>
      <c r="BU499" t="str">
        <f t="shared" si="138"/>
        <v/>
      </c>
    </row>
    <row r="500" spans="71:73" x14ac:dyDescent="0.25">
      <c r="BS500" t="str">
        <f t="shared" si="136"/>
        <v/>
      </c>
      <c r="BT500" t="str">
        <f t="shared" si="137"/>
        <v/>
      </c>
      <c r="BU500" t="str">
        <f t="shared" si="138"/>
        <v/>
      </c>
    </row>
    <row r="501" spans="71:73" x14ac:dyDescent="0.25">
      <c r="BS501" t="str">
        <f t="shared" si="136"/>
        <v/>
      </c>
      <c r="BT501" t="str">
        <f t="shared" si="137"/>
        <v/>
      </c>
      <c r="BU501" t="str">
        <f t="shared" si="138"/>
        <v/>
      </c>
    </row>
    <row r="502" spans="71:73" x14ac:dyDescent="0.25">
      <c r="BS502" t="str">
        <f t="shared" si="136"/>
        <v/>
      </c>
      <c r="BT502" t="str">
        <f t="shared" si="137"/>
        <v/>
      </c>
      <c r="BU502" t="str">
        <f t="shared" si="138"/>
        <v/>
      </c>
    </row>
    <row r="503" spans="71:73" x14ac:dyDescent="0.25">
      <c r="BS503" t="str">
        <f t="shared" si="136"/>
        <v/>
      </c>
      <c r="BT503" t="str">
        <f t="shared" si="137"/>
        <v/>
      </c>
      <c r="BU503" t="str">
        <f t="shared" si="138"/>
        <v/>
      </c>
    </row>
    <row r="504" spans="71:73" x14ac:dyDescent="0.25">
      <c r="BS504" t="str">
        <f t="shared" si="136"/>
        <v/>
      </c>
      <c r="BT504" t="str">
        <f t="shared" si="137"/>
        <v/>
      </c>
      <c r="BU504" t="str">
        <f t="shared" si="138"/>
        <v/>
      </c>
    </row>
    <row r="505" spans="71:73" x14ac:dyDescent="0.25">
      <c r="BS505" t="str">
        <f t="shared" si="136"/>
        <v/>
      </c>
      <c r="BT505" t="str">
        <f t="shared" si="137"/>
        <v/>
      </c>
      <c r="BU505" t="str">
        <f t="shared" si="138"/>
        <v/>
      </c>
    </row>
    <row r="506" spans="71:73" x14ac:dyDescent="0.25">
      <c r="BS506" t="str">
        <f t="shared" si="136"/>
        <v/>
      </c>
      <c r="BT506" t="str">
        <f t="shared" si="137"/>
        <v/>
      </c>
      <c r="BU506" t="str">
        <f t="shared" si="138"/>
        <v/>
      </c>
    </row>
    <row r="507" spans="71:73" x14ac:dyDescent="0.25">
      <c r="BS507" t="str">
        <f t="shared" si="136"/>
        <v/>
      </c>
      <c r="BT507" t="str">
        <f t="shared" si="137"/>
        <v/>
      </c>
      <c r="BU507" t="str">
        <f t="shared" si="138"/>
        <v/>
      </c>
    </row>
    <row r="508" spans="71:73" x14ac:dyDescent="0.25">
      <c r="BS508" t="str">
        <f t="shared" si="136"/>
        <v/>
      </c>
      <c r="BT508" t="str">
        <f t="shared" si="137"/>
        <v/>
      </c>
      <c r="BU508" t="str">
        <f t="shared" si="138"/>
        <v/>
      </c>
    </row>
    <row r="509" spans="71:73" x14ac:dyDescent="0.25">
      <c r="BS509" t="str">
        <f t="shared" si="136"/>
        <v/>
      </c>
      <c r="BT509" t="str">
        <f t="shared" si="137"/>
        <v/>
      </c>
      <c r="BU509" t="str">
        <f t="shared" si="138"/>
        <v/>
      </c>
    </row>
    <row r="510" spans="71:73" x14ac:dyDescent="0.25">
      <c r="BS510" t="str">
        <f t="shared" si="136"/>
        <v/>
      </c>
      <c r="BT510" t="str">
        <f t="shared" si="137"/>
        <v/>
      </c>
      <c r="BU510" t="str">
        <f t="shared" si="138"/>
        <v/>
      </c>
    </row>
    <row r="511" spans="71:73" x14ac:dyDescent="0.25">
      <c r="BS511" t="str">
        <f t="shared" si="136"/>
        <v/>
      </c>
      <c r="BT511" t="str">
        <f t="shared" si="137"/>
        <v/>
      </c>
      <c r="BU511" t="str">
        <f t="shared" si="138"/>
        <v/>
      </c>
    </row>
    <row r="512" spans="71:73" x14ac:dyDescent="0.25">
      <c r="BS512" t="str">
        <f t="shared" si="136"/>
        <v/>
      </c>
      <c r="BT512" t="str">
        <f t="shared" si="137"/>
        <v/>
      </c>
      <c r="BU512" t="str">
        <f t="shared" si="138"/>
        <v/>
      </c>
    </row>
    <row r="513" spans="71:73" x14ac:dyDescent="0.25">
      <c r="BS513" t="str">
        <f t="shared" si="136"/>
        <v/>
      </c>
      <c r="BT513" t="str">
        <f t="shared" si="137"/>
        <v/>
      </c>
      <c r="BU513" t="str">
        <f t="shared" si="138"/>
        <v/>
      </c>
    </row>
    <row r="514" spans="71:73" x14ac:dyDescent="0.25">
      <c r="BS514" t="str">
        <f t="shared" si="136"/>
        <v/>
      </c>
      <c r="BT514" t="str">
        <f t="shared" si="137"/>
        <v/>
      </c>
      <c r="BU514" t="str">
        <f t="shared" si="138"/>
        <v/>
      </c>
    </row>
    <row r="515" spans="71:73" x14ac:dyDescent="0.25">
      <c r="BS515" t="str">
        <f t="shared" si="136"/>
        <v/>
      </c>
      <c r="BT515" t="str">
        <f t="shared" si="137"/>
        <v/>
      </c>
      <c r="BU515" t="str">
        <f t="shared" si="138"/>
        <v/>
      </c>
    </row>
    <row r="516" spans="71:73" x14ac:dyDescent="0.25">
      <c r="BS516" t="str">
        <f t="shared" ref="BS516:BS579" si="152">IF(A516&gt;0,A516,"")</f>
        <v/>
      </c>
      <c r="BT516" t="str">
        <f t="shared" ref="BT516:BT579" si="153">IF(B516&gt;0,B516,"")</f>
        <v/>
      </c>
      <c r="BU516" t="str">
        <f t="shared" ref="BU516:BU579" si="154">BS516</f>
        <v/>
      </c>
    </row>
    <row r="517" spans="71:73" x14ac:dyDescent="0.25">
      <c r="BS517" t="str">
        <f t="shared" si="152"/>
        <v/>
      </c>
      <c r="BT517" t="str">
        <f t="shared" si="153"/>
        <v/>
      </c>
      <c r="BU517" t="str">
        <f t="shared" si="154"/>
        <v/>
      </c>
    </row>
    <row r="518" spans="71:73" x14ac:dyDescent="0.25">
      <c r="BS518" t="str">
        <f t="shared" si="152"/>
        <v/>
      </c>
      <c r="BT518" t="str">
        <f t="shared" si="153"/>
        <v/>
      </c>
      <c r="BU518" t="str">
        <f t="shared" si="154"/>
        <v/>
      </c>
    </row>
    <row r="519" spans="71:73" x14ac:dyDescent="0.25">
      <c r="BS519" t="str">
        <f t="shared" si="152"/>
        <v/>
      </c>
      <c r="BT519" t="str">
        <f t="shared" si="153"/>
        <v/>
      </c>
      <c r="BU519" t="str">
        <f t="shared" si="154"/>
        <v/>
      </c>
    </row>
    <row r="520" spans="71:73" x14ac:dyDescent="0.25">
      <c r="BS520" t="str">
        <f t="shared" si="152"/>
        <v/>
      </c>
      <c r="BT520" t="str">
        <f t="shared" si="153"/>
        <v/>
      </c>
      <c r="BU520" t="str">
        <f t="shared" si="154"/>
        <v/>
      </c>
    </row>
    <row r="521" spans="71:73" x14ac:dyDescent="0.25">
      <c r="BS521" t="str">
        <f t="shared" si="152"/>
        <v/>
      </c>
      <c r="BT521" t="str">
        <f t="shared" si="153"/>
        <v/>
      </c>
      <c r="BU521" t="str">
        <f t="shared" si="154"/>
        <v/>
      </c>
    </row>
    <row r="522" spans="71:73" x14ac:dyDescent="0.25">
      <c r="BS522" t="str">
        <f t="shared" si="152"/>
        <v/>
      </c>
      <c r="BT522" t="str">
        <f t="shared" si="153"/>
        <v/>
      </c>
      <c r="BU522" t="str">
        <f t="shared" si="154"/>
        <v/>
      </c>
    </row>
    <row r="523" spans="71:73" x14ac:dyDescent="0.25">
      <c r="BS523" t="str">
        <f t="shared" si="152"/>
        <v/>
      </c>
      <c r="BT523" t="str">
        <f t="shared" si="153"/>
        <v/>
      </c>
      <c r="BU523" t="str">
        <f t="shared" si="154"/>
        <v/>
      </c>
    </row>
    <row r="524" spans="71:73" x14ac:dyDescent="0.25">
      <c r="BS524" t="str">
        <f t="shared" si="152"/>
        <v/>
      </c>
      <c r="BT524" t="str">
        <f t="shared" si="153"/>
        <v/>
      </c>
      <c r="BU524" t="str">
        <f t="shared" si="154"/>
        <v/>
      </c>
    </row>
    <row r="525" spans="71:73" x14ac:dyDescent="0.25">
      <c r="BS525" t="str">
        <f t="shared" si="152"/>
        <v/>
      </c>
      <c r="BT525" t="str">
        <f t="shared" si="153"/>
        <v/>
      </c>
      <c r="BU525" t="str">
        <f t="shared" si="154"/>
        <v/>
      </c>
    </row>
    <row r="526" spans="71:73" x14ac:dyDescent="0.25">
      <c r="BS526" t="str">
        <f t="shared" si="152"/>
        <v/>
      </c>
      <c r="BT526" t="str">
        <f t="shared" si="153"/>
        <v/>
      </c>
      <c r="BU526" t="str">
        <f t="shared" si="154"/>
        <v/>
      </c>
    </row>
    <row r="527" spans="71:73" x14ac:dyDescent="0.25">
      <c r="BS527" t="str">
        <f t="shared" si="152"/>
        <v/>
      </c>
      <c r="BT527" t="str">
        <f t="shared" si="153"/>
        <v/>
      </c>
      <c r="BU527" t="str">
        <f t="shared" si="154"/>
        <v/>
      </c>
    </row>
    <row r="528" spans="71:73" x14ac:dyDescent="0.25">
      <c r="BS528" t="str">
        <f t="shared" si="152"/>
        <v/>
      </c>
      <c r="BT528" t="str">
        <f t="shared" si="153"/>
        <v/>
      </c>
      <c r="BU528" t="str">
        <f t="shared" si="154"/>
        <v/>
      </c>
    </row>
    <row r="529" spans="71:73" x14ac:dyDescent="0.25">
      <c r="BS529" t="str">
        <f t="shared" si="152"/>
        <v/>
      </c>
      <c r="BT529" t="str">
        <f t="shared" si="153"/>
        <v/>
      </c>
      <c r="BU529" t="str">
        <f t="shared" si="154"/>
        <v/>
      </c>
    </row>
    <row r="530" spans="71:73" x14ac:dyDescent="0.25">
      <c r="BS530" t="str">
        <f t="shared" si="152"/>
        <v/>
      </c>
      <c r="BT530" t="str">
        <f t="shared" si="153"/>
        <v/>
      </c>
      <c r="BU530" t="str">
        <f t="shared" si="154"/>
        <v/>
      </c>
    </row>
    <row r="531" spans="71:73" x14ac:dyDescent="0.25">
      <c r="BS531" t="str">
        <f t="shared" si="152"/>
        <v/>
      </c>
      <c r="BT531" t="str">
        <f t="shared" si="153"/>
        <v/>
      </c>
      <c r="BU531" t="str">
        <f t="shared" si="154"/>
        <v/>
      </c>
    </row>
    <row r="532" spans="71:73" x14ac:dyDescent="0.25">
      <c r="BS532" t="str">
        <f t="shared" si="152"/>
        <v/>
      </c>
      <c r="BT532" t="str">
        <f t="shared" si="153"/>
        <v/>
      </c>
      <c r="BU532" t="str">
        <f t="shared" si="154"/>
        <v/>
      </c>
    </row>
    <row r="533" spans="71:73" x14ac:dyDescent="0.25">
      <c r="BS533" t="str">
        <f t="shared" si="152"/>
        <v/>
      </c>
      <c r="BT533" t="str">
        <f t="shared" si="153"/>
        <v/>
      </c>
      <c r="BU533" t="str">
        <f t="shared" si="154"/>
        <v/>
      </c>
    </row>
    <row r="534" spans="71:73" x14ac:dyDescent="0.25">
      <c r="BS534" t="str">
        <f t="shared" si="152"/>
        <v/>
      </c>
      <c r="BT534" t="str">
        <f t="shared" si="153"/>
        <v/>
      </c>
      <c r="BU534" t="str">
        <f t="shared" si="154"/>
        <v/>
      </c>
    </row>
    <row r="535" spans="71:73" x14ac:dyDescent="0.25">
      <c r="BS535" t="str">
        <f t="shared" si="152"/>
        <v/>
      </c>
      <c r="BT535" t="str">
        <f t="shared" si="153"/>
        <v/>
      </c>
      <c r="BU535" t="str">
        <f t="shared" si="154"/>
        <v/>
      </c>
    </row>
    <row r="536" spans="71:73" x14ac:dyDescent="0.25">
      <c r="BS536" t="str">
        <f t="shared" si="152"/>
        <v/>
      </c>
      <c r="BT536" t="str">
        <f t="shared" si="153"/>
        <v/>
      </c>
      <c r="BU536" t="str">
        <f t="shared" si="154"/>
        <v/>
      </c>
    </row>
    <row r="537" spans="71:73" x14ac:dyDescent="0.25">
      <c r="BS537" t="str">
        <f t="shared" si="152"/>
        <v/>
      </c>
      <c r="BT537" t="str">
        <f t="shared" si="153"/>
        <v/>
      </c>
      <c r="BU537" t="str">
        <f t="shared" si="154"/>
        <v/>
      </c>
    </row>
    <row r="538" spans="71:73" x14ac:dyDescent="0.25">
      <c r="BS538" t="str">
        <f t="shared" si="152"/>
        <v/>
      </c>
      <c r="BT538" t="str">
        <f t="shared" si="153"/>
        <v/>
      </c>
      <c r="BU538" t="str">
        <f t="shared" si="154"/>
        <v/>
      </c>
    </row>
    <row r="539" spans="71:73" x14ac:dyDescent="0.25">
      <c r="BS539" t="str">
        <f t="shared" si="152"/>
        <v/>
      </c>
      <c r="BT539" t="str">
        <f t="shared" si="153"/>
        <v/>
      </c>
      <c r="BU539" t="str">
        <f t="shared" si="154"/>
        <v/>
      </c>
    </row>
    <row r="540" spans="71:73" x14ac:dyDescent="0.25">
      <c r="BS540" t="str">
        <f t="shared" si="152"/>
        <v/>
      </c>
      <c r="BT540" t="str">
        <f t="shared" si="153"/>
        <v/>
      </c>
      <c r="BU540" t="str">
        <f t="shared" si="154"/>
        <v/>
      </c>
    </row>
    <row r="541" spans="71:73" x14ac:dyDescent="0.25">
      <c r="BS541" t="str">
        <f t="shared" si="152"/>
        <v/>
      </c>
      <c r="BT541" t="str">
        <f t="shared" si="153"/>
        <v/>
      </c>
      <c r="BU541" t="str">
        <f t="shared" si="154"/>
        <v/>
      </c>
    </row>
    <row r="542" spans="71:73" x14ac:dyDescent="0.25">
      <c r="BS542" t="str">
        <f t="shared" si="152"/>
        <v/>
      </c>
      <c r="BT542" t="str">
        <f t="shared" si="153"/>
        <v/>
      </c>
      <c r="BU542" t="str">
        <f t="shared" si="154"/>
        <v/>
      </c>
    </row>
    <row r="543" spans="71:73" x14ac:dyDescent="0.25">
      <c r="BS543" t="str">
        <f t="shared" si="152"/>
        <v/>
      </c>
      <c r="BT543" t="str">
        <f t="shared" si="153"/>
        <v/>
      </c>
      <c r="BU543" t="str">
        <f t="shared" si="154"/>
        <v/>
      </c>
    </row>
    <row r="544" spans="71:73" x14ac:dyDescent="0.25">
      <c r="BS544" t="str">
        <f t="shared" si="152"/>
        <v/>
      </c>
      <c r="BT544" t="str">
        <f t="shared" si="153"/>
        <v/>
      </c>
      <c r="BU544" t="str">
        <f t="shared" si="154"/>
        <v/>
      </c>
    </row>
    <row r="545" spans="71:73" x14ac:dyDescent="0.25">
      <c r="BS545" t="str">
        <f t="shared" si="152"/>
        <v/>
      </c>
      <c r="BT545" t="str">
        <f t="shared" si="153"/>
        <v/>
      </c>
      <c r="BU545" t="str">
        <f t="shared" si="154"/>
        <v/>
      </c>
    </row>
    <row r="546" spans="71:73" x14ac:dyDescent="0.25">
      <c r="BS546" t="str">
        <f t="shared" si="152"/>
        <v/>
      </c>
      <c r="BT546" t="str">
        <f t="shared" si="153"/>
        <v/>
      </c>
      <c r="BU546" t="str">
        <f t="shared" si="154"/>
        <v/>
      </c>
    </row>
    <row r="547" spans="71:73" x14ac:dyDescent="0.25">
      <c r="BS547" t="str">
        <f t="shared" si="152"/>
        <v/>
      </c>
      <c r="BT547" t="str">
        <f t="shared" si="153"/>
        <v/>
      </c>
      <c r="BU547" t="str">
        <f t="shared" si="154"/>
        <v/>
      </c>
    </row>
    <row r="548" spans="71:73" x14ac:dyDescent="0.25">
      <c r="BS548" t="str">
        <f t="shared" si="152"/>
        <v/>
      </c>
      <c r="BT548" t="str">
        <f t="shared" si="153"/>
        <v/>
      </c>
      <c r="BU548" t="str">
        <f t="shared" si="154"/>
        <v/>
      </c>
    </row>
    <row r="549" spans="71:73" x14ac:dyDescent="0.25">
      <c r="BS549" t="str">
        <f t="shared" si="152"/>
        <v/>
      </c>
      <c r="BT549" t="str">
        <f t="shared" si="153"/>
        <v/>
      </c>
      <c r="BU549" t="str">
        <f t="shared" si="154"/>
        <v/>
      </c>
    </row>
    <row r="550" spans="71:73" x14ac:dyDescent="0.25">
      <c r="BS550" t="str">
        <f t="shared" si="152"/>
        <v/>
      </c>
      <c r="BT550" t="str">
        <f t="shared" si="153"/>
        <v/>
      </c>
      <c r="BU550" t="str">
        <f t="shared" si="154"/>
        <v/>
      </c>
    </row>
    <row r="551" spans="71:73" x14ac:dyDescent="0.25">
      <c r="BS551" t="str">
        <f t="shared" si="152"/>
        <v/>
      </c>
      <c r="BT551" t="str">
        <f t="shared" si="153"/>
        <v/>
      </c>
      <c r="BU551" t="str">
        <f t="shared" si="154"/>
        <v/>
      </c>
    </row>
    <row r="552" spans="71:73" x14ac:dyDescent="0.25">
      <c r="BS552" t="str">
        <f t="shared" si="152"/>
        <v/>
      </c>
      <c r="BT552" t="str">
        <f t="shared" si="153"/>
        <v/>
      </c>
      <c r="BU552" t="str">
        <f t="shared" si="154"/>
        <v/>
      </c>
    </row>
    <row r="553" spans="71:73" x14ac:dyDescent="0.25">
      <c r="BS553" t="str">
        <f t="shared" si="152"/>
        <v/>
      </c>
      <c r="BT553" t="str">
        <f t="shared" si="153"/>
        <v/>
      </c>
      <c r="BU553" t="str">
        <f t="shared" si="154"/>
        <v/>
      </c>
    </row>
    <row r="554" spans="71:73" x14ac:dyDescent="0.25">
      <c r="BS554" t="str">
        <f t="shared" si="152"/>
        <v/>
      </c>
      <c r="BT554" t="str">
        <f t="shared" si="153"/>
        <v/>
      </c>
      <c r="BU554" t="str">
        <f t="shared" si="154"/>
        <v/>
      </c>
    </row>
    <row r="555" spans="71:73" x14ac:dyDescent="0.25">
      <c r="BS555" t="str">
        <f t="shared" si="152"/>
        <v/>
      </c>
      <c r="BT555" t="str">
        <f t="shared" si="153"/>
        <v/>
      </c>
      <c r="BU555" t="str">
        <f t="shared" si="154"/>
        <v/>
      </c>
    </row>
    <row r="556" spans="71:73" x14ac:dyDescent="0.25">
      <c r="BS556" t="str">
        <f t="shared" si="152"/>
        <v/>
      </c>
      <c r="BT556" t="str">
        <f t="shared" si="153"/>
        <v/>
      </c>
      <c r="BU556" t="str">
        <f t="shared" si="154"/>
        <v/>
      </c>
    </row>
    <row r="557" spans="71:73" x14ac:dyDescent="0.25">
      <c r="BS557" t="str">
        <f t="shared" si="152"/>
        <v/>
      </c>
      <c r="BT557" t="str">
        <f t="shared" si="153"/>
        <v/>
      </c>
      <c r="BU557" t="str">
        <f t="shared" si="154"/>
        <v/>
      </c>
    </row>
    <row r="558" spans="71:73" x14ac:dyDescent="0.25">
      <c r="BS558" t="str">
        <f t="shared" si="152"/>
        <v/>
      </c>
      <c r="BT558" t="str">
        <f t="shared" si="153"/>
        <v/>
      </c>
      <c r="BU558" t="str">
        <f t="shared" si="154"/>
        <v/>
      </c>
    </row>
    <row r="559" spans="71:73" x14ac:dyDescent="0.25">
      <c r="BS559" t="str">
        <f t="shared" si="152"/>
        <v/>
      </c>
      <c r="BT559" t="str">
        <f t="shared" si="153"/>
        <v/>
      </c>
      <c r="BU559" t="str">
        <f t="shared" si="154"/>
        <v/>
      </c>
    </row>
    <row r="560" spans="71:73" x14ac:dyDescent="0.25">
      <c r="BS560" t="str">
        <f t="shared" si="152"/>
        <v/>
      </c>
      <c r="BT560" t="str">
        <f t="shared" si="153"/>
        <v/>
      </c>
      <c r="BU560" t="str">
        <f t="shared" si="154"/>
        <v/>
      </c>
    </row>
    <row r="561" spans="71:73" x14ac:dyDescent="0.25">
      <c r="BS561" t="str">
        <f t="shared" si="152"/>
        <v/>
      </c>
      <c r="BT561" t="str">
        <f t="shared" si="153"/>
        <v/>
      </c>
      <c r="BU561" t="str">
        <f t="shared" si="154"/>
        <v/>
      </c>
    </row>
    <row r="562" spans="71:73" x14ac:dyDescent="0.25">
      <c r="BS562" t="str">
        <f t="shared" si="152"/>
        <v/>
      </c>
      <c r="BT562" t="str">
        <f t="shared" si="153"/>
        <v/>
      </c>
      <c r="BU562" t="str">
        <f t="shared" si="154"/>
        <v/>
      </c>
    </row>
    <row r="563" spans="71:73" x14ac:dyDescent="0.25">
      <c r="BS563" t="str">
        <f t="shared" si="152"/>
        <v/>
      </c>
      <c r="BT563" t="str">
        <f t="shared" si="153"/>
        <v/>
      </c>
      <c r="BU563" t="str">
        <f t="shared" si="154"/>
        <v/>
      </c>
    </row>
    <row r="564" spans="71:73" x14ac:dyDescent="0.25">
      <c r="BS564" t="str">
        <f t="shared" si="152"/>
        <v/>
      </c>
      <c r="BT564" t="str">
        <f t="shared" si="153"/>
        <v/>
      </c>
      <c r="BU564" t="str">
        <f t="shared" si="154"/>
        <v/>
      </c>
    </row>
    <row r="565" spans="71:73" x14ac:dyDescent="0.25">
      <c r="BS565" t="str">
        <f t="shared" si="152"/>
        <v/>
      </c>
      <c r="BT565" t="str">
        <f t="shared" si="153"/>
        <v/>
      </c>
      <c r="BU565" t="str">
        <f t="shared" si="154"/>
        <v/>
      </c>
    </row>
    <row r="566" spans="71:73" x14ac:dyDescent="0.25">
      <c r="BS566" t="str">
        <f t="shared" si="152"/>
        <v/>
      </c>
      <c r="BT566" t="str">
        <f t="shared" si="153"/>
        <v/>
      </c>
      <c r="BU566" t="str">
        <f t="shared" si="154"/>
        <v/>
      </c>
    </row>
    <row r="567" spans="71:73" x14ac:dyDescent="0.25">
      <c r="BS567" t="str">
        <f t="shared" si="152"/>
        <v/>
      </c>
      <c r="BT567" t="str">
        <f t="shared" si="153"/>
        <v/>
      </c>
      <c r="BU567" t="str">
        <f t="shared" si="154"/>
        <v/>
      </c>
    </row>
    <row r="568" spans="71:73" x14ac:dyDescent="0.25">
      <c r="BS568" t="str">
        <f t="shared" si="152"/>
        <v/>
      </c>
      <c r="BT568" t="str">
        <f t="shared" si="153"/>
        <v/>
      </c>
      <c r="BU568" t="str">
        <f t="shared" si="154"/>
        <v/>
      </c>
    </row>
    <row r="569" spans="71:73" x14ac:dyDescent="0.25">
      <c r="BS569" t="str">
        <f t="shared" si="152"/>
        <v/>
      </c>
      <c r="BT569" t="str">
        <f t="shared" si="153"/>
        <v/>
      </c>
      <c r="BU569" t="str">
        <f t="shared" si="154"/>
        <v/>
      </c>
    </row>
    <row r="570" spans="71:73" x14ac:dyDescent="0.25">
      <c r="BS570" t="str">
        <f t="shared" si="152"/>
        <v/>
      </c>
      <c r="BT570" t="str">
        <f t="shared" si="153"/>
        <v/>
      </c>
      <c r="BU570" t="str">
        <f t="shared" si="154"/>
        <v/>
      </c>
    </row>
    <row r="571" spans="71:73" x14ac:dyDescent="0.25">
      <c r="BS571" t="str">
        <f t="shared" si="152"/>
        <v/>
      </c>
      <c r="BT571" t="str">
        <f t="shared" si="153"/>
        <v/>
      </c>
      <c r="BU571" t="str">
        <f t="shared" si="154"/>
        <v/>
      </c>
    </row>
    <row r="572" spans="71:73" x14ac:dyDescent="0.25">
      <c r="BS572" t="str">
        <f t="shared" si="152"/>
        <v/>
      </c>
      <c r="BT572" t="str">
        <f t="shared" si="153"/>
        <v/>
      </c>
      <c r="BU572" t="str">
        <f t="shared" si="154"/>
        <v/>
      </c>
    </row>
    <row r="573" spans="71:73" x14ac:dyDescent="0.25">
      <c r="BS573" t="str">
        <f t="shared" si="152"/>
        <v/>
      </c>
      <c r="BT573" t="str">
        <f t="shared" si="153"/>
        <v/>
      </c>
      <c r="BU573" t="str">
        <f t="shared" si="154"/>
        <v/>
      </c>
    </row>
    <row r="574" spans="71:73" x14ac:dyDescent="0.25">
      <c r="BS574" t="str">
        <f t="shared" si="152"/>
        <v/>
      </c>
      <c r="BT574" t="str">
        <f t="shared" si="153"/>
        <v/>
      </c>
      <c r="BU574" t="str">
        <f t="shared" si="154"/>
        <v/>
      </c>
    </row>
    <row r="575" spans="71:73" x14ac:dyDescent="0.25">
      <c r="BS575" t="str">
        <f t="shared" si="152"/>
        <v/>
      </c>
      <c r="BT575" t="str">
        <f t="shared" si="153"/>
        <v/>
      </c>
      <c r="BU575" t="str">
        <f t="shared" si="154"/>
        <v/>
      </c>
    </row>
    <row r="576" spans="71:73" x14ac:dyDescent="0.25">
      <c r="BS576" t="str">
        <f t="shared" si="152"/>
        <v/>
      </c>
      <c r="BT576" t="str">
        <f t="shared" si="153"/>
        <v/>
      </c>
      <c r="BU576" t="str">
        <f t="shared" si="154"/>
        <v/>
      </c>
    </row>
    <row r="577" spans="71:73" x14ac:dyDescent="0.25">
      <c r="BS577" t="str">
        <f t="shared" si="152"/>
        <v/>
      </c>
      <c r="BT577" t="str">
        <f t="shared" si="153"/>
        <v/>
      </c>
      <c r="BU577" t="str">
        <f t="shared" si="154"/>
        <v/>
      </c>
    </row>
    <row r="578" spans="71:73" x14ac:dyDescent="0.25">
      <c r="BS578" t="str">
        <f t="shared" si="152"/>
        <v/>
      </c>
      <c r="BT578" t="str">
        <f t="shared" si="153"/>
        <v/>
      </c>
      <c r="BU578" t="str">
        <f t="shared" si="154"/>
        <v/>
      </c>
    </row>
    <row r="579" spans="71:73" x14ac:dyDescent="0.25">
      <c r="BS579" t="str">
        <f t="shared" si="152"/>
        <v/>
      </c>
      <c r="BT579" t="str">
        <f t="shared" si="153"/>
        <v/>
      </c>
      <c r="BU579" t="str">
        <f t="shared" si="154"/>
        <v/>
      </c>
    </row>
    <row r="580" spans="71:73" x14ac:dyDescent="0.25">
      <c r="BS580" t="str">
        <f t="shared" ref="BS580:BS607" si="155">IF(A580&gt;0,A580,"")</f>
        <v/>
      </c>
      <c r="BT580" t="str">
        <f t="shared" ref="BT580:BT607" si="156">IF(B580&gt;0,B580,"")</f>
        <v/>
      </c>
      <c r="BU580" t="str">
        <f t="shared" ref="BU580:BU607" si="157">BS580</f>
        <v/>
      </c>
    </row>
    <row r="581" spans="71:73" x14ac:dyDescent="0.25">
      <c r="BS581" t="str">
        <f t="shared" si="155"/>
        <v/>
      </c>
      <c r="BT581" t="str">
        <f t="shared" si="156"/>
        <v/>
      </c>
      <c r="BU581" t="str">
        <f t="shared" si="157"/>
        <v/>
      </c>
    </row>
    <row r="582" spans="71:73" x14ac:dyDescent="0.25">
      <c r="BS582" t="str">
        <f t="shared" si="155"/>
        <v/>
      </c>
      <c r="BT582" t="str">
        <f t="shared" si="156"/>
        <v/>
      </c>
      <c r="BU582" t="str">
        <f t="shared" si="157"/>
        <v/>
      </c>
    </row>
    <row r="583" spans="71:73" x14ac:dyDescent="0.25">
      <c r="BS583" t="str">
        <f t="shared" si="155"/>
        <v/>
      </c>
      <c r="BT583" t="str">
        <f t="shared" si="156"/>
        <v/>
      </c>
      <c r="BU583" t="str">
        <f t="shared" si="157"/>
        <v/>
      </c>
    </row>
    <row r="584" spans="71:73" x14ac:dyDescent="0.25">
      <c r="BS584" t="str">
        <f t="shared" si="155"/>
        <v/>
      </c>
      <c r="BT584" t="str">
        <f t="shared" si="156"/>
        <v/>
      </c>
      <c r="BU584" t="str">
        <f t="shared" si="157"/>
        <v/>
      </c>
    </row>
    <row r="585" spans="71:73" x14ac:dyDescent="0.25">
      <c r="BS585" t="str">
        <f t="shared" si="155"/>
        <v/>
      </c>
      <c r="BT585" t="str">
        <f t="shared" si="156"/>
        <v/>
      </c>
      <c r="BU585" t="str">
        <f t="shared" si="157"/>
        <v/>
      </c>
    </row>
    <row r="586" spans="71:73" x14ac:dyDescent="0.25">
      <c r="BS586" t="str">
        <f t="shared" si="155"/>
        <v/>
      </c>
      <c r="BT586" t="str">
        <f t="shared" si="156"/>
        <v/>
      </c>
      <c r="BU586" t="str">
        <f t="shared" si="157"/>
        <v/>
      </c>
    </row>
    <row r="587" spans="71:73" x14ac:dyDescent="0.25">
      <c r="BS587" t="str">
        <f t="shared" si="155"/>
        <v/>
      </c>
      <c r="BT587" t="str">
        <f t="shared" si="156"/>
        <v/>
      </c>
      <c r="BU587" t="str">
        <f t="shared" si="157"/>
        <v/>
      </c>
    </row>
    <row r="588" spans="71:73" x14ac:dyDescent="0.25">
      <c r="BS588" t="str">
        <f t="shared" si="155"/>
        <v/>
      </c>
      <c r="BT588" t="str">
        <f t="shared" si="156"/>
        <v/>
      </c>
      <c r="BU588" t="str">
        <f t="shared" si="157"/>
        <v/>
      </c>
    </row>
    <row r="589" spans="71:73" x14ac:dyDescent="0.25">
      <c r="BS589" t="str">
        <f t="shared" si="155"/>
        <v/>
      </c>
      <c r="BT589" t="str">
        <f t="shared" si="156"/>
        <v/>
      </c>
      <c r="BU589" t="str">
        <f t="shared" si="157"/>
        <v/>
      </c>
    </row>
    <row r="590" spans="71:73" x14ac:dyDescent="0.25">
      <c r="BS590" t="str">
        <f t="shared" si="155"/>
        <v/>
      </c>
      <c r="BT590" t="str">
        <f t="shared" si="156"/>
        <v/>
      </c>
      <c r="BU590" t="str">
        <f t="shared" si="157"/>
        <v/>
      </c>
    </row>
    <row r="591" spans="71:73" x14ac:dyDescent="0.25">
      <c r="BS591" t="str">
        <f t="shared" si="155"/>
        <v/>
      </c>
      <c r="BT591" t="str">
        <f t="shared" si="156"/>
        <v/>
      </c>
      <c r="BU591" t="str">
        <f t="shared" si="157"/>
        <v/>
      </c>
    </row>
    <row r="592" spans="71:73" x14ac:dyDescent="0.25">
      <c r="BS592" t="str">
        <f t="shared" si="155"/>
        <v/>
      </c>
      <c r="BT592" t="str">
        <f t="shared" si="156"/>
        <v/>
      </c>
      <c r="BU592" t="str">
        <f t="shared" si="157"/>
        <v/>
      </c>
    </row>
    <row r="593" spans="71:73" x14ac:dyDescent="0.25">
      <c r="BS593" t="str">
        <f t="shared" si="155"/>
        <v/>
      </c>
      <c r="BT593" t="str">
        <f t="shared" si="156"/>
        <v/>
      </c>
      <c r="BU593" t="str">
        <f t="shared" si="157"/>
        <v/>
      </c>
    </row>
    <row r="594" spans="71:73" x14ac:dyDescent="0.25">
      <c r="BS594" t="str">
        <f t="shared" si="155"/>
        <v/>
      </c>
      <c r="BT594" t="str">
        <f t="shared" si="156"/>
        <v/>
      </c>
      <c r="BU594" t="str">
        <f t="shared" si="157"/>
        <v/>
      </c>
    </row>
    <row r="595" spans="71:73" x14ac:dyDescent="0.25">
      <c r="BS595" t="str">
        <f t="shared" si="155"/>
        <v/>
      </c>
      <c r="BT595" t="str">
        <f t="shared" si="156"/>
        <v/>
      </c>
      <c r="BU595" t="str">
        <f t="shared" si="157"/>
        <v/>
      </c>
    </row>
    <row r="596" spans="71:73" x14ac:dyDescent="0.25">
      <c r="BS596" t="str">
        <f t="shared" si="155"/>
        <v/>
      </c>
      <c r="BT596" t="str">
        <f t="shared" si="156"/>
        <v/>
      </c>
      <c r="BU596" t="str">
        <f t="shared" si="157"/>
        <v/>
      </c>
    </row>
    <row r="597" spans="71:73" x14ac:dyDescent="0.25">
      <c r="BS597" t="str">
        <f t="shared" si="155"/>
        <v/>
      </c>
      <c r="BT597" t="str">
        <f t="shared" si="156"/>
        <v/>
      </c>
      <c r="BU597" t="str">
        <f t="shared" si="157"/>
        <v/>
      </c>
    </row>
    <row r="598" spans="71:73" x14ac:dyDescent="0.25">
      <c r="BS598" t="str">
        <f t="shared" si="155"/>
        <v/>
      </c>
      <c r="BT598" t="str">
        <f t="shared" si="156"/>
        <v/>
      </c>
      <c r="BU598" t="str">
        <f t="shared" si="157"/>
        <v/>
      </c>
    </row>
    <row r="599" spans="71:73" x14ac:dyDescent="0.25">
      <c r="BS599" t="str">
        <f t="shared" si="155"/>
        <v/>
      </c>
      <c r="BT599" t="str">
        <f t="shared" si="156"/>
        <v/>
      </c>
      <c r="BU599" t="str">
        <f t="shared" si="157"/>
        <v/>
      </c>
    </row>
    <row r="600" spans="71:73" x14ac:dyDescent="0.25">
      <c r="BS600" t="str">
        <f t="shared" si="155"/>
        <v/>
      </c>
      <c r="BT600" t="str">
        <f t="shared" si="156"/>
        <v/>
      </c>
      <c r="BU600" t="str">
        <f t="shared" si="157"/>
        <v/>
      </c>
    </row>
    <row r="601" spans="71:73" x14ac:dyDescent="0.25">
      <c r="BS601" t="str">
        <f t="shared" si="155"/>
        <v/>
      </c>
      <c r="BT601" t="str">
        <f t="shared" si="156"/>
        <v/>
      </c>
      <c r="BU601" t="str">
        <f t="shared" si="157"/>
        <v/>
      </c>
    </row>
    <row r="602" spans="71:73" x14ac:dyDescent="0.25">
      <c r="BS602" t="str">
        <f t="shared" si="155"/>
        <v/>
      </c>
      <c r="BT602" t="str">
        <f t="shared" si="156"/>
        <v/>
      </c>
      <c r="BU602" t="str">
        <f t="shared" si="157"/>
        <v/>
      </c>
    </row>
    <row r="603" spans="71:73" x14ac:dyDescent="0.25">
      <c r="BS603" t="str">
        <f t="shared" si="155"/>
        <v/>
      </c>
      <c r="BT603" t="str">
        <f t="shared" si="156"/>
        <v/>
      </c>
      <c r="BU603" t="str">
        <f t="shared" si="157"/>
        <v/>
      </c>
    </row>
    <row r="604" spans="71:73" x14ac:dyDescent="0.25">
      <c r="BS604" t="str">
        <f t="shared" si="155"/>
        <v/>
      </c>
      <c r="BT604" t="str">
        <f t="shared" si="156"/>
        <v/>
      </c>
      <c r="BU604" t="str">
        <f t="shared" si="157"/>
        <v/>
      </c>
    </row>
    <row r="605" spans="71:73" x14ac:dyDescent="0.25">
      <c r="BS605" t="str">
        <f t="shared" si="155"/>
        <v/>
      </c>
      <c r="BT605" t="str">
        <f t="shared" si="156"/>
        <v/>
      </c>
      <c r="BU605" t="str">
        <f t="shared" si="157"/>
        <v/>
      </c>
    </row>
    <row r="606" spans="71:73" x14ac:dyDescent="0.25">
      <c r="BS606" t="str">
        <f t="shared" si="155"/>
        <v/>
      </c>
      <c r="BT606" t="str">
        <f t="shared" si="156"/>
        <v/>
      </c>
      <c r="BU606" t="str">
        <f t="shared" si="157"/>
        <v/>
      </c>
    </row>
    <row r="607" spans="71:73" x14ac:dyDescent="0.25">
      <c r="BS607" t="str">
        <f t="shared" si="155"/>
        <v/>
      </c>
      <c r="BT607" t="str">
        <f t="shared" si="156"/>
        <v/>
      </c>
      <c r="BU607" t="str">
        <f t="shared" si="157"/>
        <v/>
      </c>
    </row>
  </sheetData>
  <conditionalFormatting sqref="AV22:AV120">
    <cfRule type="cellIs" dxfId="1" priority="1" operator="greaterThan">
      <formula>$AV$12</formula>
    </cfRule>
    <cfRule type="cellIs" dxfId="0" priority="2" operator="lessThan">
      <formula>$AV$13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562"/>
  <sheetViews>
    <sheetView topLeftCell="C1" zoomScale="50" zoomScaleNormal="50" workbookViewId="0">
      <selection activeCell="AQ50" sqref="AQ50"/>
    </sheetView>
  </sheetViews>
  <sheetFormatPr defaultRowHeight="15" x14ac:dyDescent="0.25"/>
  <cols>
    <col min="1" max="1" width="12.42578125" customWidth="1"/>
    <col min="9" max="9" width="13.140625" customWidth="1"/>
    <col min="10" max="10" width="13.7109375" customWidth="1"/>
    <col min="11" max="11" width="13.5703125" customWidth="1"/>
    <col min="12" max="12" width="12.85546875" customWidth="1"/>
    <col min="13" max="13" width="13.42578125" customWidth="1"/>
    <col min="16" max="16" width="13.42578125" customWidth="1"/>
    <col min="38" max="38" width="12.140625" bestFit="1" customWidth="1"/>
    <col min="39" max="39" width="12.7109375" bestFit="1" customWidth="1"/>
    <col min="48" max="48" width="20.5703125" customWidth="1"/>
    <col min="49" max="49" width="10.5703125" bestFit="1" customWidth="1"/>
    <col min="51" max="51" width="10.140625" customWidth="1"/>
    <col min="52" max="52" width="11.42578125" customWidth="1"/>
    <col min="53" max="53" width="12" bestFit="1" customWidth="1"/>
  </cols>
  <sheetData>
    <row r="1" spans="1:79" ht="15.75" thickBot="1" x14ac:dyDescent="0.3">
      <c r="A1" s="85" t="s">
        <v>125</v>
      </c>
      <c r="E1" t="b">
        <v>1</v>
      </c>
      <c r="F1" t="b">
        <v>0</v>
      </c>
      <c r="G1" s="1" t="s">
        <v>124</v>
      </c>
      <c r="H1" s="1"/>
      <c r="I1" s="1"/>
      <c r="J1" s="1"/>
      <c r="S1" t="s">
        <v>0</v>
      </c>
      <c r="AV1" t="s">
        <v>84</v>
      </c>
      <c r="BC1" t="s">
        <v>84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ht="15.75" thickBot="1" x14ac:dyDescent="0.3">
      <c r="A2" s="87" t="s">
        <v>85</v>
      </c>
      <c r="B2" s="88" t="s">
        <v>0</v>
      </c>
      <c r="C2" s="89" t="s">
        <v>2</v>
      </c>
      <c r="D2" s="89" t="s">
        <v>1</v>
      </c>
      <c r="E2" s="89" t="s">
        <v>3</v>
      </c>
      <c r="F2" s="89" t="s">
        <v>3</v>
      </c>
      <c r="G2" s="68" t="s">
        <v>4</v>
      </c>
      <c r="H2" s="68" t="s">
        <v>5</v>
      </c>
      <c r="I2" t="s">
        <v>65</v>
      </c>
      <c r="J2" t="s">
        <v>66</v>
      </c>
      <c r="K2" t="s">
        <v>67</v>
      </c>
      <c r="L2" t="s">
        <v>122</v>
      </c>
      <c r="N2" s="25" t="s">
        <v>8</v>
      </c>
      <c r="O2" s="25" t="s">
        <v>9</v>
      </c>
      <c r="Q2" t="s">
        <v>10</v>
      </c>
      <c r="R2" t="s">
        <v>11</v>
      </c>
      <c r="S2" s="82">
        <f>COUNT(B3:B249)</f>
        <v>30</v>
      </c>
      <c r="T2" s="82" t="s">
        <v>131</v>
      </c>
      <c r="W2" s="74" t="s">
        <v>86</v>
      </c>
      <c r="X2" s="75"/>
      <c r="Y2" s="76"/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$AK$16</f>
        <v>150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93">
        <v>159.76599999999999</v>
      </c>
      <c r="B3">
        <v>1</v>
      </c>
      <c r="C3" s="29">
        <f t="shared" ref="C3:C34" si="0">IF(A3&gt;0,((B3-0.5)/$S$2),"")</f>
        <v>1.6666666666666666E-2</v>
      </c>
      <c r="D3" s="6">
        <f t="shared" ref="D3:D32" si="1">IF(A3&gt;0,(_xlfn.NORM.S.INV(C3)),"")</f>
        <v>-2.128045234184984</v>
      </c>
      <c r="E3" s="7">
        <f t="shared" ref="E3:E32" si="2">IF(A3&gt;0,_xlfn.NORM.DIST(D3,0,1,TRUE),"")</f>
        <v>1.6666666666666694E-2</v>
      </c>
      <c r="F3" s="7">
        <f t="shared" ref="F3:F32" si="3">IF(A3&gt;0,_xlfn.NORM.DIST(D3,0,1,FALSE),"")</f>
        <v>4.145168310426859E-2</v>
      </c>
      <c r="G3" s="86">
        <f>AVERAGE(A3:A500)</f>
        <v>174.625</v>
      </c>
      <c r="H3" s="86">
        <f>STDEV(A3:A500)</f>
        <v>7.2310437220601038</v>
      </c>
      <c r="I3">
        <f>_xlfn.NORM.DIST(L3,$G$3,$H$3,TRUE)</f>
        <v>3.7925551438233685E-129</v>
      </c>
      <c r="J3">
        <f>_xlfn.NORM.DIST(L3,$G$3,$H$3,FALSE)</f>
        <v>1.2687552991363351E-128</v>
      </c>
      <c r="K3">
        <f>J3*$H$3</f>
        <v>9.1744250406502848E-128</v>
      </c>
      <c r="L3" s="82">
        <v>0</v>
      </c>
      <c r="N3" s="82">
        <f>AK16</f>
        <v>150</v>
      </c>
      <c r="O3" s="97">
        <v>0</v>
      </c>
      <c r="P3" t="str">
        <f>(N3&amp;" to "&amp;N4)</f>
        <v>150 to 151</v>
      </c>
      <c r="Q3">
        <f>O3/$S$2</f>
        <v>0</v>
      </c>
      <c r="R3">
        <f>O3/$S$2</f>
        <v>0</v>
      </c>
      <c r="S3" s="82">
        <f>SUM(O3:O400)</f>
        <v>30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179.1335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 t="shared" ref="BM3:BM18" si="4">$AK$16</f>
        <v>150</v>
      </c>
      <c r="BO3" t="s">
        <v>94</v>
      </c>
      <c r="BP3">
        <f>AVERAGE(BS2:BS200)</f>
        <v>174.625</v>
      </c>
      <c r="BS3">
        <f>IF(A3&gt;0,A3,"")</f>
        <v>159.76599999999999</v>
      </c>
      <c r="BT3">
        <f>IF(B3&gt;0,B3,"")</f>
        <v>1</v>
      </c>
      <c r="BU3">
        <f>BS3</f>
        <v>159.76599999999999</v>
      </c>
      <c r="BV3">
        <f>_xlfn.NORM.DIST(BU3,$BP$3,$BP$4,TRUE)</f>
        <v>1.994481149933092E-2</v>
      </c>
      <c r="BW3">
        <f>1-BV3</f>
        <v>0.98005518850066908</v>
      </c>
      <c r="BX3">
        <f>SMALL($BW$3:$BW$202,BT3)</f>
        <v>7.3176580339607833E-3</v>
      </c>
      <c r="BY3">
        <f>(2*BT3-1)*(LN(BV3)+LN(BX3))</f>
        <v>-8.8322511876098044</v>
      </c>
      <c r="BZ3">
        <f>(BT3-0.5)/$BP$5</f>
        <v>1.6666666666666666E-2</v>
      </c>
      <c r="CA3">
        <f>_xlfn.NORM.S.INV(BZ3)</f>
        <v>-2.128045234184984</v>
      </c>
    </row>
    <row r="4" spans="1:79" x14ac:dyDescent="0.25">
      <c r="A4" s="94">
        <v>163.06800000000001</v>
      </c>
      <c r="B4">
        <f t="shared" ref="B4:B32" si="5">IF(A4&gt;0,(B3+1),"")</f>
        <v>2</v>
      </c>
      <c r="C4" s="29">
        <f t="shared" si="0"/>
        <v>0.05</v>
      </c>
      <c r="D4" s="6">
        <f t="shared" si="1"/>
        <v>-1.6448536269514726</v>
      </c>
      <c r="E4" s="7">
        <f t="shared" si="2"/>
        <v>5.000000000000001E-2</v>
      </c>
      <c r="F4" s="7">
        <f t="shared" si="3"/>
        <v>0.10313564037537132</v>
      </c>
      <c r="I4">
        <f t="shared" ref="I4:I67" si="6">_xlfn.NORM.DIST(L4,$G$3,$H$3,TRUE)</f>
        <v>1.0657806901324367E-127</v>
      </c>
      <c r="J4">
        <f t="shared" ref="J4:J67" si="7">_xlfn.NORM.DIST(L4,$G$3,$H$3,FALSE)</f>
        <v>3.5450974803983844E-127</v>
      </c>
      <c r="K4">
        <f t="shared" ref="K4:K67" si="8">J4*$H$3</f>
        <v>2.5634754879725829E-126</v>
      </c>
      <c r="L4">
        <f>L3+1</f>
        <v>1</v>
      </c>
      <c r="N4" s="82">
        <f>N3+$AM$16</f>
        <v>151</v>
      </c>
      <c r="O4" s="97">
        <v>0</v>
      </c>
      <c r="P4" t="str">
        <f>(N4&amp;" to "&amp;N5)</f>
        <v>151 to 152</v>
      </c>
      <c r="Q4">
        <f t="shared" ref="Q4" si="9">O4/$S$2</f>
        <v>0</v>
      </c>
      <c r="R4">
        <f>SUM(O3:O4)/$S$2</f>
        <v>0</v>
      </c>
      <c r="AU4" t="s">
        <v>34</v>
      </c>
      <c r="AV4" s="55">
        <v>0.75</v>
      </c>
      <c r="AY4">
        <f>AV3</f>
        <v>0.5</v>
      </c>
      <c r="AZ4">
        <f>AV14</f>
        <v>177.8628478843261</v>
      </c>
      <c r="BA4" t="s">
        <v>37</v>
      </c>
      <c r="BB4">
        <v>0.5</v>
      </c>
      <c r="BK4" s="50">
        <v>0.02</v>
      </c>
      <c r="BL4">
        <f t="shared" ref="BL4:BL18" si="10">NORMSINV(BK4)</f>
        <v>-2.0537489106318225</v>
      </c>
      <c r="BM4" s="51">
        <f t="shared" si="4"/>
        <v>150</v>
      </c>
      <c r="BO4" t="s">
        <v>95</v>
      </c>
      <c r="BP4">
        <f>STDEV(BS2:BS200)</f>
        <v>7.2310437220601038</v>
      </c>
      <c r="BS4">
        <f t="shared" ref="BS4:BT32" si="11">IF(A4&gt;0,A4,"")</f>
        <v>163.06800000000001</v>
      </c>
      <c r="BT4">
        <f t="shared" si="11"/>
        <v>2</v>
      </c>
      <c r="BU4">
        <f t="shared" ref="BU4:BU32" si="12">BS4</f>
        <v>163.06800000000001</v>
      </c>
      <c r="BV4">
        <f t="shared" ref="BV4:BV32" si="13">_xlfn.NORM.DIST(BU4,$BP$3,$BP$4,TRUE)</f>
        <v>5.4993915481305354E-2</v>
      </c>
      <c r="BW4">
        <f t="shared" ref="BW4:BW32" si="14">1-BV4</f>
        <v>0.94500608451869461</v>
      </c>
      <c r="BX4">
        <f t="shared" ref="BX4:BX32" si="15">SMALL($BW$3:$BW$202,BT4)</f>
        <v>4.7608207280256165E-2</v>
      </c>
      <c r="BY4">
        <f t="shared" ref="BY4:BY32" si="16">(2*BT4-1)*(LN(BV4)+LN(BX4))</f>
        <v>-17.83584851470669</v>
      </c>
      <c r="BZ4">
        <f t="shared" ref="BZ4:BZ32" si="17">(BT4-0.5)/$BP$5</f>
        <v>0.05</v>
      </c>
      <c r="CA4">
        <f t="shared" ref="CA4:CA32" si="18">_xlfn.NORM.S.INV(BZ4)</f>
        <v>-1.6448536269514726</v>
      </c>
    </row>
    <row r="5" spans="1:79" x14ac:dyDescent="0.25">
      <c r="A5" s="93">
        <v>164.846</v>
      </c>
      <c r="B5">
        <f t="shared" si="5"/>
        <v>3</v>
      </c>
      <c r="C5" s="29">
        <f t="shared" si="0"/>
        <v>8.3333333333333329E-2</v>
      </c>
      <c r="D5" s="6">
        <f t="shared" si="1"/>
        <v>-1.3829941271006392</v>
      </c>
      <c r="E5" s="7">
        <f t="shared" si="2"/>
        <v>8.333333333333319E-2</v>
      </c>
      <c r="F5" s="7">
        <f t="shared" si="3"/>
        <v>0.15331281367176683</v>
      </c>
      <c r="I5">
        <f t="shared" si="6"/>
        <v>2.9384089155510112E-126</v>
      </c>
      <c r="J5">
        <f t="shared" si="7"/>
        <v>9.7179056320258984E-126</v>
      </c>
      <c r="K5">
        <f t="shared" si="8"/>
        <v>7.0270600512033394E-125</v>
      </c>
      <c r="L5">
        <f t="shared" ref="L5:L68" si="19">L4+1</f>
        <v>2</v>
      </c>
      <c r="N5" s="82">
        <f t="shared" ref="N5:N53" si="20">N4+$AM$16</f>
        <v>152</v>
      </c>
      <c r="O5" s="97">
        <v>0</v>
      </c>
      <c r="P5" t="str">
        <f t="shared" ref="P5:P53" si="21">(N5&amp;" to "&amp;N6)</f>
        <v>152 to 153</v>
      </c>
      <c r="Q5">
        <f t="shared" ref="Q5:Q23" si="22">O5/$S$2</f>
        <v>0</v>
      </c>
      <c r="R5">
        <f>SUM(O3:O5)/$S$2</f>
        <v>0</v>
      </c>
      <c r="AU5" t="s">
        <v>36</v>
      </c>
      <c r="AV5" s="55">
        <v>1</v>
      </c>
      <c r="AY5">
        <f>AV4</f>
        <v>0.75</v>
      </c>
      <c r="AZ5">
        <f>AV9</f>
        <v>175.26</v>
      </c>
      <c r="BA5" t="s">
        <v>39</v>
      </c>
      <c r="BB5">
        <v>0.75</v>
      </c>
      <c r="BK5" s="50">
        <v>0.05</v>
      </c>
      <c r="BL5">
        <f t="shared" si="10"/>
        <v>-1.6448536269514726</v>
      </c>
      <c r="BM5" s="51">
        <f t="shared" si="4"/>
        <v>150</v>
      </c>
      <c r="BO5" t="s">
        <v>96</v>
      </c>
      <c r="BP5">
        <f>COUNT(BS2:BS200)</f>
        <v>30</v>
      </c>
      <c r="BS5">
        <f t="shared" si="11"/>
        <v>164.846</v>
      </c>
      <c r="BT5">
        <f t="shared" si="11"/>
        <v>3</v>
      </c>
      <c r="BU5">
        <f t="shared" si="12"/>
        <v>164.846</v>
      </c>
      <c r="BV5">
        <f t="shared" si="13"/>
        <v>8.8129520981882342E-2</v>
      </c>
      <c r="BW5">
        <f t="shared" si="14"/>
        <v>0.91187047901811769</v>
      </c>
      <c r="BX5">
        <f t="shared" si="15"/>
        <v>0.11278332278872794</v>
      </c>
      <c r="BY5">
        <f t="shared" si="16"/>
        <v>-23.056172578549546</v>
      </c>
      <c r="BZ5">
        <f t="shared" si="17"/>
        <v>8.3333333333333329E-2</v>
      </c>
      <c r="CA5">
        <f t="shared" si="18"/>
        <v>-1.3829941271006392</v>
      </c>
    </row>
    <row r="6" spans="1:79" x14ac:dyDescent="0.25">
      <c r="A6" s="94">
        <v>165.608</v>
      </c>
      <c r="B6">
        <f t="shared" si="5"/>
        <v>4</v>
      </c>
      <c r="C6" s="29">
        <f t="shared" si="0"/>
        <v>0.11666666666666667</v>
      </c>
      <c r="D6" s="6">
        <f t="shared" si="1"/>
        <v>-1.1918161716813944</v>
      </c>
      <c r="E6" s="7">
        <f t="shared" si="2"/>
        <v>0.11666666666666667</v>
      </c>
      <c r="F6" s="7">
        <f t="shared" si="3"/>
        <v>0.19609590528541956</v>
      </c>
      <c r="I6">
        <f t="shared" si="6"/>
        <v>7.9481348172131135E-125</v>
      </c>
      <c r="J6">
        <f t="shared" si="7"/>
        <v>2.6134329159292254E-124</v>
      </c>
      <c r="K6">
        <f t="shared" si="8"/>
        <v>1.8897847679755257E-123</v>
      </c>
      <c r="L6">
        <f t="shared" si="19"/>
        <v>3</v>
      </c>
      <c r="N6" s="82">
        <f t="shared" si="20"/>
        <v>153</v>
      </c>
      <c r="O6" s="97">
        <v>0</v>
      </c>
      <c r="P6" t="str">
        <f t="shared" si="21"/>
        <v>153 to 154</v>
      </c>
      <c r="Q6">
        <f t="shared" si="22"/>
        <v>0</v>
      </c>
      <c r="R6">
        <f>SUM(O$3:O6)/$S$2</f>
        <v>0</v>
      </c>
      <c r="AU6" t="s">
        <v>38</v>
      </c>
      <c r="AV6" s="55">
        <v>1.25</v>
      </c>
      <c r="AY6">
        <f>AV6</f>
        <v>1.25</v>
      </c>
      <c r="AZ6">
        <f>AV9</f>
        <v>175.26</v>
      </c>
      <c r="BA6" t="s">
        <v>39</v>
      </c>
      <c r="BB6">
        <v>1.25</v>
      </c>
      <c r="BK6" s="50">
        <v>0.1</v>
      </c>
      <c r="BL6">
        <f t="shared" si="10"/>
        <v>-1.2815515655446006</v>
      </c>
      <c r="BM6" s="51">
        <f t="shared" si="4"/>
        <v>150</v>
      </c>
      <c r="BS6">
        <f t="shared" si="11"/>
        <v>165.608</v>
      </c>
      <c r="BT6">
        <f t="shared" si="11"/>
        <v>4</v>
      </c>
      <c r="BU6">
        <f t="shared" si="12"/>
        <v>165.608</v>
      </c>
      <c r="BV6">
        <f t="shared" si="13"/>
        <v>0.10620157630471493</v>
      </c>
      <c r="BW6">
        <f t="shared" si="14"/>
        <v>0.89379842369528506</v>
      </c>
      <c r="BX6">
        <f t="shared" si="15"/>
        <v>0.11965126057679532</v>
      </c>
      <c r="BY6">
        <f t="shared" si="16"/>
        <v>-30.559131796469551</v>
      </c>
      <c r="BZ6">
        <f t="shared" si="17"/>
        <v>0.11666666666666667</v>
      </c>
      <c r="CA6">
        <f t="shared" si="18"/>
        <v>-1.1918161716813944</v>
      </c>
    </row>
    <row r="7" spans="1:79" x14ac:dyDescent="0.25">
      <c r="A7" s="93">
        <v>166.11600000000001</v>
      </c>
      <c r="B7">
        <f t="shared" si="5"/>
        <v>5</v>
      </c>
      <c r="C7" s="29">
        <f t="shared" si="0"/>
        <v>0.15</v>
      </c>
      <c r="D7" s="6">
        <f t="shared" si="1"/>
        <v>-1.0364333894937898</v>
      </c>
      <c r="E7" s="7">
        <f t="shared" si="2"/>
        <v>0.14999999999999994</v>
      </c>
      <c r="F7" s="7">
        <f t="shared" si="3"/>
        <v>0.23315877525368223</v>
      </c>
      <c r="I7">
        <f t="shared" si="6"/>
        <v>2.1092448151925958E-123</v>
      </c>
      <c r="J7">
        <f t="shared" si="7"/>
        <v>6.89515795321648E-123</v>
      </c>
      <c r="K7">
        <f t="shared" si="8"/>
        <v>4.9859188630218818E-122</v>
      </c>
      <c r="L7">
        <f t="shared" si="19"/>
        <v>4</v>
      </c>
      <c r="N7" s="82">
        <f t="shared" si="20"/>
        <v>154</v>
      </c>
      <c r="O7" s="97">
        <v>0</v>
      </c>
      <c r="P7" t="str">
        <f t="shared" si="21"/>
        <v>154 to 155</v>
      </c>
      <c r="Q7">
        <f t="shared" si="22"/>
        <v>0</v>
      </c>
      <c r="R7">
        <f>SUM(O$3:O7)/$S$2</f>
        <v>0</v>
      </c>
      <c r="AU7" t="s">
        <v>40</v>
      </c>
      <c r="AV7" s="55">
        <v>1.5</v>
      </c>
      <c r="AY7">
        <f>AV7</f>
        <v>1.5</v>
      </c>
      <c r="AZ7">
        <f>AV14</f>
        <v>177.8628478843261</v>
      </c>
      <c r="BA7" t="s">
        <v>37</v>
      </c>
      <c r="BB7">
        <v>1.5</v>
      </c>
      <c r="BK7" s="50">
        <v>0.2</v>
      </c>
      <c r="BL7">
        <f t="shared" si="10"/>
        <v>-0.84162123357291452</v>
      </c>
      <c r="BM7" s="51">
        <f t="shared" si="4"/>
        <v>150</v>
      </c>
      <c r="BO7" t="s">
        <v>93</v>
      </c>
      <c r="BP7">
        <f>SUM(BY2:BY201)</f>
        <v>-903.58383520118946</v>
      </c>
      <c r="BS7">
        <f t="shared" si="11"/>
        <v>166.11600000000001</v>
      </c>
      <c r="BT7">
        <f t="shared" si="11"/>
        <v>5</v>
      </c>
      <c r="BU7">
        <f t="shared" si="12"/>
        <v>166.11600000000001</v>
      </c>
      <c r="BV7">
        <f t="shared" si="13"/>
        <v>0.1196512605767953</v>
      </c>
      <c r="BW7">
        <f t="shared" si="14"/>
        <v>0.88034873942320468</v>
      </c>
      <c r="BX7">
        <f t="shared" si="15"/>
        <v>0.17596619064078511</v>
      </c>
      <c r="BY7">
        <f t="shared" si="16"/>
        <v>-34.74573597159457</v>
      </c>
      <c r="BZ7">
        <f t="shared" si="17"/>
        <v>0.15</v>
      </c>
      <c r="CA7">
        <f t="shared" si="18"/>
        <v>-1.0364333894937898</v>
      </c>
    </row>
    <row r="8" spans="1:79" x14ac:dyDescent="0.25">
      <c r="A8" s="94">
        <v>168.91</v>
      </c>
      <c r="B8">
        <f t="shared" si="5"/>
        <v>6</v>
      </c>
      <c r="C8" s="29">
        <f t="shared" si="0"/>
        <v>0.18333333333333332</v>
      </c>
      <c r="D8" s="6">
        <f t="shared" si="1"/>
        <v>-0.90273479164386372</v>
      </c>
      <c r="E8" s="7">
        <f t="shared" si="2"/>
        <v>0.18333333333333365</v>
      </c>
      <c r="F8" s="7">
        <f t="shared" si="3"/>
        <v>0.26543014368260875</v>
      </c>
      <c r="I8">
        <f t="shared" si="6"/>
        <v>5.4915848504307947E-122</v>
      </c>
      <c r="J8">
        <f t="shared" si="7"/>
        <v>1.7847248286192153E-121</v>
      </c>
      <c r="K8">
        <f t="shared" si="8"/>
        <v>1.2905423267591772E-120</v>
      </c>
      <c r="L8">
        <f t="shared" si="19"/>
        <v>5</v>
      </c>
      <c r="N8" s="82">
        <f t="shared" si="20"/>
        <v>155</v>
      </c>
      <c r="O8" s="97">
        <v>0</v>
      </c>
      <c r="P8" t="str">
        <f t="shared" si="21"/>
        <v>155 to 156</v>
      </c>
      <c r="Q8">
        <f t="shared" si="22"/>
        <v>0</v>
      </c>
      <c r="R8">
        <f>SUM(O$3:O8)/$S$2</f>
        <v>0</v>
      </c>
      <c r="AU8" t="s">
        <v>42</v>
      </c>
      <c r="AV8" s="84">
        <f>QUARTILE(AV22:AV221,3)</f>
        <v>179.1335</v>
      </c>
      <c r="AY8">
        <f>AV7</f>
        <v>1.5</v>
      </c>
      <c r="AZ8">
        <f>AV8</f>
        <v>179.1335</v>
      </c>
      <c r="BA8" t="s">
        <v>35</v>
      </c>
      <c r="BB8">
        <v>1.5</v>
      </c>
      <c r="BC8" t="s">
        <v>35</v>
      </c>
      <c r="BK8" s="50">
        <v>0.3</v>
      </c>
      <c r="BL8">
        <f t="shared" si="10"/>
        <v>-0.52440051270804089</v>
      </c>
      <c r="BM8" s="51">
        <f t="shared" si="4"/>
        <v>150</v>
      </c>
      <c r="BO8" t="s">
        <v>97</v>
      </c>
      <c r="BP8" s="59">
        <f>(-BP5-(1/BP5)*BP7)</f>
        <v>0.1194611733729829</v>
      </c>
      <c r="BS8">
        <f t="shared" si="11"/>
        <v>168.91</v>
      </c>
      <c r="BT8">
        <f t="shared" si="11"/>
        <v>6</v>
      </c>
      <c r="BU8">
        <f t="shared" si="12"/>
        <v>168.91</v>
      </c>
      <c r="BV8">
        <f t="shared" si="13"/>
        <v>0.21466393375145057</v>
      </c>
      <c r="BW8">
        <f t="shared" si="14"/>
        <v>0.78533606624854946</v>
      </c>
      <c r="BX8">
        <f t="shared" si="15"/>
        <v>0.19473057309726505</v>
      </c>
      <c r="BY8">
        <f t="shared" si="16"/>
        <v>-34.923019173197225</v>
      </c>
      <c r="BZ8">
        <f t="shared" si="17"/>
        <v>0.18333333333333332</v>
      </c>
      <c r="CA8">
        <f t="shared" si="18"/>
        <v>-0.90273479164386372</v>
      </c>
    </row>
    <row r="9" spans="1:79" x14ac:dyDescent="0.25">
      <c r="A9" s="93">
        <v>169.16399999999999</v>
      </c>
      <c r="B9">
        <f t="shared" si="5"/>
        <v>7</v>
      </c>
      <c r="C9" s="29">
        <f t="shared" si="0"/>
        <v>0.21666666666666667</v>
      </c>
      <c r="D9" s="6">
        <f t="shared" si="1"/>
        <v>-0.78350037538977446</v>
      </c>
      <c r="E9" s="7">
        <f t="shared" si="2"/>
        <v>0.21666666666666651</v>
      </c>
      <c r="F9" s="7">
        <f t="shared" si="3"/>
        <v>0.29350078875042235</v>
      </c>
      <c r="I9">
        <f t="shared" si="6"/>
        <v>1.402741099840002E-120</v>
      </c>
      <c r="J9">
        <f t="shared" si="7"/>
        <v>4.5320270672252213E-120</v>
      </c>
      <c r="K9">
        <f t="shared" si="8"/>
        <v>3.27712858726654E-119</v>
      </c>
      <c r="L9">
        <f t="shared" si="19"/>
        <v>6</v>
      </c>
      <c r="N9" s="82">
        <f t="shared" si="20"/>
        <v>156</v>
      </c>
      <c r="O9" s="97">
        <v>0</v>
      </c>
      <c r="P9" t="str">
        <f t="shared" si="21"/>
        <v>156 to 157</v>
      </c>
      <c r="Q9">
        <f t="shared" si="22"/>
        <v>0</v>
      </c>
      <c r="R9">
        <f>SUM(O$3:O9)/$S$2</f>
        <v>0</v>
      </c>
      <c r="AQ9" s="27"/>
      <c r="AU9" t="s">
        <v>43</v>
      </c>
      <c r="AV9" s="84">
        <f>MEDIAN(AV22:AV221)</f>
        <v>175.26</v>
      </c>
      <c r="AY9">
        <f>AV3</f>
        <v>0.5</v>
      </c>
      <c r="AZ9">
        <f>AV8</f>
        <v>179.1335</v>
      </c>
      <c r="BA9" t="s">
        <v>35</v>
      </c>
      <c r="BB9">
        <v>0.5</v>
      </c>
      <c r="BC9" s="29"/>
      <c r="BK9" s="50">
        <v>0.4</v>
      </c>
      <c r="BL9">
        <f t="shared" si="10"/>
        <v>-0.25334710313579978</v>
      </c>
      <c r="BM9" s="51">
        <f t="shared" si="4"/>
        <v>150</v>
      </c>
      <c r="BO9" t="s">
        <v>98</v>
      </c>
      <c r="BP9" s="59">
        <f>BP8*(1+(0.75/BP5)+(2.25/BP5^2))</f>
        <v>0.12274635564073991</v>
      </c>
      <c r="BQ9" t="s">
        <v>134</v>
      </c>
      <c r="BS9">
        <f t="shared" si="11"/>
        <v>169.16399999999999</v>
      </c>
      <c r="BT9">
        <f t="shared" si="11"/>
        <v>7</v>
      </c>
      <c r="BU9">
        <f t="shared" si="12"/>
        <v>169.16399999999999</v>
      </c>
      <c r="BV9">
        <f t="shared" si="13"/>
        <v>0.22505969148216454</v>
      </c>
      <c r="BW9">
        <f t="shared" si="14"/>
        <v>0.77494030851783546</v>
      </c>
      <c r="BX9">
        <f t="shared" si="15"/>
        <v>0.2045527830563435</v>
      </c>
      <c r="BY9">
        <f t="shared" si="16"/>
        <v>-40.018144990647905</v>
      </c>
      <c r="BZ9">
        <f t="shared" si="17"/>
        <v>0.21666666666666667</v>
      </c>
      <c r="CA9">
        <f t="shared" si="18"/>
        <v>-0.78350037538977446</v>
      </c>
    </row>
    <row r="10" spans="1:79" x14ac:dyDescent="0.25">
      <c r="A10" s="93">
        <v>169.92600000000002</v>
      </c>
      <c r="B10">
        <f t="shared" si="5"/>
        <v>8</v>
      </c>
      <c r="C10" s="29">
        <f t="shared" si="0"/>
        <v>0.25</v>
      </c>
      <c r="D10" s="6">
        <f t="shared" si="1"/>
        <v>-0.67448975019608193</v>
      </c>
      <c r="E10" s="7">
        <f t="shared" si="2"/>
        <v>0.24999999999999989</v>
      </c>
      <c r="F10" s="7">
        <f t="shared" si="3"/>
        <v>0.31777657268410692</v>
      </c>
      <c r="I10">
        <f t="shared" si="6"/>
        <v>3.5153343404779877E-119</v>
      </c>
      <c r="J10">
        <f t="shared" si="7"/>
        <v>1.129036306864934E-118</v>
      </c>
      <c r="K10">
        <f t="shared" si="8"/>
        <v>8.1641108987336056E-118</v>
      </c>
      <c r="L10">
        <f t="shared" si="19"/>
        <v>7</v>
      </c>
      <c r="N10" s="82">
        <f t="shared" si="20"/>
        <v>157</v>
      </c>
      <c r="O10" s="97">
        <v>0</v>
      </c>
      <c r="P10" t="str">
        <f t="shared" si="21"/>
        <v>157 to 158</v>
      </c>
      <c r="Q10">
        <f t="shared" si="22"/>
        <v>0</v>
      </c>
      <c r="R10">
        <f>SUM(O$3:O10)/$S$2</f>
        <v>0</v>
      </c>
      <c r="AU10" t="s">
        <v>44</v>
      </c>
      <c r="AV10" s="84">
        <f>QUARTILE(AV22:AV221,1)</f>
        <v>170.053</v>
      </c>
      <c r="BK10" s="50">
        <v>0.5</v>
      </c>
      <c r="BL10">
        <f t="shared" si="10"/>
        <v>0</v>
      </c>
      <c r="BM10" s="51">
        <f t="shared" si="4"/>
        <v>150</v>
      </c>
      <c r="BO10" t="s">
        <v>99</v>
      </c>
      <c r="BP10" s="59">
        <f>MAX(BP15:BP18)</f>
        <v>0.98762774956832355</v>
      </c>
      <c r="BS10">
        <f t="shared" si="11"/>
        <v>169.92600000000002</v>
      </c>
      <c r="BT10">
        <f t="shared" si="11"/>
        <v>8</v>
      </c>
      <c r="BU10">
        <f t="shared" si="12"/>
        <v>169.92600000000002</v>
      </c>
      <c r="BV10">
        <f t="shared" si="13"/>
        <v>0.25789874733335361</v>
      </c>
      <c r="BW10">
        <f t="shared" si="14"/>
        <v>0.74210125266664639</v>
      </c>
      <c r="BX10">
        <f t="shared" si="15"/>
        <v>0.24668352126006088</v>
      </c>
      <c r="BY10">
        <f t="shared" si="16"/>
        <v>-41.322559164600641</v>
      </c>
      <c r="BZ10">
        <f t="shared" si="17"/>
        <v>0.25</v>
      </c>
      <c r="CA10">
        <f t="shared" si="18"/>
        <v>-0.67448975019608193</v>
      </c>
    </row>
    <row r="11" spans="1:79" x14ac:dyDescent="0.25">
      <c r="A11" s="94">
        <v>170.434</v>
      </c>
      <c r="B11">
        <f t="shared" si="5"/>
        <v>9</v>
      </c>
      <c r="C11" s="29">
        <f t="shared" si="0"/>
        <v>0.28333333333333333</v>
      </c>
      <c r="D11" s="6">
        <f t="shared" si="1"/>
        <v>-0.57296754849546372</v>
      </c>
      <c r="E11" s="7">
        <f t="shared" si="2"/>
        <v>0.28333333333333321</v>
      </c>
      <c r="F11" s="7">
        <f t="shared" si="3"/>
        <v>0.33854967771117006</v>
      </c>
      <c r="I11">
        <f t="shared" si="6"/>
        <v>8.6430141024086745E-118</v>
      </c>
      <c r="J11">
        <f t="shared" si="7"/>
        <v>2.7594180721825698E-117</v>
      </c>
      <c r="K11">
        <f t="shared" si="8"/>
        <v>1.9953472727394965E-116</v>
      </c>
      <c r="L11">
        <f t="shared" si="19"/>
        <v>8</v>
      </c>
      <c r="N11" s="82">
        <f t="shared" si="20"/>
        <v>158</v>
      </c>
      <c r="O11" s="97">
        <v>0</v>
      </c>
      <c r="P11" t="str">
        <f t="shared" si="21"/>
        <v>158 to 159</v>
      </c>
      <c r="Q11">
        <f t="shared" si="22"/>
        <v>0</v>
      </c>
      <c r="R11">
        <f>SUM(O$3:O11)/$S$2</f>
        <v>0</v>
      </c>
      <c r="AU11" t="s">
        <v>45</v>
      </c>
      <c r="AV11" s="57">
        <f>AV8-AV10</f>
        <v>9.0805000000000007</v>
      </c>
      <c r="AY11">
        <f>AV4</f>
        <v>0.75</v>
      </c>
      <c r="AZ11">
        <f>AV9</f>
        <v>175.26</v>
      </c>
      <c r="BA11" t="s">
        <v>39</v>
      </c>
      <c r="BB11">
        <v>0.75</v>
      </c>
      <c r="BK11" s="50">
        <v>0.6</v>
      </c>
      <c r="BL11">
        <f t="shared" si="10"/>
        <v>0.25334710313579978</v>
      </c>
      <c r="BM11" s="51">
        <f t="shared" si="4"/>
        <v>150</v>
      </c>
      <c r="BS11">
        <f t="shared" si="11"/>
        <v>170.434</v>
      </c>
      <c r="BT11">
        <f t="shared" si="11"/>
        <v>9</v>
      </c>
      <c r="BU11">
        <f t="shared" si="12"/>
        <v>170.434</v>
      </c>
      <c r="BV11">
        <f t="shared" si="13"/>
        <v>0.28109746416070536</v>
      </c>
      <c r="BW11">
        <f t="shared" si="14"/>
        <v>0.71890253583929464</v>
      </c>
      <c r="BX11">
        <f t="shared" si="15"/>
        <v>0.33030211969443257</v>
      </c>
      <c r="BY11">
        <f t="shared" si="16"/>
        <v>-40.405622973165897</v>
      </c>
      <c r="BZ11">
        <f t="shared" si="17"/>
        <v>0.28333333333333333</v>
      </c>
      <c r="CA11">
        <f t="shared" si="18"/>
        <v>-0.57296754849546372</v>
      </c>
    </row>
    <row r="12" spans="1:79" x14ac:dyDescent="0.25">
      <c r="A12" s="94">
        <v>170.94200000000001</v>
      </c>
      <c r="B12">
        <f t="shared" si="5"/>
        <v>10</v>
      </c>
      <c r="C12" s="29">
        <f t="shared" si="0"/>
        <v>0.31666666666666665</v>
      </c>
      <c r="D12" s="6">
        <f t="shared" si="1"/>
        <v>-0.47704042848944361</v>
      </c>
      <c r="E12" s="7">
        <f t="shared" si="2"/>
        <v>0.31666666666666654</v>
      </c>
      <c r="F12" s="7">
        <f t="shared" si="3"/>
        <v>0.35603639564019701</v>
      </c>
      <c r="I12">
        <f t="shared" si="6"/>
        <v>2.0848434935090043E-116</v>
      </c>
      <c r="J12">
        <f t="shared" si="7"/>
        <v>6.6163928560153364E-116</v>
      </c>
      <c r="K12">
        <f t="shared" si="8"/>
        <v>4.7843426024173023E-115</v>
      </c>
      <c r="L12">
        <f t="shared" si="19"/>
        <v>9</v>
      </c>
      <c r="N12" s="82">
        <f t="shared" si="20"/>
        <v>159</v>
      </c>
      <c r="O12" s="97">
        <v>1</v>
      </c>
      <c r="P12" t="str">
        <f t="shared" si="21"/>
        <v>159 to 160</v>
      </c>
      <c r="Q12">
        <f t="shared" si="22"/>
        <v>3.3333333333333333E-2</v>
      </c>
      <c r="R12">
        <f>SUM(O$3:O12)/$S$2</f>
        <v>3.3333333333333333E-2</v>
      </c>
      <c r="AP12" s="28"/>
      <c r="AQ12" s="3"/>
      <c r="AU12" t="s">
        <v>46</v>
      </c>
      <c r="AV12" s="90">
        <f>AV8+(1.5*AV11)</f>
        <v>192.75425000000001</v>
      </c>
      <c r="AW12" s="29">
        <f>IF(AV17&gt;AV12,AV12,AV17)</f>
        <v>192.27800000000002</v>
      </c>
      <c r="AX12" t="str">
        <f>IF(AV17&gt;AV12,"add out","")</f>
        <v/>
      </c>
      <c r="AY12">
        <f>AV6</f>
        <v>1.25</v>
      </c>
      <c r="AZ12">
        <f>AV9</f>
        <v>175.26</v>
      </c>
      <c r="BA12" t="s">
        <v>39</v>
      </c>
      <c r="BB12">
        <v>1.25</v>
      </c>
      <c r="BC12" t="s">
        <v>39</v>
      </c>
      <c r="BK12" s="50">
        <v>0.7</v>
      </c>
      <c r="BL12">
        <f t="shared" si="10"/>
        <v>0.52440051270804078</v>
      </c>
      <c r="BM12" s="51">
        <f t="shared" si="4"/>
        <v>150</v>
      </c>
      <c r="BS12">
        <f t="shared" si="11"/>
        <v>170.94200000000001</v>
      </c>
      <c r="BT12">
        <f t="shared" si="11"/>
        <v>10</v>
      </c>
      <c r="BU12">
        <f t="shared" si="12"/>
        <v>170.94200000000001</v>
      </c>
      <c r="BV12">
        <f t="shared" si="13"/>
        <v>0.30525986074903999</v>
      </c>
      <c r="BW12">
        <f t="shared" si="14"/>
        <v>0.69474013925096001</v>
      </c>
      <c r="BX12">
        <f t="shared" si="15"/>
        <v>0.36930293774334677</v>
      </c>
      <c r="BY12">
        <f t="shared" si="16"/>
        <v>-41.471867433584386</v>
      </c>
      <c r="BZ12">
        <f t="shared" si="17"/>
        <v>0.31666666666666665</v>
      </c>
      <c r="CA12">
        <f t="shared" si="18"/>
        <v>-0.47704042848944361</v>
      </c>
    </row>
    <row r="13" spans="1:79" x14ac:dyDescent="0.25">
      <c r="A13" s="93">
        <v>171.45</v>
      </c>
      <c r="B13">
        <f t="shared" si="5"/>
        <v>11</v>
      </c>
      <c r="C13" s="29">
        <f t="shared" si="0"/>
        <v>0.35</v>
      </c>
      <c r="D13" s="6">
        <f t="shared" si="1"/>
        <v>-0.38532046640756784</v>
      </c>
      <c r="E13" s="7">
        <f t="shared" si="2"/>
        <v>0.34999999999999987</v>
      </c>
      <c r="F13" s="7">
        <f t="shared" si="3"/>
        <v>0.37039900439916557</v>
      </c>
      <c r="I13">
        <f t="shared" si="6"/>
        <v>4.9339135186970147E-115</v>
      </c>
      <c r="J13">
        <f t="shared" si="7"/>
        <v>1.5563929224990022E-114</v>
      </c>
      <c r="K13">
        <f t="shared" si="8"/>
        <v>1.1254345271295188E-113</v>
      </c>
      <c r="L13">
        <f t="shared" si="19"/>
        <v>10</v>
      </c>
      <c r="N13" s="82">
        <f t="shared" si="20"/>
        <v>160</v>
      </c>
      <c r="O13" s="97">
        <v>0</v>
      </c>
      <c r="P13" t="str">
        <f t="shared" si="21"/>
        <v>160 to 161</v>
      </c>
      <c r="Q13">
        <f t="shared" si="22"/>
        <v>0</v>
      </c>
      <c r="R13">
        <f>SUM(O$3:O13)/$S$2</f>
        <v>3.3333333333333333E-2</v>
      </c>
      <c r="AK13" s="68" t="s">
        <v>75</v>
      </c>
      <c r="AL13" s="68" t="s">
        <v>76</v>
      </c>
      <c r="AU13" t="s">
        <v>47</v>
      </c>
      <c r="AV13" s="90">
        <f>AV10-(1.5*AV11)</f>
        <v>156.43225000000001</v>
      </c>
      <c r="AW13" s="29">
        <f>IF(AV18&gt;AV13,AV18,AV13)</f>
        <v>159.76599999999999</v>
      </c>
      <c r="AX13" t="str">
        <f>IF(AV18&lt;AV13,"add out","")</f>
        <v/>
      </c>
      <c r="AY13">
        <f>AV7</f>
        <v>1.5</v>
      </c>
      <c r="AZ13">
        <f>AV15</f>
        <v>172.65715211567388</v>
      </c>
      <c r="BA13" t="s">
        <v>49</v>
      </c>
      <c r="BB13">
        <v>1.5</v>
      </c>
      <c r="BK13" s="50">
        <v>0.8</v>
      </c>
      <c r="BL13">
        <f t="shared" si="10"/>
        <v>0.84162123357291474</v>
      </c>
      <c r="BM13" s="51">
        <f t="shared" si="4"/>
        <v>150</v>
      </c>
      <c r="BS13">
        <f t="shared" si="11"/>
        <v>171.45</v>
      </c>
      <c r="BT13">
        <f t="shared" si="11"/>
        <v>11</v>
      </c>
      <c r="BU13">
        <f t="shared" si="12"/>
        <v>171.45</v>
      </c>
      <c r="BV13">
        <f t="shared" si="13"/>
        <v>0.33030211969443257</v>
      </c>
      <c r="BW13">
        <f t="shared" si="14"/>
        <v>0.66969788030556743</v>
      </c>
      <c r="BX13">
        <f t="shared" si="15"/>
        <v>0.38263263997158803</v>
      </c>
      <c r="BY13">
        <f t="shared" si="16"/>
        <v>-43.436976319439204</v>
      </c>
      <c r="BZ13">
        <f t="shared" si="17"/>
        <v>0.35</v>
      </c>
      <c r="CA13">
        <f t="shared" si="18"/>
        <v>-0.38532046640756784</v>
      </c>
    </row>
    <row r="14" spans="1:79" x14ac:dyDescent="0.25">
      <c r="A14" s="94">
        <v>172.46600000000001</v>
      </c>
      <c r="B14">
        <f t="shared" si="5"/>
        <v>12</v>
      </c>
      <c r="C14" s="29">
        <f t="shared" si="0"/>
        <v>0.38333333333333336</v>
      </c>
      <c r="D14" s="6">
        <f t="shared" si="1"/>
        <v>-0.29673783825989802</v>
      </c>
      <c r="E14" s="7">
        <f t="shared" si="2"/>
        <v>0.38333333333333336</v>
      </c>
      <c r="F14" s="7">
        <f t="shared" si="3"/>
        <v>0.38175921149093234</v>
      </c>
      <c r="I14">
        <f t="shared" si="6"/>
        <v>1.1455647279160459E-113</v>
      </c>
      <c r="J14">
        <f t="shared" si="7"/>
        <v>3.5917937783828176E-113</v>
      </c>
      <c r="K14">
        <f t="shared" si="8"/>
        <v>2.5972417852109613E-112</v>
      </c>
      <c r="L14">
        <f t="shared" si="19"/>
        <v>11</v>
      </c>
      <c r="N14" s="82">
        <f t="shared" si="20"/>
        <v>161</v>
      </c>
      <c r="O14" s="97">
        <v>0</v>
      </c>
      <c r="P14" t="str">
        <f t="shared" si="21"/>
        <v>161 to 162</v>
      </c>
      <c r="Q14">
        <f t="shared" si="22"/>
        <v>0</v>
      </c>
      <c r="R14">
        <f>SUM(O$3:O14)/$S$2</f>
        <v>3.3333333333333333E-2</v>
      </c>
      <c r="AK14" s="95">
        <f>MIN(A3:A300)</f>
        <v>159.76599999999999</v>
      </c>
      <c r="AL14" s="95">
        <f>MAX(A3:A300)</f>
        <v>192.27800000000002</v>
      </c>
      <c r="AU14" t="s">
        <v>48</v>
      </c>
      <c r="AV14" s="90">
        <f>AV9+(1.57*(AV11/(AV16^0.5)))</f>
        <v>177.8628478843261</v>
      </c>
      <c r="AY14">
        <f>AV7</f>
        <v>1.5</v>
      </c>
      <c r="AZ14">
        <f>AV10</f>
        <v>170.053</v>
      </c>
      <c r="BA14" t="s">
        <v>44</v>
      </c>
      <c r="BB14">
        <v>1.5</v>
      </c>
      <c r="BC14" t="s">
        <v>44</v>
      </c>
      <c r="BK14" s="50">
        <v>0.9</v>
      </c>
      <c r="BL14">
        <f t="shared" si="10"/>
        <v>1.2815515655446006</v>
      </c>
      <c r="BM14" s="51">
        <f t="shared" si="4"/>
        <v>150</v>
      </c>
      <c r="BO14" s="81" t="s">
        <v>100</v>
      </c>
      <c r="BP14" s="81"/>
      <c r="BS14">
        <f t="shared" si="11"/>
        <v>172.46600000000001</v>
      </c>
      <c r="BT14">
        <f t="shared" si="11"/>
        <v>12</v>
      </c>
      <c r="BU14">
        <f t="shared" si="12"/>
        <v>172.46600000000001</v>
      </c>
      <c r="BV14">
        <f t="shared" si="13"/>
        <v>0.38263263997158808</v>
      </c>
      <c r="BW14">
        <f t="shared" si="14"/>
        <v>0.61736736002841197</v>
      </c>
      <c r="BX14">
        <f t="shared" si="15"/>
        <v>0.39610286258425065</v>
      </c>
      <c r="BY14">
        <f t="shared" si="16"/>
        <v>-43.395509028678909</v>
      </c>
      <c r="BZ14">
        <f t="shared" si="17"/>
        <v>0.38333333333333336</v>
      </c>
      <c r="CA14">
        <f t="shared" si="18"/>
        <v>-0.29673783825989802</v>
      </c>
    </row>
    <row r="15" spans="1:79" x14ac:dyDescent="0.25">
      <c r="A15" s="93">
        <v>173.22800000000001</v>
      </c>
      <c r="B15">
        <f t="shared" si="5"/>
        <v>13</v>
      </c>
      <c r="C15" s="29">
        <f t="shared" si="0"/>
        <v>0.41666666666666669</v>
      </c>
      <c r="D15" s="6">
        <f t="shared" si="1"/>
        <v>-0.21042839424792467</v>
      </c>
      <c r="E15" s="7">
        <f t="shared" si="2"/>
        <v>0.41666666666666669</v>
      </c>
      <c r="F15" s="7">
        <f t="shared" si="3"/>
        <v>0.39020673609462336</v>
      </c>
      <c r="I15">
        <f t="shared" si="6"/>
        <v>2.6095039066860941E-112</v>
      </c>
      <c r="J15">
        <f t="shared" si="7"/>
        <v>8.1320066265943724E-112</v>
      </c>
      <c r="K15">
        <f t="shared" si="8"/>
        <v>5.88028954649864E-111</v>
      </c>
      <c r="L15">
        <f t="shared" si="19"/>
        <v>12</v>
      </c>
      <c r="N15" s="82">
        <f t="shared" si="20"/>
        <v>162</v>
      </c>
      <c r="O15" s="97">
        <v>0</v>
      </c>
      <c r="P15" t="str">
        <f t="shared" si="21"/>
        <v>162 to 163</v>
      </c>
      <c r="Q15">
        <f t="shared" si="22"/>
        <v>0</v>
      </c>
      <c r="R15">
        <f>SUM(O$3:O15)/$S$2</f>
        <v>3.3333333333333333E-2</v>
      </c>
      <c r="AK15" s="68" t="s">
        <v>73</v>
      </c>
      <c r="AL15" s="68" t="s">
        <v>74</v>
      </c>
      <c r="AM15" s="68" t="s">
        <v>129</v>
      </c>
      <c r="AU15" t="s">
        <v>50</v>
      </c>
      <c r="AV15" s="90">
        <f>AV9-(1.57*(AV11/(AV16^0.5)))</f>
        <v>172.65715211567388</v>
      </c>
      <c r="AY15">
        <f>AV3</f>
        <v>0.5</v>
      </c>
      <c r="AZ15">
        <f>AV10</f>
        <v>170.053</v>
      </c>
      <c r="BA15" t="s">
        <v>44</v>
      </c>
      <c r="BB15">
        <v>0.5</v>
      </c>
      <c r="BC15" s="29"/>
      <c r="BK15" s="50">
        <v>0.95</v>
      </c>
      <c r="BL15">
        <f t="shared" si="10"/>
        <v>1.6448536269514715</v>
      </c>
      <c r="BM15" s="51">
        <f t="shared" si="4"/>
        <v>150</v>
      </c>
      <c r="BO15" t="s">
        <v>101</v>
      </c>
      <c r="BP15">
        <f>IF(AND(BP9&lt;13,BP9&gt;= 0.6),EXP(1.2937-5.709*BP9+0.0186*BP9^ 2),0)</f>
        <v>0</v>
      </c>
      <c r="BS15">
        <f t="shared" si="11"/>
        <v>173.22800000000001</v>
      </c>
      <c r="BT15">
        <f t="shared" si="11"/>
        <v>13</v>
      </c>
      <c r="BU15">
        <f t="shared" si="12"/>
        <v>173.22800000000001</v>
      </c>
      <c r="BV15">
        <f t="shared" si="13"/>
        <v>0.42340320798444692</v>
      </c>
      <c r="BW15">
        <f t="shared" si="14"/>
        <v>0.57659679201555303</v>
      </c>
      <c r="BX15">
        <f t="shared" si="15"/>
        <v>0.40969830345266933</v>
      </c>
      <c r="BY15">
        <f t="shared" si="16"/>
        <v>-43.794114474385289</v>
      </c>
      <c r="BZ15">
        <f t="shared" si="17"/>
        <v>0.41666666666666669</v>
      </c>
      <c r="CA15">
        <f t="shared" si="18"/>
        <v>-0.21042839424792467</v>
      </c>
    </row>
    <row r="16" spans="1:79" x14ac:dyDescent="0.25">
      <c r="A16" s="94">
        <v>174.244</v>
      </c>
      <c r="B16">
        <f t="shared" si="5"/>
        <v>14</v>
      </c>
      <c r="C16" s="29">
        <f t="shared" si="0"/>
        <v>0.45</v>
      </c>
      <c r="D16" s="6">
        <f t="shared" si="1"/>
        <v>-0.12566134685507402</v>
      </c>
      <c r="E16" s="7">
        <f t="shared" si="2"/>
        <v>0.45</v>
      </c>
      <c r="F16" s="7">
        <f t="shared" si="3"/>
        <v>0.39580487848761675</v>
      </c>
      <c r="I16">
        <f t="shared" si="6"/>
        <v>5.8318545382816794E-111</v>
      </c>
      <c r="J16">
        <f t="shared" si="7"/>
        <v>1.8062515688008288E-110</v>
      </c>
      <c r="K16">
        <f t="shared" si="8"/>
        <v>1.3061084067038448E-109</v>
      </c>
      <c r="L16">
        <f t="shared" si="19"/>
        <v>13</v>
      </c>
      <c r="N16" s="82">
        <f t="shared" si="20"/>
        <v>163</v>
      </c>
      <c r="O16" s="97">
        <v>1</v>
      </c>
      <c r="P16" t="str">
        <f t="shared" si="21"/>
        <v>163 to 164</v>
      </c>
      <c r="Q16">
        <f t="shared" si="22"/>
        <v>3.3333333333333333E-2</v>
      </c>
      <c r="R16">
        <f>SUM(O$3:O16)/$S$2</f>
        <v>6.6666666666666666E-2</v>
      </c>
      <c r="AK16" s="55">
        <v>150</v>
      </c>
      <c r="AL16" s="55">
        <v>200</v>
      </c>
      <c r="AM16" s="96">
        <v>1</v>
      </c>
      <c r="AU16" t="s">
        <v>51</v>
      </c>
      <c r="AV16" s="57">
        <f>MAX(AU22:AU221)</f>
        <v>30</v>
      </c>
      <c r="AY16">
        <f>AV3</f>
        <v>0.5</v>
      </c>
      <c r="AZ16">
        <f>AV15</f>
        <v>172.65715211567388</v>
      </c>
      <c r="BA16" t="s">
        <v>49</v>
      </c>
      <c r="BB16">
        <v>0.5</v>
      </c>
      <c r="BK16" s="50">
        <v>0.98</v>
      </c>
      <c r="BL16">
        <f t="shared" si="10"/>
        <v>2.0537489106318221</v>
      </c>
      <c r="BM16" s="51">
        <f t="shared" si="4"/>
        <v>150</v>
      </c>
      <c r="BO16" t="s">
        <v>101</v>
      </c>
      <c r="BP16" s="59">
        <f>IF(AND(BP9&lt;0.6,BP9&gt;=0.34),EXP(0.9177-4.279*BP9-1.38*BP9^2),0)</f>
        <v>0</v>
      </c>
      <c r="BS16">
        <f t="shared" si="11"/>
        <v>174.244</v>
      </c>
      <c r="BT16">
        <f t="shared" si="11"/>
        <v>14</v>
      </c>
      <c r="BU16">
        <f t="shared" si="12"/>
        <v>174.244</v>
      </c>
      <c r="BV16">
        <f t="shared" si="13"/>
        <v>0.47898965690393175</v>
      </c>
      <c r="BW16">
        <f t="shared" si="14"/>
        <v>0.5210103430960682</v>
      </c>
      <c r="BX16">
        <f t="shared" si="15"/>
        <v>0.43720142372135362</v>
      </c>
      <c r="BY16">
        <f t="shared" si="16"/>
        <v>-42.212813610742678</v>
      </c>
      <c r="BZ16">
        <f t="shared" si="17"/>
        <v>0.45</v>
      </c>
      <c r="CA16">
        <f t="shared" si="18"/>
        <v>-0.12566134685507402</v>
      </c>
    </row>
    <row r="17" spans="1:79" x14ac:dyDescent="0.25">
      <c r="A17" s="94">
        <v>174.75199999999998</v>
      </c>
      <c r="B17">
        <f t="shared" si="5"/>
        <v>15</v>
      </c>
      <c r="C17" s="29">
        <f t="shared" si="0"/>
        <v>0.48333333333333334</v>
      </c>
      <c r="D17" s="6">
        <f t="shared" si="1"/>
        <v>-4.178929781645381E-2</v>
      </c>
      <c r="E17" s="7">
        <f t="shared" si="2"/>
        <v>0.48333333333333334</v>
      </c>
      <c r="F17" s="7">
        <f t="shared" si="3"/>
        <v>0.39859408692955911</v>
      </c>
      <c r="I17">
        <f t="shared" si="6"/>
        <v>1.2786922328936419E-109</v>
      </c>
      <c r="J17">
        <f t="shared" si="7"/>
        <v>3.9359804639030396E-109</v>
      </c>
      <c r="K17">
        <f t="shared" si="8"/>
        <v>2.8461246823657289E-108</v>
      </c>
      <c r="L17">
        <f t="shared" si="19"/>
        <v>14</v>
      </c>
      <c r="N17" s="82">
        <f t="shared" si="20"/>
        <v>164</v>
      </c>
      <c r="O17" s="97">
        <v>1</v>
      </c>
      <c r="P17" t="str">
        <f t="shared" si="21"/>
        <v>164 to 165</v>
      </c>
      <c r="Q17">
        <f t="shared" si="22"/>
        <v>3.3333333333333333E-2</v>
      </c>
      <c r="R17">
        <f>SUM(O$3:O17)/$S$2</f>
        <v>0.1</v>
      </c>
      <c r="AU17" t="s">
        <v>52</v>
      </c>
      <c r="AV17" s="90">
        <f>MAX(AV22:AV221)</f>
        <v>192.27800000000002</v>
      </c>
      <c r="AY17">
        <f>AV4</f>
        <v>0.75</v>
      </c>
      <c r="AZ17">
        <f>AV9</f>
        <v>175.26</v>
      </c>
      <c r="BA17" t="s">
        <v>39</v>
      </c>
      <c r="BB17">
        <v>0.75</v>
      </c>
      <c r="BK17" s="50">
        <v>0.99</v>
      </c>
      <c r="BL17">
        <f t="shared" si="10"/>
        <v>2.3263478740408408</v>
      </c>
      <c r="BM17" s="51">
        <f t="shared" si="4"/>
        <v>150</v>
      </c>
      <c r="BO17" t="s">
        <v>101</v>
      </c>
      <c r="BP17">
        <f>IF(AND(BP9&lt;0.34,BP9&gt;=0.2),1-EXP(-8.318+42.796*BP9-59.938*BP9^2),0)</f>
        <v>0</v>
      </c>
      <c r="BS17">
        <f t="shared" si="11"/>
        <v>174.75199999999998</v>
      </c>
      <c r="BT17">
        <f t="shared" si="11"/>
        <v>15</v>
      </c>
      <c r="BU17">
        <f t="shared" si="12"/>
        <v>174.75199999999998</v>
      </c>
      <c r="BV17">
        <f t="shared" si="13"/>
        <v>0.50700632812040625</v>
      </c>
      <c r="BW17">
        <f t="shared" si="14"/>
        <v>0.49299367187959375</v>
      </c>
      <c r="BX17">
        <f t="shared" si="15"/>
        <v>0.43720142372135362</v>
      </c>
      <c r="BY17">
        <f t="shared" si="16"/>
        <v>-43.691198745824785</v>
      </c>
      <c r="BZ17">
        <f t="shared" si="17"/>
        <v>0.48333333333333334</v>
      </c>
      <c r="CA17">
        <f t="shared" si="18"/>
        <v>-4.178929781645381E-2</v>
      </c>
    </row>
    <row r="18" spans="1:79" x14ac:dyDescent="0.25">
      <c r="A18" s="93">
        <v>175.768</v>
      </c>
      <c r="B18">
        <f t="shared" si="5"/>
        <v>16</v>
      </c>
      <c r="C18" s="29">
        <f t="shared" si="0"/>
        <v>0.51666666666666672</v>
      </c>
      <c r="D18" s="6">
        <f t="shared" si="1"/>
        <v>4.1789297816453949E-2</v>
      </c>
      <c r="E18" s="7">
        <f t="shared" si="2"/>
        <v>0.51666666666666672</v>
      </c>
      <c r="F18" s="7">
        <f t="shared" si="3"/>
        <v>0.39859408692955911</v>
      </c>
      <c r="I18">
        <f t="shared" si="6"/>
        <v>2.750655405775298E-108</v>
      </c>
      <c r="J18">
        <f t="shared" si="7"/>
        <v>8.4143740564034628E-108</v>
      </c>
      <c r="K18">
        <f t="shared" si="8"/>
        <v>6.0844706695621675E-107</v>
      </c>
      <c r="L18">
        <f t="shared" si="19"/>
        <v>15</v>
      </c>
      <c r="N18" s="82">
        <f t="shared" si="20"/>
        <v>165</v>
      </c>
      <c r="O18" s="97">
        <v>1</v>
      </c>
      <c r="P18" t="str">
        <f t="shared" si="21"/>
        <v>165 to 166</v>
      </c>
      <c r="Q18">
        <f t="shared" si="22"/>
        <v>3.3333333333333333E-2</v>
      </c>
      <c r="R18">
        <f>SUM(O$3:O18)/$S$2</f>
        <v>0.13333333333333333</v>
      </c>
      <c r="AU18" t="s">
        <v>53</v>
      </c>
      <c r="AV18" s="90">
        <f>MIN(AV22:AV221)</f>
        <v>159.76599999999999</v>
      </c>
      <c r="BK18" s="28">
        <v>0.999</v>
      </c>
      <c r="BL18">
        <f t="shared" si="10"/>
        <v>3.0902323061678132</v>
      </c>
      <c r="BM18" s="51">
        <f t="shared" si="4"/>
        <v>150</v>
      </c>
      <c r="BO18" t="s">
        <v>101</v>
      </c>
      <c r="BP18">
        <f>IF(BP9&lt;0.2,1-EXP(-13.436+101.14*BP9-223.73*BP9^2),0)</f>
        <v>0.98762774956832355</v>
      </c>
      <c r="BS18">
        <f t="shared" si="11"/>
        <v>175.768</v>
      </c>
      <c r="BT18">
        <f t="shared" si="11"/>
        <v>16</v>
      </c>
      <c r="BU18">
        <f t="shared" si="12"/>
        <v>175.768</v>
      </c>
      <c r="BV18">
        <f t="shared" si="13"/>
        <v>0.56279857627864638</v>
      </c>
      <c r="BW18">
        <f t="shared" si="14"/>
        <v>0.43720142372135362</v>
      </c>
      <c r="BX18">
        <f t="shared" si="15"/>
        <v>0.49299367187959375</v>
      </c>
      <c r="BY18">
        <f t="shared" si="16"/>
        <v>-39.744865157080916</v>
      </c>
      <c r="BZ18">
        <f t="shared" si="17"/>
        <v>0.51666666666666672</v>
      </c>
      <c r="CA18">
        <f t="shared" si="18"/>
        <v>4.1789297816453949E-2</v>
      </c>
    </row>
    <row r="19" spans="1:79" x14ac:dyDescent="0.25">
      <c r="A19" s="93">
        <v>175.768</v>
      </c>
      <c r="B19">
        <f t="shared" si="5"/>
        <v>17</v>
      </c>
      <c r="C19" s="29">
        <f t="shared" si="0"/>
        <v>0.55000000000000004</v>
      </c>
      <c r="D19" s="6">
        <f t="shared" si="1"/>
        <v>0.12566134685507416</v>
      </c>
      <c r="E19" s="7">
        <f t="shared" si="2"/>
        <v>0.55000000000000004</v>
      </c>
      <c r="F19" s="7">
        <f t="shared" si="3"/>
        <v>0.39580487848761675</v>
      </c>
      <c r="I19">
        <f t="shared" si="6"/>
        <v>5.8052024237349412E-107</v>
      </c>
      <c r="J19">
        <f t="shared" si="7"/>
        <v>1.76475685738486E-106</v>
      </c>
      <c r="K19">
        <f t="shared" si="8"/>
        <v>1.276103399455531E-105</v>
      </c>
      <c r="L19">
        <f t="shared" si="19"/>
        <v>16</v>
      </c>
      <c r="N19" s="82">
        <f t="shared" si="20"/>
        <v>166</v>
      </c>
      <c r="O19" s="97">
        <v>1</v>
      </c>
      <c r="P19" t="str">
        <f t="shared" si="21"/>
        <v>166 to 167</v>
      </c>
      <c r="Q19">
        <f t="shared" si="22"/>
        <v>3.3333333333333333E-2</v>
      </c>
      <c r="R19">
        <f>SUM(O$3:O19)/$S$2</f>
        <v>0.16666666666666666</v>
      </c>
      <c r="AU19" t="s">
        <v>4</v>
      </c>
      <c r="AV19" s="29">
        <f>AVERAGE(AV22:AV221)</f>
        <v>174.625</v>
      </c>
      <c r="AY19">
        <f>AV5</f>
        <v>1</v>
      </c>
      <c r="AZ19">
        <f>AV8</f>
        <v>179.1335</v>
      </c>
      <c r="BA19" t="s">
        <v>35</v>
      </c>
      <c r="BB19">
        <v>1</v>
      </c>
      <c r="BS19">
        <f t="shared" si="11"/>
        <v>175.768</v>
      </c>
      <c r="BT19">
        <f t="shared" si="11"/>
        <v>17</v>
      </c>
      <c r="BU19">
        <f t="shared" si="12"/>
        <v>175.768</v>
      </c>
      <c r="BV19">
        <f t="shared" si="13"/>
        <v>0.56279857627864638</v>
      </c>
      <c r="BW19">
        <f t="shared" si="14"/>
        <v>0.43720142372135362</v>
      </c>
      <c r="BX19">
        <f t="shared" si="15"/>
        <v>0.5210103430960682</v>
      </c>
      <c r="BY19">
        <f t="shared" si="16"/>
        <v>-40.485022660178196</v>
      </c>
      <c r="BZ19">
        <f t="shared" si="17"/>
        <v>0.55000000000000004</v>
      </c>
      <c r="CA19">
        <f t="shared" si="18"/>
        <v>0.12566134685507416</v>
      </c>
    </row>
    <row r="20" spans="1:79" x14ac:dyDescent="0.25">
      <c r="A20" s="94">
        <v>176.27600000000001</v>
      </c>
      <c r="B20">
        <f t="shared" si="5"/>
        <v>18</v>
      </c>
      <c r="C20" s="29">
        <f t="shared" si="0"/>
        <v>0.58333333333333337</v>
      </c>
      <c r="D20" s="6">
        <f t="shared" si="1"/>
        <v>0.21042839424792484</v>
      </c>
      <c r="E20" s="7">
        <f t="shared" si="2"/>
        <v>0.58333333333333337</v>
      </c>
      <c r="F20" s="7">
        <f t="shared" si="3"/>
        <v>0.39020673609462331</v>
      </c>
      <c r="I20">
        <f t="shared" si="6"/>
        <v>1.2020147069373044E-105</v>
      </c>
      <c r="J20">
        <f t="shared" si="7"/>
        <v>3.6311327393823215E-105</v>
      </c>
      <c r="K20">
        <f t="shared" si="8"/>
        <v>2.6256879599077441E-104</v>
      </c>
      <c r="L20">
        <f t="shared" si="19"/>
        <v>17</v>
      </c>
      <c r="N20" s="82">
        <f t="shared" si="20"/>
        <v>167</v>
      </c>
      <c r="O20" s="97">
        <v>0</v>
      </c>
      <c r="P20" t="str">
        <f t="shared" si="21"/>
        <v>167 to 168</v>
      </c>
      <c r="Q20">
        <f t="shared" si="22"/>
        <v>0</v>
      </c>
      <c r="R20">
        <f>SUM(O$3:O20)/$S$2</f>
        <v>0.16666666666666666</v>
      </c>
      <c r="AU20" t="s">
        <v>54</v>
      </c>
      <c r="AV20" s="29">
        <f>_xlfn.STDEV.P(AV22:AV221)</f>
        <v>7.1095049194722426</v>
      </c>
      <c r="AY20">
        <f>AV5</f>
        <v>1</v>
      </c>
      <c r="AZ20">
        <f>AW12</f>
        <v>192.27800000000002</v>
      </c>
      <c r="BA20" t="s">
        <v>61</v>
      </c>
      <c r="BB20">
        <v>1</v>
      </c>
      <c r="BO20" t="s">
        <v>102</v>
      </c>
      <c r="BS20">
        <f t="shared" si="11"/>
        <v>176.27600000000001</v>
      </c>
      <c r="BT20">
        <f t="shared" si="11"/>
        <v>18</v>
      </c>
      <c r="BU20">
        <f t="shared" si="12"/>
        <v>176.27600000000001</v>
      </c>
      <c r="BV20">
        <f t="shared" si="13"/>
        <v>0.59030169654733067</v>
      </c>
      <c r="BW20">
        <f t="shared" si="14"/>
        <v>0.40969830345266933</v>
      </c>
      <c r="BX20">
        <f t="shared" si="15"/>
        <v>0.57659679201555303</v>
      </c>
      <c r="BY20">
        <f t="shared" si="16"/>
        <v>-37.720675303932808</v>
      </c>
      <c r="BZ20">
        <f t="shared" si="17"/>
        <v>0.58333333333333337</v>
      </c>
      <c r="CA20">
        <f t="shared" si="18"/>
        <v>0.21042839424792484</v>
      </c>
    </row>
    <row r="21" spans="1:79" x14ac:dyDescent="0.25">
      <c r="A21" s="94">
        <v>176.53</v>
      </c>
      <c r="B21">
        <f t="shared" si="5"/>
        <v>19</v>
      </c>
      <c r="C21" s="29">
        <f t="shared" si="0"/>
        <v>0.6166666666666667</v>
      </c>
      <c r="D21" s="6">
        <f t="shared" si="1"/>
        <v>0.29673783825989819</v>
      </c>
      <c r="E21" s="7">
        <f t="shared" si="2"/>
        <v>0.6166666666666667</v>
      </c>
      <c r="F21" s="7">
        <f t="shared" si="3"/>
        <v>0.38175921149093234</v>
      </c>
      <c r="I21">
        <f t="shared" si="6"/>
        <v>2.4418199711023031E-104</v>
      </c>
      <c r="J21">
        <f t="shared" si="7"/>
        <v>7.3298241528098136E-104</v>
      </c>
      <c r="K21">
        <f t="shared" si="8"/>
        <v>5.3002278923979926E-103</v>
      </c>
      <c r="L21">
        <f t="shared" si="19"/>
        <v>18</v>
      </c>
      <c r="N21" s="82">
        <f t="shared" si="20"/>
        <v>168</v>
      </c>
      <c r="O21" s="97">
        <v>1</v>
      </c>
      <c r="P21" t="str">
        <f t="shared" si="21"/>
        <v>168 to 169</v>
      </c>
      <c r="Q21">
        <f t="shared" si="22"/>
        <v>3.3333333333333333E-2</v>
      </c>
      <c r="R21">
        <f>SUM(O$3:O21)/$S$2</f>
        <v>0.2</v>
      </c>
      <c r="AU21" t="s">
        <v>55</v>
      </c>
      <c r="AV21" s="6" t="s">
        <v>84</v>
      </c>
      <c r="BK21" s="3" t="s">
        <v>17</v>
      </c>
      <c r="BO21" s="82" t="str">
        <f>IF(BP10&gt;0.05,("Accept"),("Reject"))</f>
        <v>Accept</v>
      </c>
      <c r="BS21">
        <f t="shared" si="11"/>
        <v>176.53</v>
      </c>
      <c r="BT21">
        <f t="shared" si="11"/>
        <v>19</v>
      </c>
      <c r="BU21">
        <f t="shared" si="12"/>
        <v>176.53</v>
      </c>
      <c r="BV21">
        <f t="shared" si="13"/>
        <v>0.60389713741574935</v>
      </c>
      <c r="BW21">
        <f t="shared" si="14"/>
        <v>0.39610286258425065</v>
      </c>
      <c r="BX21">
        <f t="shared" si="15"/>
        <v>0.61736736002841197</v>
      </c>
      <c r="BY21">
        <f t="shared" si="16"/>
        <v>-36.505770019845549</v>
      </c>
      <c r="BZ21">
        <f t="shared" si="17"/>
        <v>0.6166666666666667</v>
      </c>
      <c r="CA21">
        <f t="shared" si="18"/>
        <v>0.29673783825989819</v>
      </c>
    </row>
    <row r="22" spans="1:79" x14ac:dyDescent="0.25">
      <c r="A22" s="94">
        <v>176.78399999999999</v>
      </c>
      <c r="B22">
        <f t="shared" si="5"/>
        <v>20</v>
      </c>
      <c r="C22" s="29">
        <f t="shared" si="0"/>
        <v>0.65</v>
      </c>
      <c r="D22" s="6">
        <f t="shared" si="1"/>
        <v>0.38532046640756784</v>
      </c>
      <c r="E22" s="7">
        <f t="shared" si="2"/>
        <v>0.65000000000000013</v>
      </c>
      <c r="F22" s="7">
        <f t="shared" si="3"/>
        <v>0.37039900439916557</v>
      </c>
      <c r="I22">
        <f t="shared" si="6"/>
        <v>4.8666393834094224E-103</v>
      </c>
      <c r="J22">
        <f t="shared" si="7"/>
        <v>1.4515739632804269E-102</v>
      </c>
      <c r="K22">
        <f t="shared" si="8"/>
        <v>1.0496394794284835E-101</v>
      </c>
      <c r="L22">
        <f t="shared" si="19"/>
        <v>19</v>
      </c>
      <c r="N22" s="82">
        <f t="shared" si="20"/>
        <v>169</v>
      </c>
      <c r="O22" s="97">
        <v>2</v>
      </c>
      <c r="P22" t="str">
        <f t="shared" si="21"/>
        <v>169 to 170</v>
      </c>
      <c r="Q22">
        <f t="shared" si="22"/>
        <v>6.6666666666666666E-2</v>
      </c>
      <c r="R22">
        <f>SUM(O$3:O22)/$S$2</f>
        <v>0.26666666666666666</v>
      </c>
      <c r="AU22">
        <f t="shared" ref="AU22:AU53" si="23">IF(B3&gt;0,B3,"")</f>
        <v>1</v>
      </c>
      <c r="AV22" s="6">
        <f t="shared" ref="AV22:AV53" si="24">IF(A3&gt;0,A3,"")</f>
        <v>159.76599999999999</v>
      </c>
      <c r="AY22">
        <f>AV5</f>
        <v>1</v>
      </c>
      <c r="AZ22">
        <f>AV10</f>
        <v>170.053</v>
      </c>
      <c r="BA22" t="s">
        <v>44</v>
      </c>
      <c r="BB22">
        <v>1</v>
      </c>
      <c r="BK22">
        <v>0.25</v>
      </c>
      <c r="BL22">
        <f>NORMSINV(BK22)</f>
        <v>-0.67448975019608193</v>
      </c>
      <c r="BM22">
        <v>0</v>
      </c>
      <c r="BS22">
        <f t="shared" si="11"/>
        <v>176.78399999999999</v>
      </c>
      <c r="BT22">
        <f t="shared" si="11"/>
        <v>20</v>
      </c>
      <c r="BU22">
        <f t="shared" si="12"/>
        <v>176.78399999999999</v>
      </c>
      <c r="BV22">
        <f t="shared" si="13"/>
        <v>0.61736736002841197</v>
      </c>
      <c r="BW22">
        <f t="shared" si="14"/>
        <v>0.38263263997158803</v>
      </c>
      <c r="BX22">
        <f t="shared" si="15"/>
        <v>0.66969788030556743</v>
      </c>
      <c r="BY22">
        <f t="shared" si="16"/>
        <v>-34.445565505181655</v>
      </c>
      <c r="BZ22">
        <f t="shared" si="17"/>
        <v>0.65</v>
      </c>
      <c r="CA22">
        <f t="shared" si="18"/>
        <v>0.38532046640756784</v>
      </c>
    </row>
    <row r="23" spans="1:79" x14ac:dyDescent="0.25">
      <c r="A23" s="93">
        <v>177.03800000000001</v>
      </c>
      <c r="B23">
        <f t="shared" si="5"/>
        <v>21</v>
      </c>
      <c r="C23" s="29">
        <f t="shared" si="0"/>
        <v>0.68333333333333335</v>
      </c>
      <c r="D23" s="6">
        <f t="shared" si="1"/>
        <v>0.47704042848944361</v>
      </c>
      <c r="E23" s="7">
        <f t="shared" si="2"/>
        <v>0.68333333333333346</v>
      </c>
      <c r="F23" s="7">
        <f t="shared" si="3"/>
        <v>0.35603639564019701</v>
      </c>
      <c r="I23">
        <f t="shared" si="6"/>
        <v>9.5160470076629196E-102</v>
      </c>
      <c r="J23">
        <f t="shared" si="7"/>
        <v>2.8201938881831506E-101</v>
      </c>
      <c r="K23">
        <f t="shared" si="8"/>
        <v>2.0392945310139045E-100</v>
      </c>
      <c r="L23">
        <f t="shared" si="19"/>
        <v>20</v>
      </c>
      <c r="N23" s="82">
        <f t="shared" si="20"/>
        <v>170</v>
      </c>
      <c r="O23" s="97">
        <v>2</v>
      </c>
      <c r="P23" t="str">
        <f t="shared" si="21"/>
        <v>170 to 171</v>
      </c>
      <c r="Q23">
        <f t="shared" si="22"/>
        <v>6.6666666666666666E-2</v>
      </c>
      <c r="R23">
        <f>SUM(O$3:O23)/$S$2</f>
        <v>0.33333333333333331</v>
      </c>
      <c r="AU23">
        <f t="shared" si="23"/>
        <v>2</v>
      </c>
      <c r="AV23" s="6">
        <f t="shared" si="24"/>
        <v>163.06800000000001</v>
      </c>
      <c r="AY23">
        <f>AV5</f>
        <v>1</v>
      </c>
      <c r="AZ23" s="59">
        <f>AW13</f>
        <v>159.76599999999999</v>
      </c>
      <c r="BA23" t="s">
        <v>62</v>
      </c>
      <c r="BB23">
        <v>1</v>
      </c>
      <c r="BK23">
        <v>0.25</v>
      </c>
      <c r="BL23">
        <f>NORMSINV(BK23)</f>
        <v>-0.67448975019608193</v>
      </c>
      <c r="BM23">
        <f>AL16+2</f>
        <v>202</v>
      </c>
      <c r="BS23">
        <f t="shared" si="11"/>
        <v>177.03800000000001</v>
      </c>
      <c r="BT23">
        <f t="shared" si="11"/>
        <v>21</v>
      </c>
      <c r="BU23">
        <f t="shared" si="12"/>
        <v>177.03800000000001</v>
      </c>
      <c r="BV23">
        <f t="shared" si="13"/>
        <v>0.63069706225665323</v>
      </c>
      <c r="BW23">
        <f t="shared" si="14"/>
        <v>0.36930293774334677</v>
      </c>
      <c r="BX23">
        <f t="shared" si="15"/>
        <v>0.69474013925096001</v>
      </c>
      <c r="BY23">
        <f t="shared" si="16"/>
        <v>-33.831028103984288</v>
      </c>
      <c r="BZ23">
        <f t="shared" si="17"/>
        <v>0.68333333333333335</v>
      </c>
      <c r="CA23">
        <f t="shared" si="18"/>
        <v>0.47704042848944361</v>
      </c>
    </row>
    <row r="24" spans="1:79" x14ac:dyDescent="0.25">
      <c r="A24" s="93">
        <v>177.8</v>
      </c>
      <c r="B24">
        <f t="shared" si="5"/>
        <v>22</v>
      </c>
      <c r="C24" s="29">
        <f t="shared" si="0"/>
        <v>0.71666666666666667</v>
      </c>
      <c r="D24" s="6">
        <f t="shared" si="1"/>
        <v>0.57296754849546372</v>
      </c>
      <c r="E24" s="7">
        <f t="shared" si="2"/>
        <v>0.71666666666666679</v>
      </c>
      <c r="F24" s="7">
        <f t="shared" si="3"/>
        <v>0.33854967771117006</v>
      </c>
      <c r="I24">
        <f t="shared" si="6"/>
        <v>1.8255599748110835E-100</v>
      </c>
      <c r="J24">
        <f t="shared" si="7"/>
        <v>5.3754267458839883E-100</v>
      </c>
      <c r="K24">
        <f t="shared" si="8"/>
        <v>3.8869945824218386E-99</v>
      </c>
      <c r="L24">
        <f t="shared" si="19"/>
        <v>21</v>
      </c>
      <c r="N24" s="82">
        <f t="shared" si="20"/>
        <v>171</v>
      </c>
      <c r="O24" s="97">
        <v>1</v>
      </c>
      <c r="P24" t="str">
        <f t="shared" si="21"/>
        <v>171 to 172</v>
      </c>
      <c r="Q24">
        <f t="shared" ref="Q24:Q52" si="25">O24/$S$2</f>
        <v>3.3333333333333333E-2</v>
      </c>
      <c r="R24">
        <f>SUM(O$3:O24)/$S$2</f>
        <v>0.36666666666666664</v>
      </c>
      <c r="AU24">
        <f t="shared" si="23"/>
        <v>3</v>
      </c>
      <c r="AV24" s="6">
        <f t="shared" si="24"/>
        <v>164.846</v>
      </c>
      <c r="BS24">
        <f t="shared" si="11"/>
        <v>177.8</v>
      </c>
      <c r="BT24">
        <f t="shared" si="11"/>
        <v>22</v>
      </c>
      <c r="BU24">
        <f t="shared" si="12"/>
        <v>177.8</v>
      </c>
      <c r="BV24">
        <f t="shared" si="13"/>
        <v>0.66969788030556743</v>
      </c>
      <c r="BW24">
        <f t="shared" si="14"/>
        <v>0.33030211969443257</v>
      </c>
      <c r="BX24">
        <f t="shared" si="15"/>
        <v>0.71890253583929464</v>
      </c>
      <c r="BY24">
        <f t="shared" si="16"/>
        <v>-31.43119738933952</v>
      </c>
      <c r="BZ24">
        <f t="shared" si="17"/>
        <v>0.71666666666666667</v>
      </c>
      <c r="CA24">
        <f t="shared" si="18"/>
        <v>0.57296754849546372</v>
      </c>
    </row>
    <row r="25" spans="1:79" x14ac:dyDescent="0.25">
      <c r="A25" s="94">
        <v>179.578</v>
      </c>
      <c r="B25">
        <f t="shared" si="5"/>
        <v>23</v>
      </c>
      <c r="C25" s="29">
        <f t="shared" si="0"/>
        <v>0.75</v>
      </c>
      <c r="D25" s="6">
        <f t="shared" si="1"/>
        <v>0.67448975019608193</v>
      </c>
      <c r="E25" s="7">
        <f t="shared" si="2"/>
        <v>0.75000000000000011</v>
      </c>
      <c r="F25" s="7">
        <f t="shared" si="3"/>
        <v>0.31777657268410692</v>
      </c>
      <c r="I25">
        <f t="shared" si="6"/>
        <v>3.4359590349046746E-99</v>
      </c>
      <c r="J25">
        <f t="shared" si="7"/>
        <v>1.0051736887313224E-98</v>
      </c>
      <c r="K25">
        <f t="shared" si="8"/>
        <v>7.2684548914806267E-98</v>
      </c>
      <c r="L25">
        <f t="shared" si="19"/>
        <v>22</v>
      </c>
      <c r="N25" s="82">
        <f t="shared" si="20"/>
        <v>172</v>
      </c>
      <c r="O25" s="97">
        <v>1</v>
      </c>
      <c r="P25" t="str">
        <f t="shared" si="21"/>
        <v>172 to 173</v>
      </c>
      <c r="Q25">
        <f t="shared" si="25"/>
        <v>3.3333333333333333E-2</v>
      </c>
      <c r="R25">
        <f>SUM(O$3:O25)/$S$2</f>
        <v>0.4</v>
      </c>
      <c r="AU25">
        <f t="shared" si="23"/>
        <v>4</v>
      </c>
      <c r="AV25" s="6">
        <f t="shared" si="24"/>
        <v>165.608</v>
      </c>
      <c r="AY25">
        <f>AV5</f>
        <v>1</v>
      </c>
      <c r="BA25" t="s">
        <v>63</v>
      </c>
      <c r="BB25">
        <v>1</v>
      </c>
      <c r="BK25">
        <v>0.5</v>
      </c>
      <c r="BL25">
        <f>NORMSINV(BK25)</f>
        <v>0</v>
      </c>
      <c r="BM25">
        <v>0</v>
      </c>
      <c r="BS25">
        <f t="shared" si="11"/>
        <v>179.578</v>
      </c>
      <c r="BT25">
        <f t="shared" si="11"/>
        <v>23</v>
      </c>
      <c r="BU25">
        <f t="shared" si="12"/>
        <v>179.578</v>
      </c>
      <c r="BV25">
        <f t="shared" si="13"/>
        <v>0.75331647873993912</v>
      </c>
      <c r="BW25">
        <f t="shared" si="14"/>
        <v>0.24668352126006088</v>
      </c>
      <c r="BX25">
        <f t="shared" si="15"/>
        <v>0.74210125266664639</v>
      </c>
      <c r="BY25">
        <f t="shared" si="16"/>
        <v>-26.16927457469631</v>
      </c>
      <c r="BZ25">
        <f t="shared" si="17"/>
        <v>0.75</v>
      </c>
      <c r="CA25">
        <f t="shared" si="18"/>
        <v>0.67448975019608193</v>
      </c>
    </row>
    <row r="26" spans="1:79" x14ac:dyDescent="0.25">
      <c r="A26" s="93">
        <v>180.59399999999999</v>
      </c>
      <c r="B26">
        <f t="shared" si="5"/>
        <v>24</v>
      </c>
      <c r="C26" s="29">
        <f t="shared" si="0"/>
        <v>0.78333333333333333</v>
      </c>
      <c r="D26" s="6">
        <f t="shared" si="1"/>
        <v>0.78350037538977446</v>
      </c>
      <c r="E26" s="7">
        <f t="shared" si="2"/>
        <v>0.78333333333333344</v>
      </c>
      <c r="F26" s="7">
        <f t="shared" si="3"/>
        <v>0.29350078875042235</v>
      </c>
      <c r="I26">
        <f t="shared" si="6"/>
        <v>6.3447195536484443E-98</v>
      </c>
      <c r="J26">
        <f t="shared" si="7"/>
        <v>1.8440107972787936E-97</v>
      </c>
      <c r="K26">
        <f t="shared" si="8"/>
        <v>1.3334122699073868E-96</v>
      </c>
      <c r="L26">
        <f t="shared" si="19"/>
        <v>23</v>
      </c>
      <c r="N26" s="82">
        <f t="shared" si="20"/>
        <v>173</v>
      </c>
      <c r="O26" s="97">
        <v>1</v>
      </c>
      <c r="P26" t="str">
        <f t="shared" si="21"/>
        <v>173 to 174</v>
      </c>
      <c r="Q26">
        <f t="shared" si="25"/>
        <v>3.3333333333333333E-2</v>
      </c>
      <c r="R26">
        <f>SUM(O$3:O26)/$S$2</f>
        <v>0.43333333333333335</v>
      </c>
      <c r="AU26">
        <f t="shared" si="23"/>
        <v>5</v>
      </c>
      <c r="AV26" s="6">
        <f t="shared" si="24"/>
        <v>166.11600000000001</v>
      </c>
      <c r="AY26">
        <f>AV5</f>
        <v>1</v>
      </c>
      <c r="BA26" t="s">
        <v>64</v>
      </c>
      <c r="BB26">
        <v>1</v>
      </c>
      <c r="BK26">
        <v>0.5</v>
      </c>
      <c r="BL26">
        <f>NORMSINV(BK26)</f>
        <v>0</v>
      </c>
      <c r="BM26">
        <f>BM23</f>
        <v>202</v>
      </c>
      <c r="BS26">
        <f t="shared" si="11"/>
        <v>180.59399999999999</v>
      </c>
      <c r="BT26">
        <f t="shared" si="11"/>
        <v>24</v>
      </c>
      <c r="BU26">
        <f t="shared" si="12"/>
        <v>180.59399999999999</v>
      </c>
      <c r="BV26">
        <f t="shared" si="13"/>
        <v>0.7954472169436565</v>
      </c>
      <c r="BW26">
        <f t="shared" si="14"/>
        <v>0.2045527830563435</v>
      </c>
      <c r="BX26">
        <f t="shared" si="15"/>
        <v>0.77494030851783546</v>
      </c>
      <c r="BY26">
        <f t="shared" si="16"/>
        <v>-22.739542787983325</v>
      </c>
      <c r="BZ26">
        <f t="shared" si="17"/>
        <v>0.78333333333333333</v>
      </c>
      <c r="CA26">
        <f t="shared" si="18"/>
        <v>0.78350037538977446</v>
      </c>
    </row>
    <row r="27" spans="1:79" x14ac:dyDescent="0.25">
      <c r="A27" s="93">
        <v>180.84800000000001</v>
      </c>
      <c r="B27">
        <f t="shared" si="5"/>
        <v>25</v>
      </c>
      <c r="C27" s="29">
        <f t="shared" si="0"/>
        <v>0.81666666666666665</v>
      </c>
      <c r="D27" s="6">
        <f t="shared" si="1"/>
        <v>0.90273479164386372</v>
      </c>
      <c r="E27" s="7">
        <f t="shared" si="2"/>
        <v>0.81666666666666632</v>
      </c>
      <c r="F27" s="7">
        <f t="shared" si="3"/>
        <v>0.26543014368260875</v>
      </c>
      <c r="I27">
        <f t="shared" si="6"/>
        <v>1.1494489944334146E-96</v>
      </c>
      <c r="J27">
        <f t="shared" si="7"/>
        <v>3.3187916648647294E-96</v>
      </c>
      <c r="K27">
        <f t="shared" si="8"/>
        <v>2.3998327633045502E-95</v>
      </c>
      <c r="L27">
        <f t="shared" si="19"/>
        <v>24</v>
      </c>
      <c r="N27" s="82">
        <f t="shared" si="20"/>
        <v>174</v>
      </c>
      <c r="O27" s="97">
        <v>2</v>
      </c>
      <c r="P27" t="str">
        <f t="shared" si="21"/>
        <v>174 to 175</v>
      </c>
      <c r="Q27">
        <f t="shared" si="25"/>
        <v>6.6666666666666666E-2</v>
      </c>
      <c r="R27">
        <f>SUM(O$3:O27)/$S$2</f>
        <v>0.5</v>
      </c>
      <c r="AU27">
        <f t="shared" si="23"/>
        <v>6</v>
      </c>
      <c r="AV27" s="6">
        <f t="shared" si="24"/>
        <v>168.91</v>
      </c>
      <c r="BS27">
        <f t="shared" si="11"/>
        <v>180.84800000000001</v>
      </c>
      <c r="BT27">
        <f t="shared" si="11"/>
        <v>25</v>
      </c>
      <c r="BU27">
        <f t="shared" si="12"/>
        <v>180.84800000000001</v>
      </c>
      <c r="BV27">
        <f t="shared" si="13"/>
        <v>0.80526942690273495</v>
      </c>
      <c r="BW27">
        <f t="shared" si="14"/>
        <v>0.19473057309726505</v>
      </c>
      <c r="BX27">
        <f t="shared" si="15"/>
        <v>0.78533606624854946</v>
      </c>
      <c r="BY27">
        <f t="shared" si="16"/>
        <v>-22.452873526181993</v>
      </c>
      <c r="BZ27">
        <f t="shared" si="17"/>
        <v>0.81666666666666665</v>
      </c>
      <c r="CA27">
        <f t="shared" si="18"/>
        <v>0.90273479164386372</v>
      </c>
    </row>
    <row r="28" spans="1:79" x14ac:dyDescent="0.25">
      <c r="A28" s="94">
        <v>181.35600000000002</v>
      </c>
      <c r="B28">
        <f t="shared" si="5"/>
        <v>26</v>
      </c>
      <c r="C28" s="29">
        <f t="shared" si="0"/>
        <v>0.85</v>
      </c>
      <c r="D28" s="6">
        <f t="shared" si="1"/>
        <v>1.0364333894937898</v>
      </c>
      <c r="E28" s="7">
        <f t="shared" si="2"/>
        <v>0.85000000000000009</v>
      </c>
      <c r="F28" s="7">
        <f t="shared" si="3"/>
        <v>0.23315877525368223</v>
      </c>
      <c r="I28">
        <f t="shared" si="6"/>
        <v>2.0430549388672989E-95</v>
      </c>
      <c r="J28">
        <f t="shared" si="7"/>
        <v>5.8599067512465289E-95</v>
      </c>
      <c r="K28">
        <f t="shared" si="8"/>
        <v>4.2373241925458833E-94</v>
      </c>
      <c r="L28">
        <f t="shared" si="19"/>
        <v>25</v>
      </c>
      <c r="N28" s="82">
        <f t="shared" si="20"/>
        <v>175</v>
      </c>
      <c r="O28" s="97">
        <v>2</v>
      </c>
      <c r="P28" t="str">
        <f t="shared" si="21"/>
        <v>175 to 176</v>
      </c>
      <c r="Q28">
        <f t="shared" si="25"/>
        <v>6.6666666666666666E-2</v>
      </c>
      <c r="R28">
        <f>SUM(O$3:O28)/$S$2</f>
        <v>0.56666666666666665</v>
      </c>
      <c r="AU28">
        <f t="shared" si="23"/>
        <v>7</v>
      </c>
      <c r="AV28" s="6">
        <f t="shared" si="24"/>
        <v>169.16399999999999</v>
      </c>
      <c r="BK28">
        <v>0.75</v>
      </c>
      <c r="BL28">
        <f>NORMSINV(BK28)</f>
        <v>0.67448975019608193</v>
      </c>
      <c r="BM28">
        <v>0</v>
      </c>
      <c r="BS28">
        <f t="shared" si="11"/>
        <v>181.35600000000002</v>
      </c>
      <c r="BT28">
        <f t="shared" si="11"/>
        <v>26</v>
      </c>
      <c r="BU28">
        <f t="shared" si="12"/>
        <v>181.35600000000002</v>
      </c>
      <c r="BV28">
        <f t="shared" si="13"/>
        <v>0.82403380935921489</v>
      </c>
      <c r="BW28">
        <f t="shared" si="14"/>
        <v>0.17596619064078511</v>
      </c>
      <c r="BX28">
        <f t="shared" si="15"/>
        <v>0.88034873942320468</v>
      </c>
      <c r="BY28">
        <f t="shared" si="16"/>
        <v>-16.370024592028049</v>
      </c>
      <c r="BZ28">
        <f t="shared" si="17"/>
        <v>0.85</v>
      </c>
      <c r="CA28">
        <f t="shared" si="18"/>
        <v>1.0364333894937898</v>
      </c>
    </row>
    <row r="29" spans="1:79" x14ac:dyDescent="0.25">
      <c r="A29" s="93">
        <v>183.13399999999999</v>
      </c>
      <c r="B29">
        <f t="shared" si="5"/>
        <v>27</v>
      </c>
      <c r="C29" s="29">
        <f t="shared" si="0"/>
        <v>0.8833333333333333</v>
      </c>
      <c r="D29" s="6">
        <f t="shared" si="1"/>
        <v>1.1918161716813944</v>
      </c>
      <c r="E29" s="7">
        <f t="shared" si="2"/>
        <v>0.8833333333333333</v>
      </c>
      <c r="F29" s="7">
        <f t="shared" si="3"/>
        <v>0.19609590528541956</v>
      </c>
      <c r="I29">
        <f t="shared" si="6"/>
        <v>3.5627364886516468E-94</v>
      </c>
      <c r="J29">
        <f t="shared" si="7"/>
        <v>1.0150690895053311E-93</v>
      </c>
      <c r="K29">
        <f t="shared" si="8"/>
        <v>7.3400089671247899E-93</v>
      </c>
      <c r="L29">
        <f t="shared" si="19"/>
        <v>26</v>
      </c>
      <c r="N29" s="82">
        <f t="shared" si="20"/>
        <v>176</v>
      </c>
      <c r="O29" s="97">
        <v>3</v>
      </c>
      <c r="P29" t="str">
        <f t="shared" si="21"/>
        <v>176 to 177</v>
      </c>
      <c r="Q29">
        <f t="shared" si="25"/>
        <v>0.1</v>
      </c>
      <c r="R29">
        <f>SUM(O$3:O29)/$S$2</f>
        <v>0.66666666666666663</v>
      </c>
      <c r="AU29">
        <f t="shared" si="23"/>
        <v>8</v>
      </c>
      <c r="AV29" s="6">
        <f t="shared" si="24"/>
        <v>169.92600000000002</v>
      </c>
      <c r="BK29">
        <v>0.75</v>
      </c>
      <c r="BL29">
        <f>NORMSINV(BK29)</f>
        <v>0.67448975019608193</v>
      </c>
      <c r="BM29">
        <f>BM23</f>
        <v>202</v>
      </c>
      <c r="BS29">
        <f t="shared" si="11"/>
        <v>183.13399999999999</v>
      </c>
      <c r="BT29">
        <f t="shared" si="11"/>
        <v>27</v>
      </c>
      <c r="BU29">
        <f t="shared" si="12"/>
        <v>183.13399999999999</v>
      </c>
      <c r="BV29">
        <f t="shared" si="13"/>
        <v>0.88034873942320468</v>
      </c>
      <c r="BW29">
        <f t="shared" si="14"/>
        <v>0.11965126057679532</v>
      </c>
      <c r="BX29">
        <f t="shared" si="15"/>
        <v>0.89379842369528506</v>
      </c>
      <c r="BY29">
        <f t="shared" si="16"/>
        <v>-12.704744548798987</v>
      </c>
      <c r="BZ29">
        <f t="shared" si="17"/>
        <v>0.8833333333333333</v>
      </c>
      <c r="CA29">
        <f t="shared" si="18"/>
        <v>1.1918161716813944</v>
      </c>
    </row>
    <row r="30" spans="1:79" x14ac:dyDescent="0.25">
      <c r="A30" s="93">
        <v>183.38800000000001</v>
      </c>
      <c r="B30">
        <f t="shared" si="5"/>
        <v>28</v>
      </c>
      <c r="C30" s="29">
        <f t="shared" si="0"/>
        <v>0.91666666666666663</v>
      </c>
      <c r="D30" s="6">
        <f t="shared" si="1"/>
        <v>1.3829941271006372</v>
      </c>
      <c r="E30" s="7">
        <f t="shared" si="2"/>
        <v>0.91666666666666652</v>
      </c>
      <c r="F30" s="7">
        <f t="shared" si="3"/>
        <v>0.15331281367176722</v>
      </c>
      <c r="I30">
        <f t="shared" si="6"/>
        <v>6.0953820112994906E-93</v>
      </c>
      <c r="J30">
        <f t="shared" si="7"/>
        <v>1.725022183069213E-92</v>
      </c>
      <c r="K30">
        <f t="shared" si="8"/>
        <v>1.2473710827297048E-91</v>
      </c>
      <c r="L30">
        <f t="shared" si="19"/>
        <v>27</v>
      </c>
      <c r="N30" s="82">
        <f t="shared" si="20"/>
        <v>177</v>
      </c>
      <c r="O30" s="97">
        <v>2</v>
      </c>
      <c r="P30" t="str">
        <f t="shared" si="21"/>
        <v>177 to 178</v>
      </c>
      <c r="Q30">
        <f t="shared" si="25"/>
        <v>6.6666666666666666E-2</v>
      </c>
      <c r="R30">
        <f>SUM(O$3:O30)/$S$2</f>
        <v>0.73333333333333328</v>
      </c>
      <c r="AU30">
        <f t="shared" si="23"/>
        <v>9</v>
      </c>
      <c r="AV30" s="6">
        <f t="shared" si="24"/>
        <v>170.434</v>
      </c>
      <c r="BS30">
        <f t="shared" si="11"/>
        <v>183.38800000000001</v>
      </c>
      <c r="BT30">
        <f t="shared" si="11"/>
        <v>28</v>
      </c>
      <c r="BU30">
        <f t="shared" si="12"/>
        <v>183.38800000000001</v>
      </c>
      <c r="BV30">
        <f t="shared" si="13"/>
        <v>0.88721667721127206</v>
      </c>
      <c r="BW30">
        <f t="shared" si="14"/>
        <v>0.11278332278872794</v>
      </c>
      <c r="BX30">
        <f t="shared" si="15"/>
        <v>0.91187047901811769</v>
      </c>
      <c r="BY30">
        <f t="shared" si="16"/>
        <v>-11.655784973715434</v>
      </c>
      <c r="BZ30">
        <f t="shared" si="17"/>
        <v>0.91666666666666663</v>
      </c>
      <c r="CA30">
        <f t="shared" si="18"/>
        <v>1.3829941271006372</v>
      </c>
    </row>
    <row r="31" spans="1:79" x14ac:dyDescent="0.25">
      <c r="A31" s="94">
        <v>186.69</v>
      </c>
      <c r="B31">
        <f t="shared" si="5"/>
        <v>29</v>
      </c>
      <c r="C31" s="29">
        <f t="shared" si="0"/>
        <v>0.95</v>
      </c>
      <c r="D31" s="6">
        <f t="shared" si="1"/>
        <v>1.6448536269514715</v>
      </c>
      <c r="E31" s="7">
        <f t="shared" si="2"/>
        <v>0.94999999999999984</v>
      </c>
      <c r="F31" s="7">
        <f t="shared" si="3"/>
        <v>0.10313564037537151</v>
      </c>
      <c r="I31">
        <f t="shared" si="6"/>
        <v>1.0231327510858744E-91</v>
      </c>
      <c r="J31">
        <f t="shared" si="7"/>
        <v>2.8759938233353442E-91</v>
      </c>
      <c r="K31">
        <f t="shared" si="8"/>
        <v>2.0796437080912678E-90</v>
      </c>
      <c r="L31">
        <f t="shared" si="19"/>
        <v>28</v>
      </c>
      <c r="N31" s="82">
        <f t="shared" si="20"/>
        <v>178</v>
      </c>
      <c r="O31" s="97">
        <v>0</v>
      </c>
      <c r="P31" t="str">
        <f t="shared" si="21"/>
        <v>178 to 179</v>
      </c>
      <c r="Q31">
        <f t="shared" si="25"/>
        <v>0</v>
      </c>
      <c r="R31">
        <f>SUM(O$3:O31)/$S$2</f>
        <v>0.73333333333333328</v>
      </c>
      <c r="AU31">
        <f t="shared" si="23"/>
        <v>10</v>
      </c>
      <c r="AV31" s="6">
        <f t="shared" si="24"/>
        <v>170.94200000000001</v>
      </c>
      <c r="BK31" t="s">
        <v>18</v>
      </c>
      <c r="BS31">
        <f t="shared" si="11"/>
        <v>186.69</v>
      </c>
      <c r="BT31">
        <f t="shared" si="11"/>
        <v>29</v>
      </c>
      <c r="BU31">
        <f t="shared" si="12"/>
        <v>186.69</v>
      </c>
      <c r="BV31">
        <f t="shared" si="13"/>
        <v>0.95239179271974383</v>
      </c>
      <c r="BW31">
        <f t="shared" si="14"/>
        <v>4.7608207280256165E-2</v>
      </c>
      <c r="BX31">
        <f t="shared" si="15"/>
        <v>0.94500608451869461</v>
      </c>
      <c r="BY31">
        <f t="shared" si="16"/>
        <v>-6.0045336003783873</v>
      </c>
      <c r="BZ31">
        <f t="shared" si="17"/>
        <v>0.95</v>
      </c>
      <c r="CA31">
        <f t="shared" si="18"/>
        <v>1.6448536269514715</v>
      </c>
    </row>
    <row r="32" spans="1:79" x14ac:dyDescent="0.25">
      <c r="A32" s="93">
        <v>192.27800000000002</v>
      </c>
      <c r="B32">
        <f t="shared" si="5"/>
        <v>30</v>
      </c>
      <c r="C32" s="29">
        <f t="shared" si="0"/>
        <v>0.98333333333333328</v>
      </c>
      <c r="D32" s="6">
        <f t="shared" si="1"/>
        <v>2.128045234184984</v>
      </c>
      <c r="E32" s="7">
        <f t="shared" si="2"/>
        <v>0.98333333333333328</v>
      </c>
      <c r="F32" s="7">
        <f t="shared" si="3"/>
        <v>4.145168310426859E-2</v>
      </c>
      <c r="I32">
        <f t="shared" si="6"/>
        <v>1.6849116785296138E-90</v>
      </c>
      <c r="J32">
        <f t="shared" si="7"/>
        <v>4.7040875620191089E-90</v>
      </c>
      <c r="K32">
        <f t="shared" si="8"/>
        <v>3.4015462833359297E-89</v>
      </c>
      <c r="L32">
        <f t="shared" si="19"/>
        <v>29</v>
      </c>
      <c r="N32" s="82">
        <f t="shared" si="20"/>
        <v>179</v>
      </c>
      <c r="O32" s="97">
        <v>1</v>
      </c>
      <c r="P32" t="str">
        <f t="shared" si="21"/>
        <v>179 to 180</v>
      </c>
      <c r="Q32">
        <f t="shared" si="25"/>
        <v>3.3333333333333333E-2</v>
      </c>
      <c r="R32">
        <f>SUM(O$3:O32)/$S$2</f>
        <v>0.76666666666666672</v>
      </c>
      <c r="AU32">
        <f t="shared" si="23"/>
        <v>11</v>
      </c>
      <c r="AV32" s="6">
        <f t="shared" si="24"/>
        <v>171.45</v>
      </c>
      <c r="BK32">
        <v>0.1</v>
      </c>
      <c r="BL32">
        <f>NORMSINV(BK32)</f>
        <v>-1.2815515655446006</v>
      </c>
      <c r="BM32">
        <v>0</v>
      </c>
      <c r="BS32">
        <f t="shared" si="11"/>
        <v>192.27800000000002</v>
      </c>
      <c r="BT32">
        <f t="shared" si="11"/>
        <v>30</v>
      </c>
      <c r="BU32">
        <f t="shared" si="12"/>
        <v>192.27800000000002</v>
      </c>
      <c r="BV32">
        <f t="shared" si="13"/>
        <v>0.99268234196603922</v>
      </c>
      <c r="BW32">
        <f t="shared" si="14"/>
        <v>7.3176580339607833E-3</v>
      </c>
      <c r="BX32">
        <f t="shared" si="15"/>
        <v>0.98005518850066908</v>
      </c>
      <c r="BY32">
        <f t="shared" si="16"/>
        <v>-1.6219664946670276</v>
      </c>
      <c r="BZ32">
        <f t="shared" si="17"/>
        <v>0.98333333333333328</v>
      </c>
      <c r="CA32">
        <f t="shared" si="18"/>
        <v>2.128045234184984</v>
      </c>
    </row>
    <row r="33" spans="1:65" x14ac:dyDescent="0.25">
      <c r="A33" s="70"/>
      <c r="B33" t="str">
        <f t="shared" ref="B33:B68" si="26">IF(A33&gt;0,(B32+1),"")</f>
        <v/>
      </c>
      <c r="C33" s="29" t="str">
        <f t="shared" si="0"/>
        <v/>
      </c>
      <c r="D33" s="6" t="str">
        <f t="shared" ref="D33:D66" si="27">IF(A33&gt;0,(_xlfn.NORM.S.INV(C33)),"")</f>
        <v/>
      </c>
      <c r="E33" s="7" t="str">
        <f t="shared" ref="E33:E67" si="28">IF(A33&gt;0,_xlfn.NORM.DIST(D33,0,1,TRUE),"")</f>
        <v/>
      </c>
      <c r="F33" s="7" t="str">
        <f t="shared" ref="F33:F67" si="29">IF(A33&gt;0,_xlfn.NORM.DIST(D33,0,1,FALSE),"")</f>
        <v/>
      </c>
      <c r="I33">
        <f t="shared" si="6"/>
        <v>2.722304244171869E-89</v>
      </c>
      <c r="J33">
        <f t="shared" si="7"/>
        <v>7.5484368942276282E-89</v>
      </c>
      <c r="K33">
        <f t="shared" si="8"/>
        <v>5.4583077215371558E-88</v>
      </c>
      <c r="L33">
        <f t="shared" si="19"/>
        <v>30</v>
      </c>
      <c r="N33" s="82">
        <f t="shared" si="20"/>
        <v>180</v>
      </c>
      <c r="O33" s="97">
        <v>2</v>
      </c>
      <c r="P33" t="str">
        <f t="shared" si="21"/>
        <v>180 to 181</v>
      </c>
      <c r="Q33">
        <f t="shared" si="25"/>
        <v>6.6666666666666666E-2</v>
      </c>
      <c r="R33">
        <f>SUM(O$3:O33)/$S$2</f>
        <v>0.83333333333333337</v>
      </c>
      <c r="AU33">
        <f t="shared" si="23"/>
        <v>12</v>
      </c>
      <c r="AV33" s="6">
        <f t="shared" si="24"/>
        <v>172.46600000000001</v>
      </c>
      <c r="BK33">
        <v>0.1</v>
      </c>
      <c r="BL33">
        <f>NORMSINV(BK33)</f>
        <v>-1.2815515655446006</v>
      </c>
      <c r="BM33">
        <f>BM23</f>
        <v>202</v>
      </c>
    </row>
    <row r="34" spans="1:65" x14ac:dyDescent="0.25">
      <c r="A34" s="70"/>
      <c r="B34" t="str">
        <f t="shared" si="26"/>
        <v/>
      </c>
      <c r="C34" s="29" t="str">
        <f t="shared" si="0"/>
        <v/>
      </c>
      <c r="D34" s="6" t="str">
        <f t="shared" si="27"/>
        <v/>
      </c>
      <c r="E34" s="7" t="str">
        <f t="shared" si="28"/>
        <v/>
      </c>
      <c r="F34" s="7" t="str">
        <f t="shared" si="29"/>
        <v/>
      </c>
      <c r="I34">
        <f t="shared" si="6"/>
        <v>4.3152982992771797E-88</v>
      </c>
      <c r="J34">
        <f t="shared" si="7"/>
        <v>1.1883184596054357E-87</v>
      </c>
      <c r="K34">
        <f t="shared" si="8"/>
        <v>8.5927827371380194E-87</v>
      </c>
      <c r="L34">
        <f t="shared" si="19"/>
        <v>31</v>
      </c>
      <c r="N34" s="82">
        <f t="shared" si="20"/>
        <v>181</v>
      </c>
      <c r="O34" s="97">
        <v>1</v>
      </c>
      <c r="P34" t="str">
        <f t="shared" si="21"/>
        <v>181 to 182</v>
      </c>
      <c r="Q34">
        <f t="shared" si="25"/>
        <v>3.3333333333333333E-2</v>
      </c>
      <c r="R34">
        <f>SUM(O$3:O34)/$S$2</f>
        <v>0.8666666666666667</v>
      </c>
      <c r="AU34">
        <f t="shared" si="23"/>
        <v>13</v>
      </c>
      <c r="AV34" s="6">
        <f t="shared" si="24"/>
        <v>173.22800000000001</v>
      </c>
    </row>
    <row r="35" spans="1:65" x14ac:dyDescent="0.25">
      <c r="A35" s="70"/>
      <c r="B35" t="str">
        <f t="shared" si="26"/>
        <v/>
      </c>
      <c r="C35" s="29" t="str">
        <f t="shared" ref="C35:C66" si="30">IF(A35&gt;0,((B35-0.5)/$S$2),"")</f>
        <v/>
      </c>
      <c r="D35" s="6" t="str">
        <f t="shared" si="27"/>
        <v/>
      </c>
      <c r="E35" s="7" t="str">
        <f t="shared" si="28"/>
        <v/>
      </c>
      <c r="F35" s="7" t="str">
        <f t="shared" si="29"/>
        <v/>
      </c>
      <c r="I35">
        <f t="shared" si="6"/>
        <v>6.7111957722416857E-87</v>
      </c>
      <c r="J35">
        <f t="shared" si="7"/>
        <v>1.8352821555233272E-86</v>
      </c>
      <c r="K35">
        <f t="shared" si="8"/>
        <v>1.3271005508905889E-85</v>
      </c>
      <c r="L35">
        <f t="shared" si="19"/>
        <v>32</v>
      </c>
      <c r="N35" s="82">
        <f t="shared" si="20"/>
        <v>182</v>
      </c>
      <c r="O35" s="97">
        <v>0</v>
      </c>
      <c r="P35" t="str">
        <f t="shared" si="21"/>
        <v>182 to 183</v>
      </c>
      <c r="Q35">
        <f t="shared" si="25"/>
        <v>0</v>
      </c>
      <c r="R35">
        <f>SUM(O$3:O35)/$S$2</f>
        <v>0.8666666666666667</v>
      </c>
      <c r="AU35">
        <f t="shared" si="23"/>
        <v>14</v>
      </c>
      <c r="AV35" s="6">
        <f t="shared" si="24"/>
        <v>174.244</v>
      </c>
    </row>
    <row r="36" spans="1:65" x14ac:dyDescent="0.25">
      <c r="A36" s="70"/>
      <c r="B36" t="str">
        <f t="shared" si="26"/>
        <v/>
      </c>
      <c r="C36" s="29" t="str">
        <f t="shared" si="30"/>
        <v/>
      </c>
      <c r="D36" s="6" t="str">
        <f t="shared" si="27"/>
        <v/>
      </c>
      <c r="E36" s="7" t="str">
        <f t="shared" si="28"/>
        <v/>
      </c>
      <c r="F36" s="7" t="str">
        <f t="shared" si="29"/>
        <v/>
      </c>
      <c r="I36">
        <f t="shared" si="6"/>
        <v>1.0240100164523579E-85</v>
      </c>
      <c r="J36">
        <f t="shared" si="7"/>
        <v>2.7807825133628178E-85</v>
      </c>
      <c r="K36">
        <f t="shared" si="8"/>
        <v>2.010795993566672E-84</v>
      </c>
      <c r="L36">
        <f t="shared" si="19"/>
        <v>33</v>
      </c>
      <c r="N36" s="82">
        <f t="shared" si="20"/>
        <v>183</v>
      </c>
      <c r="O36" s="97">
        <v>2</v>
      </c>
      <c r="P36" t="str">
        <f t="shared" si="21"/>
        <v>183 to 184</v>
      </c>
      <c r="Q36">
        <f t="shared" si="25"/>
        <v>6.6666666666666666E-2</v>
      </c>
      <c r="R36">
        <f>SUM(O$3:O36)/$S$2</f>
        <v>0.93333333333333335</v>
      </c>
      <c r="AU36">
        <f t="shared" si="23"/>
        <v>15</v>
      </c>
      <c r="AV36" s="6">
        <f t="shared" si="24"/>
        <v>174.75199999999998</v>
      </c>
    </row>
    <row r="37" spans="1:65" x14ac:dyDescent="0.25">
      <c r="A37" s="70"/>
      <c r="B37" t="str">
        <f t="shared" si="26"/>
        <v/>
      </c>
      <c r="C37" s="29" t="str">
        <f t="shared" si="30"/>
        <v/>
      </c>
      <c r="D37" s="6" t="str">
        <f t="shared" si="27"/>
        <v/>
      </c>
      <c r="E37" s="7" t="str">
        <f t="shared" si="28"/>
        <v/>
      </c>
      <c r="F37" s="7" t="str">
        <f t="shared" si="29"/>
        <v/>
      </c>
      <c r="I37">
        <f t="shared" si="6"/>
        <v>1.5329359399620486E-84</v>
      </c>
      <c r="J37">
        <f t="shared" si="7"/>
        <v>4.1335708792625736E-84</v>
      </c>
      <c r="K37">
        <f t="shared" si="8"/>
        <v>2.9890031756182098E-83</v>
      </c>
      <c r="L37">
        <f t="shared" si="19"/>
        <v>34</v>
      </c>
      <c r="N37" s="82">
        <f t="shared" si="20"/>
        <v>184</v>
      </c>
      <c r="O37" s="97">
        <v>0</v>
      </c>
      <c r="P37" t="str">
        <f t="shared" si="21"/>
        <v>184 to 185</v>
      </c>
      <c r="Q37">
        <f t="shared" si="25"/>
        <v>0</v>
      </c>
      <c r="R37">
        <f>SUM(O$3:O37)/$S$2</f>
        <v>0.93333333333333335</v>
      </c>
      <c r="AU37">
        <f t="shared" si="23"/>
        <v>16</v>
      </c>
      <c r="AV37" s="6">
        <f t="shared" si="24"/>
        <v>175.768</v>
      </c>
    </row>
    <row r="38" spans="1:65" x14ac:dyDescent="0.25">
      <c r="A38" s="70"/>
      <c r="B38" t="str">
        <f t="shared" si="26"/>
        <v/>
      </c>
      <c r="C38" s="29" t="str">
        <f t="shared" si="30"/>
        <v/>
      </c>
      <c r="D38" s="6" t="str">
        <f t="shared" si="27"/>
        <v/>
      </c>
      <c r="E38" s="7" t="str">
        <f t="shared" si="28"/>
        <v/>
      </c>
      <c r="F38" s="7" t="str">
        <f t="shared" si="29"/>
        <v/>
      </c>
      <c r="I38">
        <f t="shared" si="6"/>
        <v>2.2514360333388667E-83</v>
      </c>
      <c r="J38">
        <f t="shared" si="7"/>
        <v>6.0280651523496586E-83</v>
      </c>
      <c r="K38">
        <f t="shared" si="8"/>
        <v>4.3589202676067279E-82</v>
      </c>
      <c r="L38">
        <f t="shared" si="19"/>
        <v>35</v>
      </c>
      <c r="N38" s="82">
        <f t="shared" si="20"/>
        <v>185</v>
      </c>
      <c r="O38" s="97">
        <v>0</v>
      </c>
      <c r="P38" t="str">
        <f t="shared" si="21"/>
        <v>185 to 186</v>
      </c>
      <c r="Q38">
        <f t="shared" si="25"/>
        <v>0</v>
      </c>
      <c r="R38">
        <f>SUM(O$3:O38)/$S$2</f>
        <v>0.93333333333333335</v>
      </c>
      <c r="AU38">
        <f t="shared" si="23"/>
        <v>17</v>
      </c>
      <c r="AV38" s="6">
        <f t="shared" si="24"/>
        <v>175.768</v>
      </c>
      <c r="BK38">
        <v>0.9</v>
      </c>
      <c r="BL38">
        <f>NORMSINV(BK38)</f>
        <v>1.2815515655446006</v>
      </c>
      <c r="BM38">
        <v>0</v>
      </c>
    </row>
    <row r="39" spans="1:65" x14ac:dyDescent="0.25">
      <c r="A39" s="70"/>
      <c r="B39" t="str">
        <f t="shared" si="26"/>
        <v/>
      </c>
      <c r="C39" s="29" t="str">
        <f t="shared" si="30"/>
        <v/>
      </c>
      <c r="D39" s="6" t="str">
        <f t="shared" si="27"/>
        <v/>
      </c>
      <c r="E39" s="7" t="str">
        <f t="shared" si="28"/>
        <v/>
      </c>
      <c r="F39" s="7" t="str">
        <f t="shared" si="29"/>
        <v/>
      </c>
      <c r="I39">
        <f t="shared" si="6"/>
        <v>3.2442277061604522E-82</v>
      </c>
      <c r="J39">
        <f t="shared" si="7"/>
        <v>8.624316172750165E-82</v>
      </c>
      <c r="K39">
        <f t="shared" si="8"/>
        <v>6.2362807318026498E-81</v>
      </c>
      <c r="L39">
        <f t="shared" si="19"/>
        <v>36</v>
      </c>
      <c r="N39" s="82">
        <f t="shared" si="20"/>
        <v>186</v>
      </c>
      <c r="O39" s="97">
        <v>1</v>
      </c>
      <c r="P39" t="str">
        <f t="shared" si="21"/>
        <v>186 to 187</v>
      </c>
      <c r="Q39">
        <f t="shared" si="25"/>
        <v>3.3333333333333333E-2</v>
      </c>
      <c r="R39">
        <f>SUM(O$3:O39)/$S$2</f>
        <v>0.96666666666666667</v>
      </c>
      <c r="AU39">
        <f t="shared" si="23"/>
        <v>18</v>
      </c>
      <c r="AV39" s="6">
        <f t="shared" si="24"/>
        <v>176.27600000000001</v>
      </c>
      <c r="BK39">
        <v>0.9</v>
      </c>
      <c r="BL39">
        <f>NORMSINV(BK39)</f>
        <v>1.2815515655446006</v>
      </c>
      <c r="BM39">
        <f>BM29</f>
        <v>202</v>
      </c>
    </row>
    <row r="40" spans="1:65" x14ac:dyDescent="0.25">
      <c r="A40" s="70"/>
      <c r="B40" t="str">
        <f t="shared" si="26"/>
        <v/>
      </c>
      <c r="C40" s="29" t="str">
        <f t="shared" si="30"/>
        <v/>
      </c>
      <c r="D40" s="6" t="str">
        <f t="shared" si="27"/>
        <v/>
      </c>
      <c r="E40" s="7" t="str">
        <f t="shared" si="28"/>
        <v/>
      </c>
      <c r="F40" s="7" t="str">
        <f t="shared" si="29"/>
        <v/>
      </c>
      <c r="I40">
        <f t="shared" si="6"/>
        <v>4.5864796202384162E-81</v>
      </c>
      <c r="J40">
        <f t="shared" si="7"/>
        <v>1.2105022056306447E-80</v>
      </c>
      <c r="K40">
        <f t="shared" si="8"/>
        <v>8.7531943745653819E-80</v>
      </c>
      <c r="L40">
        <f t="shared" si="19"/>
        <v>37</v>
      </c>
      <c r="N40" s="82">
        <f t="shared" si="20"/>
        <v>187</v>
      </c>
      <c r="O40" s="97">
        <v>0</v>
      </c>
      <c r="P40" t="str">
        <f t="shared" si="21"/>
        <v>187 to 188</v>
      </c>
      <c r="Q40">
        <f t="shared" si="25"/>
        <v>0</v>
      </c>
      <c r="R40">
        <f>SUM(O$3:O40)/$S$2</f>
        <v>0.96666666666666667</v>
      </c>
      <c r="AU40">
        <f t="shared" si="23"/>
        <v>19</v>
      </c>
      <c r="AV40" s="6">
        <f t="shared" si="24"/>
        <v>176.53</v>
      </c>
    </row>
    <row r="41" spans="1:65" x14ac:dyDescent="0.25">
      <c r="A41" s="70"/>
      <c r="B41" t="str">
        <f t="shared" si="26"/>
        <v/>
      </c>
      <c r="C41" s="29" t="str">
        <f t="shared" si="30"/>
        <v/>
      </c>
      <c r="D41" s="6" t="str">
        <f t="shared" si="27"/>
        <v/>
      </c>
      <c r="E41" s="7" t="str">
        <f t="shared" si="28"/>
        <v/>
      </c>
      <c r="F41" s="7" t="str">
        <f t="shared" si="29"/>
        <v/>
      </c>
      <c r="I41">
        <f t="shared" si="6"/>
        <v>6.3615705691944254E-80</v>
      </c>
      <c r="J41">
        <f t="shared" si="7"/>
        <v>1.6668659840470074E-79</v>
      </c>
      <c r="K41">
        <f t="shared" si="8"/>
        <v>1.2053180809458651E-78</v>
      </c>
      <c r="L41">
        <f t="shared" si="19"/>
        <v>38</v>
      </c>
      <c r="N41" s="82">
        <f t="shared" si="20"/>
        <v>188</v>
      </c>
      <c r="O41" s="97">
        <v>0</v>
      </c>
      <c r="P41" t="str">
        <f t="shared" si="21"/>
        <v>188 to 189</v>
      </c>
      <c r="Q41">
        <f t="shared" si="25"/>
        <v>0</v>
      </c>
      <c r="R41">
        <f>SUM(O$3:O41)/$S$2</f>
        <v>0.96666666666666667</v>
      </c>
      <c r="AU41">
        <f t="shared" si="23"/>
        <v>20</v>
      </c>
      <c r="AV41" s="6">
        <f t="shared" si="24"/>
        <v>176.78399999999999</v>
      </c>
    </row>
    <row r="42" spans="1:65" x14ac:dyDescent="0.25">
      <c r="A42" s="70"/>
      <c r="B42" t="str">
        <f t="shared" si="26"/>
        <v/>
      </c>
      <c r="C42" s="29" t="str">
        <f t="shared" si="30"/>
        <v/>
      </c>
      <c r="D42" s="6" t="str">
        <f t="shared" si="27"/>
        <v/>
      </c>
      <c r="E42" s="7" t="str">
        <f t="shared" si="28"/>
        <v/>
      </c>
      <c r="F42" s="7" t="str">
        <f t="shared" si="29"/>
        <v/>
      </c>
      <c r="I42">
        <f t="shared" si="6"/>
        <v>8.6569776893280094E-79</v>
      </c>
      <c r="J42">
        <f t="shared" si="7"/>
        <v>2.2518007853741919E-78</v>
      </c>
      <c r="K42">
        <f t="shared" si="8"/>
        <v>1.628286993241006E-77</v>
      </c>
      <c r="L42">
        <f t="shared" si="19"/>
        <v>39</v>
      </c>
      <c r="N42" s="82">
        <f t="shared" si="20"/>
        <v>189</v>
      </c>
      <c r="O42" s="97">
        <v>0</v>
      </c>
      <c r="P42" t="str">
        <f t="shared" si="21"/>
        <v>189 to 190</v>
      </c>
      <c r="Q42">
        <f t="shared" si="25"/>
        <v>0</v>
      </c>
      <c r="R42">
        <f>SUM(O$3:O42)/$S$2</f>
        <v>0.96666666666666667</v>
      </c>
      <c r="AU42">
        <f t="shared" si="23"/>
        <v>21</v>
      </c>
      <c r="AV42" s="6">
        <f t="shared" si="24"/>
        <v>177.03800000000001</v>
      </c>
    </row>
    <row r="43" spans="1:65" x14ac:dyDescent="0.25">
      <c r="A43" s="70"/>
      <c r="B43" t="str">
        <f t="shared" si="26"/>
        <v/>
      </c>
      <c r="C43" s="29" t="str">
        <f t="shared" si="30"/>
        <v/>
      </c>
      <c r="D43" s="6" t="str">
        <f t="shared" si="27"/>
        <v/>
      </c>
      <c r="E43" s="7" t="str">
        <f t="shared" si="28"/>
        <v/>
      </c>
      <c r="F43" s="7" t="str">
        <f t="shared" si="29"/>
        <v/>
      </c>
      <c r="I43">
        <f t="shared" si="6"/>
        <v>1.1558078729608453E-77</v>
      </c>
      <c r="J43">
        <f t="shared" si="7"/>
        <v>2.9843752660487956E-77</v>
      </c>
      <c r="K43">
        <f t="shared" si="8"/>
        <v>2.1580148031833596E-76</v>
      </c>
      <c r="L43">
        <f t="shared" si="19"/>
        <v>40</v>
      </c>
      <c r="N43" s="82">
        <f t="shared" si="20"/>
        <v>190</v>
      </c>
      <c r="O43" s="97">
        <v>0</v>
      </c>
      <c r="P43" t="str">
        <f t="shared" si="21"/>
        <v>190 to 191</v>
      </c>
      <c r="Q43">
        <f t="shared" si="25"/>
        <v>0</v>
      </c>
      <c r="R43">
        <f>SUM(O$3:O43)/$S$2</f>
        <v>0.96666666666666667</v>
      </c>
      <c r="AU43">
        <f t="shared" si="23"/>
        <v>22</v>
      </c>
      <c r="AV43" s="6">
        <f t="shared" si="24"/>
        <v>177.8</v>
      </c>
    </row>
    <row r="44" spans="1:65" x14ac:dyDescent="0.25">
      <c r="A44" s="70"/>
      <c r="B44" t="str">
        <f t="shared" si="26"/>
        <v/>
      </c>
      <c r="C44" s="29" t="str">
        <f t="shared" si="30"/>
        <v/>
      </c>
      <c r="D44" s="6" t="str">
        <f t="shared" si="27"/>
        <v/>
      </c>
      <c r="E44" s="7" t="str">
        <f t="shared" si="28"/>
        <v/>
      </c>
      <c r="F44" s="7" t="str">
        <f t="shared" si="29"/>
        <v/>
      </c>
      <c r="I44">
        <f t="shared" si="6"/>
        <v>1.5139890705676409E-76</v>
      </c>
      <c r="J44">
        <f t="shared" si="7"/>
        <v>3.8803516192893671E-76</v>
      </c>
      <c r="K44">
        <f t="shared" si="8"/>
        <v>2.8058992216048136E-75</v>
      </c>
      <c r="L44">
        <f t="shared" si="19"/>
        <v>41</v>
      </c>
      <c r="N44" s="82">
        <f t="shared" si="20"/>
        <v>191</v>
      </c>
      <c r="O44" s="97">
        <v>0</v>
      </c>
      <c r="P44" t="str">
        <f t="shared" si="21"/>
        <v>191 to 192</v>
      </c>
      <c r="Q44">
        <f t="shared" si="25"/>
        <v>0</v>
      </c>
      <c r="R44">
        <f>SUM(O$3:O44)/$S$2</f>
        <v>0.96666666666666667</v>
      </c>
      <c r="AU44">
        <f t="shared" si="23"/>
        <v>23</v>
      </c>
      <c r="AV44" s="6">
        <f t="shared" si="24"/>
        <v>179.578</v>
      </c>
    </row>
    <row r="45" spans="1:65" x14ac:dyDescent="0.25">
      <c r="A45" s="70"/>
      <c r="B45" t="str">
        <f t="shared" si="26"/>
        <v/>
      </c>
      <c r="C45" s="29" t="str">
        <f t="shared" si="30"/>
        <v/>
      </c>
      <c r="D45" s="6" t="str">
        <f t="shared" si="27"/>
        <v/>
      </c>
      <c r="E45" s="7" t="str">
        <f t="shared" si="28"/>
        <v/>
      </c>
      <c r="F45" s="7" t="str">
        <f t="shared" si="29"/>
        <v/>
      </c>
      <c r="I45">
        <f t="shared" si="6"/>
        <v>1.9457091489377512E-75</v>
      </c>
      <c r="J45">
        <f t="shared" si="7"/>
        <v>4.9497460034630733E-75</v>
      </c>
      <c r="K45">
        <f t="shared" si="8"/>
        <v>3.5791829764133746E-74</v>
      </c>
      <c r="L45">
        <f t="shared" si="19"/>
        <v>42</v>
      </c>
      <c r="N45" s="82">
        <f t="shared" si="20"/>
        <v>192</v>
      </c>
      <c r="O45" s="97">
        <v>1</v>
      </c>
      <c r="P45" t="str">
        <f t="shared" si="21"/>
        <v>192 to 193</v>
      </c>
      <c r="Q45">
        <f t="shared" si="25"/>
        <v>3.3333333333333333E-2</v>
      </c>
      <c r="R45">
        <f>SUM(O$3:O45)/$S$2</f>
        <v>1</v>
      </c>
      <c r="AU45">
        <f t="shared" si="23"/>
        <v>24</v>
      </c>
      <c r="AV45" s="6">
        <f t="shared" si="24"/>
        <v>180.59399999999999</v>
      </c>
    </row>
    <row r="46" spans="1:65" x14ac:dyDescent="0.25">
      <c r="A46" s="70"/>
      <c r="B46" t="str">
        <f t="shared" si="26"/>
        <v/>
      </c>
      <c r="C46" s="29" t="str">
        <f t="shared" si="30"/>
        <v/>
      </c>
      <c r="D46" s="6" t="str">
        <f t="shared" si="27"/>
        <v/>
      </c>
      <c r="E46" s="7" t="str">
        <f t="shared" si="28"/>
        <v/>
      </c>
      <c r="F46" s="7" t="str">
        <f t="shared" si="29"/>
        <v/>
      </c>
      <c r="I46">
        <f t="shared" si="6"/>
        <v>2.4533050170077737E-74</v>
      </c>
      <c r="J46">
        <f t="shared" si="7"/>
        <v>6.1942528542033643E-74</v>
      </c>
      <c r="K46">
        <f t="shared" si="8"/>
        <v>4.4790913214240119E-73</v>
      </c>
      <c r="L46">
        <f t="shared" si="19"/>
        <v>43</v>
      </c>
      <c r="N46" s="82">
        <f t="shared" si="20"/>
        <v>193</v>
      </c>
      <c r="O46" s="97">
        <v>0</v>
      </c>
      <c r="P46" t="str">
        <f t="shared" si="21"/>
        <v>193 to 194</v>
      </c>
      <c r="Q46">
        <f t="shared" si="25"/>
        <v>0</v>
      </c>
      <c r="R46">
        <f>SUM(O$3:O46)/$S$2</f>
        <v>1</v>
      </c>
      <c r="AU46">
        <f t="shared" si="23"/>
        <v>25</v>
      </c>
      <c r="AV46" s="6">
        <f t="shared" si="24"/>
        <v>180.84800000000001</v>
      </c>
    </row>
    <row r="47" spans="1:65" x14ac:dyDescent="0.25">
      <c r="A47" s="70"/>
      <c r="B47" t="str">
        <f t="shared" si="26"/>
        <v/>
      </c>
      <c r="C47" s="29" t="str">
        <f t="shared" si="30"/>
        <v/>
      </c>
      <c r="D47" s="6" t="str">
        <f t="shared" si="27"/>
        <v/>
      </c>
      <c r="E47" s="7" t="str">
        <f t="shared" si="28"/>
        <v/>
      </c>
      <c r="F47" s="7" t="str">
        <f t="shared" si="29"/>
        <v/>
      </c>
      <c r="I47">
        <f t="shared" si="6"/>
        <v>3.034897175726159E-73</v>
      </c>
      <c r="J47">
        <f t="shared" si="7"/>
        <v>7.6048233251804504E-73</v>
      </c>
      <c r="K47">
        <f t="shared" si="8"/>
        <v>5.4990809962922335E-72</v>
      </c>
      <c r="L47">
        <f t="shared" si="19"/>
        <v>44</v>
      </c>
      <c r="N47" s="82">
        <f t="shared" si="20"/>
        <v>194</v>
      </c>
      <c r="O47" s="97">
        <v>0</v>
      </c>
      <c r="P47" t="str">
        <f t="shared" si="21"/>
        <v>194 to 195</v>
      </c>
      <c r="Q47">
        <f t="shared" si="25"/>
        <v>0</v>
      </c>
      <c r="R47">
        <f>SUM(O$3:O47)/$S$2</f>
        <v>1</v>
      </c>
      <c r="AU47">
        <f t="shared" si="23"/>
        <v>26</v>
      </c>
      <c r="AV47" s="6">
        <f t="shared" si="24"/>
        <v>181.35600000000002</v>
      </c>
    </row>
    <row r="48" spans="1:65" x14ac:dyDescent="0.25">
      <c r="A48" s="70"/>
      <c r="B48" t="str">
        <f t="shared" si="26"/>
        <v/>
      </c>
      <c r="C48" s="29" t="str">
        <f t="shared" si="30"/>
        <v/>
      </c>
      <c r="D48" s="6" t="str">
        <f t="shared" si="27"/>
        <v/>
      </c>
      <c r="E48" s="7" t="str">
        <f t="shared" si="28"/>
        <v/>
      </c>
      <c r="F48" s="7" t="str">
        <f t="shared" si="29"/>
        <v/>
      </c>
      <c r="I48">
        <f t="shared" si="6"/>
        <v>3.6834569316666556E-72</v>
      </c>
      <c r="J48">
        <f t="shared" si="7"/>
        <v>9.1597477076107354E-72</v>
      </c>
      <c r="K48">
        <f t="shared" si="8"/>
        <v>6.6234536156773032E-71</v>
      </c>
      <c r="L48">
        <f t="shared" si="19"/>
        <v>45</v>
      </c>
      <c r="N48" s="82">
        <f t="shared" si="20"/>
        <v>195</v>
      </c>
      <c r="O48" s="97">
        <v>0</v>
      </c>
      <c r="P48" t="str">
        <f t="shared" si="21"/>
        <v>195 to 196</v>
      </c>
      <c r="Q48">
        <f t="shared" si="25"/>
        <v>0</v>
      </c>
      <c r="R48">
        <f>SUM(O$3:O48)/$S$2</f>
        <v>1</v>
      </c>
      <c r="AU48">
        <f t="shared" si="23"/>
        <v>27</v>
      </c>
      <c r="AV48" s="6">
        <f t="shared" si="24"/>
        <v>183.13399999999999</v>
      </c>
    </row>
    <row r="49" spans="1:48" x14ac:dyDescent="0.25">
      <c r="A49" s="70"/>
      <c r="B49" t="str">
        <f t="shared" si="26"/>
        <v/>
      </c>
      <c r="C49" s="29" t="str">
        <f t="shared" si="30"/>
        <v/>
      </c>
      <c r="D49" s="6" t="str">
        <f t="shared" si="27"/>
        <v/>
      </c>
      <c r="E49" s="7" t="str">
        <f t="shared" si="28"/>
        <v/>
      </c>
      <c r="F49" s="7" t="str">
        <f t="shared" si="29"/>
        <v/>
      </c>
      <c r="I49">
        <f t="shared" si="6"/>
        <v>4.38618324488244E-71</v>
      </c>
      <c r="J49">
        <f t="shared" si="7"/>
        <v>1.082360857426229E-70</v>
      </c>
      <c r="K49">
        <f t="shared" si="8"/>
        <v>7.8265986830955245E-70</v>
      </c>
      <c r="L49">
        <f t="shared" si="19"/>
        <v>46</v>
      </c>
      <c r="N49" s="82">
        <f t="shared" si="20"/>
        <v>196</v>
      </c>
      <c r="O49" s="97">
        <v>0</v>
      </c>
      <c r="P49" t="str">
        <f t="shared" si="21"/>
        <v>196 to 197</v>
      </c>
      <c r="Q49">
        <f t="shared" si="25"/>
        <v>0</v>
      </c>
      <c r="R49">
        <f>SUM(O$3:O49)/$S$2</f>
        <v>1</v>
      </c>
      <c r="AK49" t="s">
        <v>22</v>
      </c>
      <c r="AL49" t="s">
        <v>23</v>
      </c>
      <c r="AU49">
        <f t="shared" si="23"/>
        <v>28</v>
      </c>
      <c r="AV49" s="6">
        <f t="shared" si="24"/>
        <v>183.38800000000001</v>
      </c>
    </row>
    <row r="50" spans="1:48" x14ac:dyDescent="0.25">
      <c r="A50" s="70"/>
      <c r="B50" t="str">
        <f t="shared" si="26"/>
        <v/>
      </c>
      <c r="C50" s="29" t="str">
        <f t="shared" si="30"/>
        <v/>
      </c>
      <c r="D50" s="6" t="str">
        <f t="shared" si="27"/>
        <v/>
      </c>
      <c r="E50" s="7" t="str">
        <f t="shared" si="28"/>
        <v/>
      </c>
      <c r="F50" s="7" t="str">
        <f t="shared" si="29"/>
        <v/>
      </c>
      <c r="I50">
        <f t="shared" si="6"/>
        <v>5.1243395128481917E-70</v>
      </c>
      <c r="J50">
        <f t="shared" si="7"/>
        <v>1.2547431333246173E-69</v>
      </c>
      <c r="K50">
        <f t="shared" si="8"/>
        <v>9.0731024570249972E-69</v>
      </c>
      <c r="L50">
        <f t="shared" si="19"/>
        <v>47</v>
      </c>
      <c r="N50" s="82">
        <f t="shared" si="20"/>
        <v>197</v>
      </c>
      <c r="O50" s="97">
        <v>0</v>
      </c>
      <c r="P50" t="str">
        <f t="shared" si="21"/>
        <v>197 to 198</v>
      </c>
      <c r="Q50">
        <f t="shared" si="25"/>
        <v>0</v>
      </c>
      <c r="R50">
        <f>SUM(O$3:O50)/$S$2</f>
        <v>1</v>
      </c>
      <c r="AK50">
        <f>SLOPE(D3:D200,A3:A200)</f>
        <v>0.13708941000136035</v>
      </c>
      <c r="AL50">
        <f>INTERCEPT(D3:D200,A3:A200)</f>
        <v>-23.93923822148755</v>
      </c>
      <c r="AU50">
        <f t="shared" si="23"/>
        <v>29</v>
      </c>
      <c r="AV50" s="6">
        <f t="shared" si="24"/>
        <v>186.69</v>
      </c>
    </row>
    <row r="51" spans="1:48" x14ac:dyDescent="0.25">
      <c r="A51" s="70"/>
      <c r="B51" t="str">
        <f t="shared" si="26"/>
        <v/>
      </c>
      <c r="C51" s="29" t="str">
        <f t="shared" si="30"/>
        <v/>
      </c>
      <c r="D51" s="6" t="str">
        <f t="shared" si="27"/>
        <v/>
      </c>
      <c r="E51" s="7" t="str">
        <f t="shared" si="28"/>
        <v/>
      </c>
      <c r="F51" s="7" t="str">
        <f t="shared" si="29"/>
        <v/>
      </c>
      <c r="I51">
        <f t="shared" si="6"/>
        <v>5.8736676334478312E-69</v>
      </c>
      <c r="J51">
        <f t="shared" si="7"/>
        <v>1.4270255886019115E-68</v>
      </c>
      <c r="K51">
        <f t="shared" si="8"/>
        <v>1.0318884423678977E-67</v>
      </c>
      <c r="L51">
        <f t="shared" si="19"/>
        <v>48</v>
      </c>
      <c r="N51" s="82">
        <f t="shared" si="20"/>
        <v>198</v>
      </c>
      <c r="O51" s="97">
        <v>0</v>
      </c>
      <c r="P51" t="str">
        <f t="shared" si="21"/>
        <v>198 to 199</v>
      </c>
      <c r="Q51">
        <f t="shared" si="25"/>
        <v>0</v>
      </c>
      <c r="R51">
        <f>SUM(O$3:O51)/$S$2</f>
        <v>1</v>
      </c>
      <c r="AU51">
        <f t="shared" si="23"/>
        <v>30</v>
      </c>
      <c r="AV51" s="6">
        <f t="shared" si="24"/>
        <v>192.27800000000002</v>
      </c>
    </row>
    <row r="52" spans="1:48" ht="26.25" x14ac:dyDescent="0.25">
      <c r="A52" s="70"/>
      <c r="B52" t="str">
        <f t="shared" si="26"/>
        <v/>
      </c>
      <c r="C52" s="29" t="str">
        <f t="shared" si="30"/>
        <v/>
      </c>
      <c r="D52" s="6" t="str">
        <f t="shared" si="27"/>
        <v/>
      </c>
      <c r="E52" s="7" t="str">
        <f t="shared" si="28"/>
        <v/>
      </c>
      <c r="F52" s="7" t="str">
        <f t="shared" si="29"/>
        <v/>
      </c>
      <c r="I52">
        <f t="shared" si="6"/>
        <v>6.6054375951464309E-68</v>
      </c>
      <c r="J52">
        <f t="shared" si="7"/>
        <v>1.5922192753642582E-67</v>
      </c>
      <c r="K52">
        <f t="shared" si="8"/>
        <v>1.1513407195265808E-66</v>
      </c>
      <c r="L52">
        <f t="shared" si="19"/>
        <v>49</v>
      </c>
      <c r="N52" s="82">
        <f t="shared" si="20"/>
        <v>199</v>
      </c>
      <c r="O52" s="97">
        <v>0</v>
      </c>
      <c r="P52" t="str">
        <f t="shared" si="21"/>
        <v>199 to 200</v>
      </c>
      <c r="Q52">
        <f t="shared" si="25"/>
        <v>0</v>
      </c>
      <c r="R52">
        <f>SUM(O$3:O52)/$S$2</f>
        <v>1</v>
      </c>
      <c r="AK52" s="26" t="s">
        <v>12</v>
      </c>
      <c r="AL52" s="26" t="s">
        <v>13</v>
      </c>
      <c r="AM52" s="26" t="s">
        <v>77</v>
      </c>
      <c r="AN52" s="26" t="s">
        <v>15</v>
      </c>
      <c r="AO52" s="26" t="s">
        <v>77</v>
      </c>
      <c r="AU52" t="str">
        <f t="shared" si="23"/>
        <v/>
      </c>
      <c r="AV52" s="6" t="str">
        <f t="shared" si="24"/>
        <v/>
      </c>
    </row>
    <row r="53" spans="1:48" x14ac:dyDescent="0.25">
      <c r="B53" t="str">
        <f t="shared" si="26"/>
        <v/>
      </c>
      <c r="C53" s="29" t="str">
        <f t="shared" si="30"/>
        <v/>
      </c>
      <c r="D53" s="6" t="str">
        <f t="shared" si="27"/>
        <v/>
      </c>
      <c r="E53" s="7" t="str">
        <f t="shared" si="28"/>
        <v/>
      </c>
      <c r="F53" s="7" t="str">
        <f t="shared" si="29"/>
        <v/>
      </c>
      <c r="I53">
        <f t="shared" si="6"/>
        <v>7.2881112046639138E-67</v>
      </c>
      <c r="J53">
        <f t="shared" si="7"/>
        <v>1.7428827721538304E-66</v>
      </c>
      <c r="K53">
        <f t="shared" si="8"/>
        <v>1.2602861527869666E-65</v>
      </c>
      <c r="L53">
        <f t="shared" si="19"/>
        <v>50</v>
      </c>
      <c r="N53" s="82">
        <f t="shared" si="20"/>
        <v>200</v>
      </c>
      <c r="O53" s="97">
        <v>0</v>
      </c>
      <c r="P53" t="str">
        <f t="shared" si="21"/>
        <v xml:space="preserve">200 to </v>
      </c>
      <c r="AK53">
        <v>0.1</v>
      </c>
      <c r="AL53">
        <f>_xlfn.NORM.S.INV(AK53)</f>
        <v>-1.2815515655446006</v>
      </c>
      <c r="AM53">
        <f>(AL53-$AL$50)/$AK$50</f>
        <v>165.27670996408924</v>
      </c>
      <c r="AN53">
        <v>0.1</v>
      </c>
      <c r="AO53" s="73">
        <f>AM53</f>
        <v>165.27670996408924</v>
      </c>
      <c r="AU53" t="str">
        <f t="shared" si="23"/>
        <v/>
      </c>
      <c r="AV53" s="6" t="str">
        <f t="shared" si="24"/>
        <v/>
      </c>
    </row>
    <row r="54" spans="1:48" x14ac:dyDescent="0.25">
      <c r="B54" t="str">
        <f t="shared" si="26"/>
        <v/>
      </c>
      <c r="C54" s="29" t="str">
        <f t="shared" si="30"/>
        <v/>
      </c>
      <c r="D54" s="6" t="str">
        <f t="shared" si="27"/>
        <v/>
      </c>
      <c r="E54" s="7" t="str">
        <f t="shared" si="28"/>
        <v/>
      </c>
      <c r="F54" s="7" t="str">
        <f t="shared" si="29"/>
        <v/>
      </c>
      <c r="I54">
        <f t="shared" si="6"/>
        <v>7.8895091552033545E-66</v>
      </c>
      <c r="J54">
        <f t="shared" si="7"/>
        <v>1.8716630227793704E-65</v>
      </c>
      <c r="K54">
        <f t="shared" si="8"/>
        <v>1.3534077150680804E-64</v>
      </c>
      <c r="L54">
        <f t="shared" si="19"/>
        <v>51</v>
      </c>
      <c r="O54">
        <v>0</v>
      </c>
      <c r="AK54">
        <v>0.25</v>
      </c>
      <c r="AL54">
        <f>_xlfn.NORM.S.INV(AK54)</f>
        <v>-0.67448975019608193</v>
      </c>
      <c r="AM54">
        <f>(AL54-$AL$50)/$AK$50</f>
        <v>169.70492812727556</v>
      </c>
      <c r="AN54">
        <v>0.25</v>
      </c>
      <c r="AO54" s="73">
        <f>AM54</f>
        <v>169.70492812727556</v>
      </c>
      <c r="AU54" t="str">
        <f t="shared" ref="AU54:AU85" si="31">IF(B35&gt;0,B35,"")</f>
        <v/>
      </c>
      <c r="AV54" s="6" t="str">
        <f t="shared" ref="AV54:AV85" si="32">IF(A35&gt;0,A35,"")</f>
        <v/>
      </c>
    </row>
    <row r="55" spans="1:48" x14ac:dyDescent="0.25">
      <c r="B55" t="str">
        <f t="shared" si="26"/>
        <v/>
      </c>
      <c r="C55" s="29" t="str">
        <f t="shared" si="30"/>
        <v/>
      </c>
      <c r="D55" s="6" t="str">
        <f t="shared" si="27"/>
        <v/>
      </c>
      <c r="E55" s="7" t="str">
        <f t="shared" si="28"/>
        <v/>
      </c>
      <c r="F55" s="7" t="str">
        <f t="shared" si="29"/>
        <v/>
      </c>
      <c r="I55">
        <f t="shared" si="6"/>
        <v>8.3792859611756966E-65</v>
      </c>
      <c r="J55">
        <f t="shared" si="7"/>
        <v>1.9718838363861722E-64</v>
      </c>
      <c r="K55">
        <f t="shared" si="8"/>
        <v>1.4258778235732023E-63</v>
      </c>
      <c r="L55">
        <f t="shared" si="19"/>
        <v>52</v>
      </c>
      <c r="AK55">
        <v>0.5</v>
      </c>
      <c r="AL55">
        <f>_xlfn.NORM.S.INV(AK55)</f>
        <v>0</v>
      </c>
      <c r="AM55">
        <f>(AL55-$AL$50)/$AK$50</f>
        <v>174.625</v>
      </c>
      <c r="AN55">
        <v>0.5</v>
      </c>
      <c r="AO55" s="73">
        <f>AM55</f>
        <v>174.625</v>
      </c>
      <c r="AU55" t="str">
        <f t="shared" si="31"/>
        <v/>
      </c>
      <c r="AV55" s="6" t="str">
        <f t="shared" si="32"/>
        <v/>
      </c>
    </row>
    <row r="56" spans="1:48" x14ac:dyDescent="0.25">
      <c r="B56" t="str">
        <f t="shared" si="26"/>
        <v/>
      </c>
      <c r="C56" s="29" t="str">
        <f t="shared" si="30"/>
        <v/>
      </c>
      <c r="D56" s="6" t="str">
        <f t="shared" si="27"/>
        <v/>
      </c>
      <c r="E56" s="7" t="str">
        <f t="shared" si="28"/>
        <v/>
      </c>
      <c r="F56" s="7" t="str">
        <f t="shared" si="29"/>
        <v/>
      </c>
      <c r="I56">
        <f t="shared" si="6"/>
        <v>8.7314529849011111E-64</v>
      </c>
      <c r="J56">
        <f t="shared" si="7"/>
        <v>2.0381173086052294E-63</v>
      </c>
      <c r="K56">
        <f t="shared" si="8"/>
        <v>1.4737715369211879E-62</v>
      </c>
      <c r="L56">
        <f t="shared" si="19"/>
        <v>53</v>
      </c>
      <c r="AK56">
        <v>0.75</v>
      </c>
      <c r="AL56">
        <f>_xlfn.NORM.S.INV(AK56)</f>
        <v>0.67448975019608193</v>
      </c>
      <c r="AM56">
        <f>(AL56-$AL$50)/$AK$50</f>
        <v>179.54507187272444</v>
      </c>
      <c r="AN56">
        <v>0.75</v>
      </c>
      <c r="AO56" s="73">
        <f>AM56</f>
        <v>179.54507187272444</v>
      </c>
      <c r="AU56" t="str">
        <f t="shared" si="31"/>
        <v/>
      </c>
      <c r="AV56" s="6" t="str">
        <f t="shared" si="32"/>
        <v/>
      </c>
    </row>
    <row r="57" spans="1:48" x14ac:dyDescent="0.25">
      <c r="B57" t="str">
        <f t="shared" si="26"/>
        <v/>
      </c>
      <c r="C57" s="29" t="str">
        <f t="shared" si="30"/>
        <v/>
      </c>
      <c r="D57" s="6" t="str">
        <f t="shared" si="27"/>
        <v/>
      </c>
      <c r="E57" s="7" t="str">
        <f t="shared" si="28"/>
        <v/>
      </c>
      <c r="F57" s="7" t="str">
        <f t="shared" si="29"/>
        <v/>
      </c>
      <c r="I57">
        <f t="shared" si="6"/>
        <v>8.9266594327886631E-63</v>
      </c>
      <c r="J57">
        <f t="shared" si="7"/>
        <v>2.0666703594106265E-62</v>
      </c>
      <c r="K57">
        <f t="shared" si="8"/>
        <v>1.4944183727983909E-61</v>
      </c>
      <c r="L57">
        <f t="shared" si="19"/>
        <v>54</v>
      </c>
      <c r="AK57">
        <v>0.9</v>
      </c>
      <c r="AL57">
        <f>_xlfn.NORM.S.INV(AK57)</f>
        <v>1.2815515655446006</v>
      </c>
      <c r="AM57">
        <f>(AL57-$AL$50)/$AK$50</f>
        <v>183.97329003591074</v>
      </c>
      <c r="AN57">
        <v>0.9</v>
      </c>
      <c r="AO57" s="73">
        <f>AM57</f>
        <v>183.97329003591074</v>
      </c>
      <c r="AU57" t="str">
        <f t="shared" si="31"/>
        <v/>
      </c>
      <c r="AV57" s="6" t="str">
        <f t="shared" si="32"/>
        <v/>
      </c>
    </row>
    <row r="58" spans="1:48" x14ac:dyDescent="0.25">
      <c r="B58" t="str">
        <f t="shared" si="26"/>
        <v/>
      </c>
      <c r="C58" s="29" t="str">
        <f t="shared" si="30"/>
        <v/>
      </c>
      <c r="D58" s="6" t="str">
        <f t="shared" si="27"/>
        <v/>
      </c>
      <c r="E58" s="7" t="str">
        <f t="shared" si="28"/>
        <v/>
      </c>
      <c r="F58" s="7" t="str">
        <f t="shared" si="29"/>
        <v/>
      </c>
      <c r="I58">
        <f t="shared" si="6"/>
        <v>8.953953181153019E-62</v>
      </c>
      <c r="J58">
        <f t="shared" si="7"/>
        <v>2.0559257582567877E-61</v>
      </c>
      <c r="K58">
        <f t="shared" si="8"/>
        <v>1.4866489047264404E-60</v>
      </c>
      <c r="L58">
        <f t="shared" si="19"/>
        <v>55</v>
      </c>
      <c r="AU58" t="str">
        <f t="shared" si="31"/>
        <v/>
      </c>
      <c r="AV58" s="6" t="str">
        <f t="shared" si="32"/>
        <v/>
      </c>
    </row>
    <row r="59" spans="1:48" x14ac:dyDescent="0.25">
      <c r="B59" t="str">
        <f t="shared" si="26"/>
        <v/>
      </c>
      <c r="C59" s="29" t="str">
        <f t="shared" si="30"/>
        <v/>
      </c>
      <c r="D59" s="6" t="str">
        <f t="shared" si="27"/>
        <v/>
      </c>
      <c r="E59" s="7" t="str">
        <f t="shared" si="28"/>
        <v/>
      </c>
      <c r="F59" s="7" t="str">
        <f t="shared" si="29"/>
        <v/>
      </c>
      <c r="I59">
        <f t="shared" si="6"/>
        <v>8.8117985430677239E-61</v>
      </c>
      <c r="J59">
        <f t="shared" si="7"/>
        <v>2.0064938278579431E-60</v>
      </c>
      <c r="K59">
        <f t="shared" si="8"/>
        <v>1.4509044597284526E-59</v>
      </c>
      <c r="L59">
        <f t="shared" si="19"/>
        <v>56</v>
      </c>
      <c r="AK59" s="82" t="s">
        <v>103</v>
      </c>
      <c r="AL59" s="82"/>
      <c r="AP59" s="28"/>
      <c r="AU59" t="str">
        <f t="shared" si="31"/>
        <v/>
      </c>
      <c r="AV59" s="6" t="str">
        <f t="shared" si="32"/>
        <v/>
      </c>
    </row>
    <row r="60" spans="1:48" x14ac:dyDescent="0.25">
      <c r="B60" t="str">
        <f t="shared" si="26"/>
        <v/>
      </c>
      <c r="C60" s="29" t="str">
        <f t="shared" si="30"/>
        <v/>
      </c>
      <c r="D60" s="6" t="str">
        <f t="shared" si="27"/>
        <v/>
      </c>
      <c r="E60" s="7" t="str">
        <f t="shared" si="28"/>
        <v/>
      </c>
      <c r="F60" s="7" t="str">
        <f t="shared" si="29"/>
        <v/>
      </c>
      <c r="I60">
        <f t="shared" si="6"/>
        <v>8.5082193831973088E-60</v>
      </c>
      <c r="J60">
        <f t="shared" si="7"/>
        <v>1.9211550288700012E-59</v>
      </c>
      <c r="K60">
        <f t="shared" si="8"/>
        <v>1.389195601061462E-58</v>
      </c>
      <c r="L60">
        <f t="shared" si="19"/>
        <v>57</v>
      </c>
      <c r="AU60" t="str">
        <f t="shared" si="31"/>
        <v/>
      </c>
      <c r="AV60" s="6" t="str">
        <f t="shared" si="32"/>
        <v/>
      </c>
    </row>
    <row r="61" spans="1:48" x14ac:dyDescent="0.25">
      <c r="B61" t="str">
        <f t="shared" si="26"/>
        <v/>
      </c>
      <c r="C61" s="29" t="str">
        <f t="shared" si="30"/>
        <v/>
      </c>
      <c r="D61" s="6" t="str">
        <f t="shared" si="27"/>
        <v/>
      </c>
      <c r="E61" s="7" t="str">
        <f t="shared" si="28"/>
        <v/>
      </c>
      <c r="F61" s="7" t="str">
        <f t="shared" si="29"/>
        <v/>
      </c>
      <c r="I61">
        <f t="shared" si="6"/>
        <v>8.0600490240139655E-59</v>
      </c>
      <c r="J61">
        <f t="shared" si="7"/>
        <v>1.8046009397082355E-58</v>
      </c>
      <c r="K61">
        <f t="shared" si="8"/>
        <v>1.3049148295901001E-57</v>
      </c>
      <c r="L61">
        <f t="shared" si="19"/>
        <v>58</v>
      </c>
      <c r="AK61" t="s">
        <v>4</v>
      </c>
      <c r="AL61" s="29">
        <f>BP3</f>
        <v>174.625</v>
      </c>
      <c r="AU61" t="str">
        <f t="shared" si="31"/>
        <v/>
      </c>
      <c r="AV61" s="6" t="str">
        <f t="shared" si="32"/>
        <v/>
      </c>
    </row>
    <row r="62" spans="1:48" x14ac:dyDescent="0.25">
      <c r="B62" t="str">
        <f t="shared" si="26"/>
        <v/>
      </c>
      <c r="C62" s="29" t="str">
        <f t="shared" si="30"/>
        <v/>
      </c>
      <c r="D62" s="6" t="str">
        <f t="shared" si="27"/>
        <v/>
      </c>
      <c r="E62" s="7" t="str">
        <f t="shared" si="28"/>
        <v/>
      </c>
      <c r="F62" s="7" t="str">
        <f t="shared" si="29"/>
        <v/>
      </c>
      <c r="I62">
        <f t="shared" si="6"/>
        <v>7.4913844977711869E-58</v>
      </c>
      <c r="J62">
        <f t="shared" si="7"/>
        <v>1.6630072012301251E-57</v>
      </c>
      <c r="K62">
        <f t="shared" si="8"/>
        <v>1.202527778219584E-56</v>
      </c>
      <c r="L62">
        <f t="shared" si="19"/>
        <v>59</v>
      </c>
      <c r="AK62" t="s">
        <v>135</v>
      </c>
      <c r="AL62" s="29">
        <f>BP4</f>
        <v>7.2310437220601038</v>
      </c>
      <c r="AU62" t="str">
        <f t="shared" si="31"/>
        <v/>
      </c>
      <c r="AV62" s="6" t="str">
        <f t="shared" si="32"/>
        <v/>
      </c>
    </row>
    <row r="63" spans="1:48" x14ac:dyDescent="0.25">
      <c r="B63" t="str">
        <f t="shared" si="26"/>
        <v/>
      </c>
      <c r="C63" s="29" t="str">
        <f t="shared" si="30"/>
        <v/>
      </c>
      <c r="D63" s="6" t="str">
        <f t="shared" si="27"/>
        <v/>
      </c>
      <c r="E63" s="7" t="str">
        <f t="shared" si="28"/>
        <v/>
      </c>
      <c r="F63" s="7" t="str">
        <f t="shared" si="29"/>
        <v/>
      </c>
      <c r="I63">
        <f t="shared" si="6"/>
        <v>6.831442598753369E-57</v>
      </c>
      <c r="J63">
        <f t="shared" si="7"/>
        <v>1.5034924926375587E-56</v>
      </c>
      <c r="K63">
        <f t="shared" si="8"/>
        <v>1.0871819950051316E-55</v>
      </c>
      <c r="L63">
        <f t="shared" si="19"/>
        <v>60</v>
      </c>
      <c r="AK63" t="s">
        <v>96</v>
      </c>
      <c r="AL63" s="98">
        <f>BP5</f>
        <v>30</v>
      </c>
      <c r="AU63" t="str">
        <f t="shared" si="31"/>
        <v/>
      </c>
      <c r="AV63" s="6" t="str">
        <f t="shared" si="32"/>
        <v/>
      </c>
    </row>
    <row r="64" spans="1:48" x14ac:dyDescent="0.25">
      <c r="B64" t="str">
        <f t="shared" si="26"/>
        <v/>
      </c>
      <c r="C64" s="29" t="str">
        <f t="shared" si="30"/>
        <v/>
      </c>
      <c r="D64" s="6" t="str">
        <f t="shared" si="27"/>
        <v/>
      </c>
      <c r="E64" s="7" t="str">
        <f t="shared" si="28"/>
        <v/>
      </c>
      <c r="F64" s="7" t="str">
        <f t="shared" si="29"/>
        <v/>
      </c>
      <c r="I64">
        <f t="shared" si="6"/>
        <v>6.1120828664062298E-56</v>
      </c>
      <c r="J64">
        <f t="shared" si="7"/>
        <v>1.3335293583913715E-55</v>
      </c>
      <c r="K64">
        <f t="shared" si="8"/>
        <v>9.6428090951787645E-55</v>
      </c>
      <c r="L64">
        <f t="shared" si="19"/>
        <v>61</v>
      </c>
      <c r="AL64" s="29"/>
      <c r="AU64" t="str">
        <f t="shared" si="31"/>
        <v/>
      </c>
      <c r="AV64" s="6" t="str">
        <f t="shared" si="32"/>
        <v/>
      </c>
    </row>
    <row r="65" spans="2:48" x14ac:dyDescent="0.25">
      <c r="B65" t="str">
        <f t="shared" si="26"/>
        <v/>
      </c>
      <c r="C65" s="29" t="str">
        <f t="shared" si="30"/>
        <v/>
      </c>
      <c r="D65" s="6" t="str">
        <f t="shared" si="27"/>
        <v/>
      </c>
      <c r="E65" s="7" t="str">
        <f t="shared" si="28"/>
        <v/>
      </c>
      <c r="F65" s="7" t="str">
        <f t="shared" si="29"/>
        <v/>
      </c>
      <c r="I65">
        <f t="shared" si="6"/>
        <v>5.3652884555928321E-55</v>
      </c>
      <c r="J65">
        <f t="shared" si="7"/>
        <v>1.1603742486755475E-54</v>
      </c>
      <c r="K65">
        <f t="shared" si="8"/>
        <v>8.3907169261255275E-54</v>
      </c>
      <c r="L65">
        <f t="shared" si="19"/>
        <v>62</v>
      </c>
      <c r="AK65" t="s">
        <v>133</v>
      </c>
      <c r="AL65" s="59">
        <f>BP8</f>
        <v>0.1194611733729829</v>
      </c>
      <c r="AU65" t="str">
        <f t="shared" si="31"/>
        <v/>
      </c>
      <c r="AV65" s="6" t="str">
        <f t="shared" si="32"/>
        <v/>
      </c>
    </row>
    <row r="66" spans="2:48" x14ac:dyDescent="0.25">
      <c r="B66" t="str">
        <f t="shared" si="26"/>
        <v/>
      </c>
      <c r="C66" s="29" t="str">
        <f t="shared" si="30"/>
        <v/>
      </c>
      <c r="D66" s="6" t="str">
        <f t="shared" si="27"/>
        <v/>
      </c>
      <c r="E66" s="7" t="str">
        <f t="shared" si="28"/>
        <v/>
      </c>
      <c r="F66" s="7" t="str">
        <f t="shared" si="29"/>
        <v/>
      </c>
      <c r="I66">
        <f t="shared" si="6"/>
        <v>4.6208782143647754E-54</v>
      </c>
      <c r="J66">
        <f t="shared" si="7"/>
        <v>9.9057592024108134E-54</v>
      </c>
      <c r="K66">
        <f t="shared" si="8"/>
        <v>7.1628977892831817E-53</v>
      </c>
      <c r="L66">
        <f t="shared" si="19"/>
        <v>63</v>
      </c>
      <c r="AK66" t="s">
        <v>99</v>
      </c>
      <c r="AL66" s="59">
        <f>BP10</f>
        <v>0.98762774956832355</v>
      </c>
      <c r="AU66" t="str">
        <f t="shared" si="31"/>
        <v/>
      </c>
      <c r="AV66" s="6" t="str">
        <f t="shared" si="32"/>
        <v/>
      </c>
    </row>
    <row r="67" spans="2:48" x14ac:dyDescent="0.25">
      <c r="B67" t="str">
        <f t="shared" si="26"/>
        <v/>
      </c>
      <c r="C67" s="29" t="str">
        <f t="shared" ref="C67:C98" si="33">IF(A67&gt;0,((B67-0.5)/$S$2),"")</f>
        <v/>
      </c>
      <c r="D67" s="6" t="str">
        <f t="shared" ref="D67:D130" si="34">IF(A67&gt;0,(_xlfn.NORM.S.INV(C67)),"")</f>
        <v/>
      </c>
      <c r="E67" s="7" t="str">
        <f t="shared" si="28"/>
        <v/>
      </c>
      <c r="F67" s="7" t="str">
        <f t="shared" si="29"/>
        <v/>
      </c>
      <c r="I67">
        <f t="shared" si="6"/>
        <v>3.9046684240261484E-53</v>
      </c>
      <c r="J67">
        <f t="shared" si="7"/>
        <v>8.2960552233808619E-53</v>
      </c>
      <c r="K67">
        <f t="shared" si="8"/>
        <v>5.9989138040892114E-52</v>
      </c>
      <c r="L67">
        <f t="shared" si="19"/>
        <v>64</v>
      </c>
      <c r="AL67" s="29"/>
      <c r="AU67" t="str">
        <f t="shared" si="31"/>
        <v/>
      </c>
      <c r="AV67" s="6" t="str">
        <f t="shared" si="32"/>
        <v/>
      </c>
    </row>
    <row r="68" spans="2:48" x14ac:dyDescent="0.25">
      <c r="B68" t="str">
        <f t="shared" si="26"/>
        <v/>
      </c>
      <c r="C68" s="29" t="str">
        <f t="shared" si="33"/>
        <v/>
      </c>
      <c r="D68" s="6" t="str">
        <f t="shared" si="34"/>
        <v/>
      </c>
      <c r="E68" s="7" t="str">
        <f t="shared" ref="E68:E131" si="35">IF(A68&gt;0,_xlfn.NORM.DIST(D68,0,1,TRUE),"")</f>
        <v/>
      </c>
      <c r="F68" s="7" t="str">
        <f t="shared" ref="F68:F131" si="36">IF(A68&gt;0,_xlfn.NORM.DIST(D68,0,1,FALSE),"")</f>
        <v/>
      </c>
      <c r="I68">
        <f t="shared" ref="I68:I103" si="37">_xlfn.NORM.DIST(L68,$G$3,$H$3,TRUE)</f>
        <v>3.2372228109677011E-52</v>
      </c>
      <c r="J68">
        <f t="shared" ref="J68:J103" si="38">_xlfn.NORM.DIST(L68,$G$3,$H$3,FALSE)</f>
        <v>6.8163155231860694E-52</v>
      </c>
      <c r="K68">
        <f t="shared" ref="K68:K103" si="39">J68*$H$3</f>
        <v>4.928907557151546E-51</v>
      </c>
      <c r="L68">
        <f t="shared" si="19"/>
        <v>65</v>
      </c>
      <c r="AK68" t="s">
        <v>104</v>
      </c>
      <c r="AL68" s="29"/>
      <c r="AU68" t="str">
        <f t="shared" si="31"/>
        <v/>
      </c>
      <c r="AV68" s="6" t="str">
        <f t="shared" si="32"/>
        <v/>
      </c>
    </row>
    <row r="69" spans="2:48" x14ac:dyDescent="0.25">
      <c r="B69" t="str">
        <f t="shared" ref="B69:B132" si="40">IF(A69&gt;0,(B68+1),"")</f>
        <v/>
      </c>
      <c r="C69" s="29" t="str">
        <f t="shared" si="33"/>
        <v/>
      </c>
      <c r="D69" s="6" t="str">
        <f t="shared" si="34"/>
        <v/>
      </c>
      <c r="E69" s="7" t="str">
        <f t="shared" si="35"/>
        <v/>
      </c>
      <c r="F69" s="7" t="str">
        <f t="shared" si="36"/>
        <v/>
      </c>
      <c r="I69">
        <f t="shared" si="37"/>
        <v>2.6332399523547933E-51</v>
      </c>
      <c r="J69">
        <f t="shared" si="38"/>
        <v>5.4944208309810625E-51</v>
      </c>
      <c r="K69">
        <f t="shared" si="39"/>
        <v>3.9730397256221872E-50</v>
      </c>
      <c r="L69">
        <f t="shared" ref="L69:L132" si="41">L68+1</f>
        <v>66</v>
      </c>
      <c r="AK69" s="82" t="str">
        <f>IF(AL66&gt;0.05,("Accept Normal"),("Reject Normal"))</f>
        <v>Accept Normal</v>
      </c>
      <c r="AL69" s="99"/>
      <c r="AU69" t="str">
        <f t="shared" si="31"/>
        <v/>
      </c>
      <c r="AV69" s="6" t="str">
        <f t="shared" si="32"/>
        <v/>
      </c>
    </row>
    <row r="70" spans="2:48" x14ac:dyDescent="0.25">
      <c r="B70" t="str">
        <f t="shared" si="40"/>
        <v/>
      </c>
      <c r="C70" s="29" t="str">
        <f t="shared" si="33"/>
        <v/>
      </c>
      <c r="D70" s="6" t="str">
        <f t="shared" si="34"/>
        <v/>
      </c>
      <c r="E70" s="7" t="str">
        <f t="shared" si="35"/>
        <v/>
      </c>
      <c r="F70" s="7" t="str">
        <f t="shared" si="36"/>
        <v/>
      </c>
      <c r="I70">
        <f t="shared" si="37"/>
        <v>2.1015432234639844E-50</v>
      </c>
      <c r="J70">
        <f t="shared" si="38"/>
        <v>4.3449855654218022E-50</v>
      </c>
      <c r="K70">
        <f t="shared" si="39"/>
        <v>3.1418780595285092E-49</v>
      </c>
      <c r="L70">
        <f t="shared" si="41"/>
        <v>67</v>
      </c>
      <c r="AU70" t="str">
        <f t="shared" si="31"/>
        <v/>
      </c>
      <c r="AV70" s="6" t="str">
        <f t="shared" si="32"/>
        <v/>
      </c>
    </row>
    <row r="71" spans="2:48" x14ac:dyDescent="0.25">
      <c r="B71" t="str">
        <f t="shared" si="40"/>
        <v/>
      </c>
      <c r="C71" s="29" t="str">
        <f t="shared" si="33"/>
        <v/>
      </c>
      <c r="D71" s="6" t="str">
        <f t="shared" si="34"/>
        <v/>
      </c>
      <c r="E71" s="7" t="str">
        <f t="shared" si="35"/>
        <v/>
      </c>
      <c r="F71" s="7" t="str">
        <f t="shared" si="36"/>
        <v/>
      </c>
      <c r="I71">
        <f t="shared" si="37"/>
        <v>1.6455721073520129E-49</v>
      </c>
      <c r="J71">
        <f t="shared" si="38"/>
        <v>3.3709238313418859E-49</v>
      </c>
      <c r="K71">
        <f t="shared" si="39"/>
        <v>2.4375297608167537E-48</v>
      </c>
      <c r="L71">
        <f t="shared" si="41"/>
        <v>68</v>
      </c>
      <c r="AU71" t="str">
        <f t="shared" si="31"/>
        <v/>
      </c>
      <c r="AV71" s="6" t="str">
        <f t="shared" si="32"/>
        <v/>
      </c>
    </row>
    <row r="72" spans="2:48" x14ac:dyDescent="0.25">
      <c r="B72" t="str">
        <f t="shared" si="40"/>
        <v/>
      </c>
      <c r="C72" s="29" t="str">
        <f t="shared" si="33"/>
        <v/>
      </c>
      <c r="D72" s="6" t="str">
        <f t="shared" si="34"/>
        <v/>
      </c>
      <c r="E72" s="7" t="str">
        <f t="shared" si="35"/>
        <v/>
      </c>
      <c r="F72" s="7" t="str">
        <f t="shared" si="36"/>
        <v/>
      </c>
      <c r="I72">
        <f t="shared" si="37"/>
        <v>1.2642322874821119E-48</v>
      </c>
      <c r="J72">
        <f t="shared" si="38"/>
        <v>2.5656872986093075E-48</v>
      </c>
      <c r="K72">
        <f t="shared" si="39"/>
        <v>1.8552597033378181E-47</v>
      </c>
      <c r="L72">
        <f t="shared" si="41"/>
        <v>69</v>
      </c>
      <c r="AU72" t="str">
        <f t="shared" si="31"/>
        <v/>
      </c>
      <c r="AV72" s="6" t="str">
        <f t="shared" si="32"/>
        <v/>
      </c>
    </row>
    <row r="73" spans="2:48" x14ac:dyDescent="0.25">
      <c r="B73" t="str">
        <f t="shared" si="40"/>
        <v/>
      </c>
      <c r="C73" s="29" t="str">
        <f t="shared" si="33"/>
        <v/>
      </c>
      <c r="D73" s="6" t="str">
        <f t="shared" si="34"/>
        <v/>
      </c>
      <c r="E73" s="7" t="str">
        <f t="shared" si="35"/>
        <v/>
      </c>
      <c r="F73" s="7" t="str">
        <f t="shared" si="36"/>
        <v/>
      </c>
      <c r="I73">
        <f t="shared" si="37"/>
        <v>9.5294732673775619E-48</v>
      </c>
      <c r="J73">
        <f t="shared" si="38"/>
        <v>1.9158111321093193E-47</v>
      </c>
      <c r="K73">
        <f t="shared" si="39"/>
        <v>1.3853314059491953E-46</v>
      </c>
      <c r="L73">
        <f t="shared" si="41"/>
        <v>70</v>
      </c>
      <c r="AU73" t="str">
        <f t="shared" si="31"/>
        <v/>
      </c>
      <c r="AV73" s="6" t="str">
        <f t="shared" si="32"/>
        <v/>
      </c>
    </row>
    <row r="74" spans="2:48" x14ac:dyDescent="0.25">
      <c r="B74" t="str">
        <f t="shared" si="40"/>
        <v/>
      </c>
      <c r="C74" s="29" t="str">
        <f t="shared" si="33"/>
        <v/>
      </c>
      <c r="D74" s="6" t="str">
        <f t="shared" si="34"/>
        <v/>
      </c>
      <c r="E74" s="7" t="str">
        <f t="shared" si="35"/>
        <v/>
      </c>
      <c r="F74" s="7" t="str">
        <f t="shared" si="36"/>
        <v/>
      </c>
      <c r="I74">
        <f t="shared" si="37"/>
        <v>7.047639488762122E-47</v>
      </c>
      <c r="J74">
        <f t="shared" si="38"/>
        <v>1.4034464428957548E-46</v>
      </c>
      <c r="K74">
        <f t="shared" si="39"/>
        <v>1.0148382590148931E-45</v>
      </c>
      <c r="L74">
        <f t="shared" si="41"/>
        <v>71</v>
      </c>
      <c r="AU74" t="str">
        <f t="shared" si="31"/>
        <v/>
      </c>
      <c r="AV74" s="6" t="str">
        <f t="shared" si="32"/>
        <v/>
      </c>
    </row>
    <row r="75" spans="2:48" x14ac:dyDescent="0.25">
      <c r="B75" t="str">
        <f t="shared" si="40"/>
        <v/>
      </c>
      <c r="C75" s="29" t="str">
        <f t="shared" si="33"/>
        <v/>
      </c>
      <c r="D75" s="6" t="str">
        <f t="shared" si="34"/>
        <v/>
      </c>
      <c r="E75" s="7" t="str">
        <f t="shared" si="35"/>
        <v/>
      </c>
      <c r="F75" s="7" t="str">
        <f t="shared" si="36"/>
        <v/>
      </c>
      <c r="I75">
        <f t="shared" si="37"/>
        <v>5.113896778925912E-46</v>
      </c>
      <c r="J75">
        <f t="shared" si="38"/>
        <v>1.0086330141263989E-45</v>
      </c>
      <c r="K75">
        <f t="shared" si="39"/>
        <v>7.2934694246612574E-45</v>
      </c>
      <c r="L75">
        <f t="shared" si="41"/>
        <v>72</v>
      </c>
      <c r="AL75" t="s">
        <v>83</v>
      </c>
      <c r="AM75" t="s">
        <v>71</v>
      </c>
      <c r="AU75" t="str">
        <f t="shared" si="31"/>
        <v/>
      </c>
      <c r="AV75" s="6" t="str">
        <f t="shared" si="32"/>
        <v/>
      </c>
    </row>
    <row r="76" spans="2:48" x14ac:dyDescent="0.25">
      <c r="B76" t="str">
        <f t="shared" si="40"/>
        <v/>
      </c>
      <c r="C76" s="29" t="str">
        <f t="shared" si="33"/>
        <v/>
      </c>
      <c r="D76" s="6" t="str">
        <f t="shared" si="34"/>
        <v/>
      </c>
      <c r="E76" s="7" t="str">
        <f t="shared" si="35"/>
        <v/>
      </c>
      <c r="F76" s="7" t="str">
        <f t="shared" si="36"/>
        <v/>
      </c>
      <c r="I76">
        <f t="shared" si="37"/>
        <v>3.6407803339411972E-45</v>
      </c>
      <c r="J76">
        <f t="shared" si="38"/>
        <v>7.1115570387442578E-45</v>
      </c>
      <c r="K76">
        <f t="shared" si="39"/>
        <v>5.1423979879084011E-44</v>
      </c>
      <c r="L76">
        <f t="shared" si="41"/>
        <v>73</v>
      </c>
      <c r="AK76" t="s">
        <v>68</v>
      </c>
      <c r="AL76" s="6">
        <f>_xlfn.QUARTILE.INC(A3:A202,1)</f>
        <v>170.053</v>
      </c>
      <c r="AM76">
        <v>0.25</v>
      </c>
      <c r="AU76" t="str">
        <f t="shared" si="31"/>
        <v/>
      </c>
      <c r="AV76" s="6" t="str">
        <f t="shared" si="32"/>
        <v/>
      </c>
    </row>
    <row r="77" spans="2:48" x14ac:dyDescent="0.25">
      <c r="B77" t="str">
        <f t="shared" si="40"/>
        <v/>
      </c>
      <c r="C77" s="29" t="str">
        <f t="shared" si="33"/>
        <v/>
      </c>
      <c r="D77" s="6" t="str">
        <f t="shared" si="34"/>
        <v/>
      </c>
      <c r="E77" s="7" t="str">
        <f t="shared" si="35"/>
        <v/>
      </c>
      <c r="F77" s="7" t="str">
        <f t="shared" si="36"/>
        <v/>
      </c>
      <c r="I77">
        <f t="shared" si="37"/>
        <v>2.5431501739297996E-44</v>
      </c>
      <c r="J77">
        <f t="shared" si="38"/>
        <v>4.9191537814392619E-44</v>
      </c>
      <c r="K77">
        <f t="shared" si="39"/>
        <v>3.5570616069124595E-43</v>
      </c>
      <c r="L77">
        <f t="shared" si="41"/>
        <v>74</v>
      </c>
      <c r="AK77" t="s">
        <v>70</v>
      </c>
      <c r="AL77" s="6">
        <f>_xlfn.QUARTILE.INC(A3:A202,2)</f>
        <v>175.26</v>
      </c>
      <c r="AM77">
        <v>0.5</v>
      </c>
      <c r="AU77" t="str">
        <f t="shared" si="31"/>
        <v/>
      </c>
      <c r="AV77" s="6" t="str">
        <f t="shared" si="32"/>
        <v/>
      </c>
    </row>
    <row r="78" spans="2:48" x14ac:dyDescent="0.25">
      <c r="B78" t="str">
        <f t="shared" si="40"/>
        <v/>
      </c>
      <c r="C78" s="29" t="str">
        <f t="shared" si="33"/>
        <v/>
      </c>
      <c r="D78" s="6" t="str">
        <f t="shared" si="34"/>
        <v/>
      </c>
      <c r="E78" s="7" t="str">
        <f t="shared" si="35"/>
        <v/>
      </c>
      <c r="F78" s="7" t="str">
        <f t="shared" si="36"/>
        <v/>
      </c>
      <c r="I78">
        <f t="shared" si="37"/>
        <v>1.7429516428871529E-43</v>
      </c>
      <c r="J78">
        <f t="shared" si="38"/>
        <v>3.3381841051876545E-43</v>
      </c>
      <c r="K78">
        <f t="shared" si="39"/>
        <v>2.4138555216898014E-42</v>
      </c>
      <c r="L78">
        <f t="shared" si="41"/>
        <v>75</v>
      </c>
      <c r="AK78" t="s">
        <v>69</v>
      </c>
      <c r="AL78" s="6">
        <f>_xlfn.QUARTILE.INC(A3:A202,3)</f>
        <v>179.1335</v>
      </c>
      <c r="AM78">
        <v>0.75</v>
      </c>
      <c r="AU78" t="str">
        <f t="shared" si="31"/>
        <v/>
      </c>
      <c r="AV78" s="6" t="str">
        <f t="shared" si="32"/>
        <v/>
      </c>
    </row>
    <row r="79" spans="2:48" x14ac:dyDescent="0.25">
      <c r="B79" t="str">
        <f t="shared" si="40"/>
        <v/>
      </c>
      <c r="C79" s="29" t="str">
        <f t="shared" si="33"/>
        <v/>
      </c>
      <c r="D79" s="6" t="str">
        <f t="shared" si="34"/>
        <v/>
      </c>
      <c r="E79" s="7" t="str">
        <f t="shared" si="35"/>
        <v/>
      </c>
      <c r="F79" s="7" t="str">
        <f t="shared" si="36"/>
        <v/>
      </c>
      <c r="I79">
        <f t="shared" si="37"/>
        <v>1.1720207125049622E-42</v>
      </c>
      <c r="J79">
        <f t="shared" si="38"/>
        <v>2.2224108755254779E-42</v>
      </c>
      <c r="K79">
        <f t="shared" si="39"/>
        <v>1.6070350209306606E-41</v>
      </c>
      <c r="L79">
        <f t="shared" si="41"/>
        <v>76</v>
      </c>
      <c r="AU79" t="str">
        <f t="shared" si="31"/>
        <v/>
      </c>
      <c r="AV79" s="6" t="str">
        <f t="shared" si="32"/>
        <v/>
      </c>
    </row>
    <row r="80" spans="2:48" x14ac:dyDescent="0.25">
      <c r="B80" t="str">
        <f t="shared" si="40"/>
        <v/>
      </c>
      <c r="C80" s="29" t="str">
        <f t="shared" si="33"/>
        <v/>
      </c>
      <c r="D80" s="6" t="str">
        <f t="shared" si="34"/>
        <v/>
      </c>
      <c r="E80" s="7" t="str">
        <f t="shared" si="35"/>
        <v/>
      </c>
      <c r="F80" s="7" t="str">
        <f t="shared" si="36"/>
        <v/>
      </c>
      <c r="I80">
        <f t="shared" si="37"/>
        <v>7.7325491818466702E-42</v>
      </c>
      <c r="J80">
        <f t="shared" si="38"/>
        <v>1.451552024452113E-41</v>
      </c>
      <c r="K80">
        <f t="shared" si="39"/>
        <v>1.0496236153658085E-40</v>
      </c>
      <c r="L80">
        <f t="shared" si="41"/>
        <v>77</v>
      </c>
      <c r="AU80" t="str">
        <f t="shared" si="31"/>
        <v/>
      </c>
      <c r="AV80" s="6" t="str">
        <f t="shared" si="32"/>
        <v/>
      </c>
    </row>
    <row r="81" spans="2:48" x14ac:dyDescent="0.25">
      <c r="B81" t="str">
        <f t="shared" si="40"/>
        <v/>
      </c>
      <c r="C81" s="29" t="str">
        <f t="shared" si="33"/>
        <v/>
      </c>
      <c r="D81" s="6" t="str">
        <f t="shared" si="34"/>
        <v/>
      </c>
      <c r="E81" s="7" t="str">
        <f t="shared" si="35"/>
        <v/>
      </c>
      <c r="F81" s="7" t="str">
        <f t="shared" si="36"/>
        <v/>
      </c>
      <c r="I81">
        <f t="shared" si="37"/>
        <v>5.0055109276151595E-41</v>
      </c>
      <c r="J81">
        <f t="shared" si="38"/>
        <v>9.3011155849393342E-41</v>
      </c>
      <c r="K81">
        <f t="shared" si="39"/>
        <v>6.7256773458630961E-40</v>
      </c>
      <c r="L81">
        <f t="shared" si="41"/>
        <v>78</v>
      </c>
      <c r="AU81" t="str">
        <f t="shared" si="31"/>
        <v/>
      </c>
      <c r="AV81" s="6" t="str">
        <f t="shared" si="32"/>
        <v/>
      </c>
    </row>
    <row r="82" spans="2:48" x14ac:dyDescent="0.25">
      <c r="B82" t="str">
        <f t="shared" si="40"/>
        <v/>
      </c>
      <c r="C82" s="29" t="str">
        <f t="shared" si="33"/>
        <v/>
      </c>
      <c r="D82" s="6" t="str">
        <f t="shared" si="34"/>
        <v/>
      </c>
      <c r="E82" s="7" t="str">
        <f t="shared" si="35"/>
        <v/>
      </c>
      <c r="F82" s="7" t="str">
        <f t="shared" si="36"/>
        <v/>
      </c>
      <c r="I82">
        <f t="shared" si="37"/>
        <v>3.1791670205036419E-40</v>
      </c>
      <c r="J82">
        <f t="shared" si="38"/>
        <v>5.846980701069142E-40</v>
      </c>
      <c r="K82">
        <f t="shared" si="39"/>
        <v>4.2279773091472603E-39</v>
      </c>
      <c r="L82">
        <f t="shared" si="41"/>
        <v>79</v>
      </c>
      <c r="AU82" t="str">
        <f t="shared" si="31"/>
        <v/>
      </c>
      <c r="AV82" s="6" t="str">
        <f t="shared" si="32"/>
        <v/>
      </c>
    </row>
    <row r="83" spans="2:48" x14ac:dyDescent="0.25">
      <c r="B83" t="str">
        <f t="shared" si="40"/>
        <v/>
      </c>
      <c r="C83" s="29" t="str">
        <f t="shared" si="33"/>
        <v/>
      </c>
      <c r="D83" s="6" t="str">
        <f t="shared" si="34"/>
        <v/>
      </c>
      <c r="E83" s="7" t="str">
        <f t="shared" si="35"/>
        <v/>
      </c>
      <c r="F83" s="7" t="str">
        <f t="shared" si="36"/>
        <v/>
      </c>
      <c r="I83">
        <f t="shared" si="37"/>
        <v>1.9811547462621615E-39</v>
      </c>
      <c r="J83">
        <f t="shared" si="38"/>
        <v>3.6059729352746966E-39</v>
      </c>
      <c r="K83">
        <f t="shared" si="39"/>
        <v>2.6074947955536738E-38</v>
      </c>
      <c r="L83">
        <f t="shared" si="41"/>
        <v>80</v>
      </c>
      <c r="AU83" t="str">
        <f t="shared" si="31"/>
        <v/>
      </c>
      <c r="AV83" s="6" t="str">
        <f t="shared" si="32"/>
        <v/>
      </c>
    </row>
    <row r="84" spans="2:48" x14ac:dyDescent="0.25">
      <c r="B84" t="str">
        <f t="shared" si="40"/>
        <v/>
      </c>
      <c r="C84" s="29" t="str">
        <f t="shared" si="33"/>
        <v/>
      </c>
      <c r="D84" s="6" t="str">
        <f t="shared" si="34"/>
        <v/>
      </c>
      <c r="E84" s="7" t="str">
        <f t="shared" si="35"/>
        <v/>
      </c>
      <c r="F84" s="7" t="str">
        <f t="shared" si="36"/>
        <v/>
      </c>
      <c r="I84">
        <f t="shared" si="37"/>
        <v>1.2113357137905387E-38</v>
      </c>
      <c r="J84">
        <f t="shared" si="38"/>
        <v>2.1817623782447969E-38</v>
      </c>
      <c r="K84">
        <f t="shared" si="39"/>
        <v>1.5776419148233961E-37</v>
      </c>
      <c r="L84">
        <f t="shared" si="41"/>
        <v>81</v>
      </c>
      <c r="AU84" t="str">
        <f t="shared" si="31"/>
        <v/>
      </c>
      <c r="AV84" s="6" t="str">
        <f t="shared" si="32"/>
        <v/>
      </c>
    </row>
    <row r="85" spans="2:48" x14ac:dyDescent="0.25">
      <c r="B85" t="str">
        <f t="shared" si="40"/>
        <v/>
      </c>
      <c r="C85" s="29" t="str">
        <f t="shared" si="33"/>
        <v/>
      </c>
      <c r="D85" s="6" t="str">
        <f t="shared" si="34"/>
        <v/>
      </c>
      <c r="E85" s="7" t="str">
        <f t="shared" si="35"/>
        <v/>
      </c>
      <c r="F85" s="7" t="str">
        <f t="shared" si="36"/>
        <v/>
      </c>
      <c r="I85">
        <f t="shared" si="37"/>
        <v>7.2669585836216288E-38</v>
      </c>
      <c r="J85">
        <f t="shared" si="38"/>
        <v>1.2950502434613663E-37</v>
      </c>
      <c r="K85">
        <f t="shared" si="39"/>
        <v>9.3645649327337208E-37</v>
      </c>
      <c r="L85">
        <f t="shared" si="41"/>
        <v>82</v>
      </c>
      <c r="AU85" t="str">
        <f t="shared" si="31"/>
        <v/>
      </c>
      <c r="AV85" s="6" t="str">
        <f t="shared" si="32"/>
        <v/>
      </c>
    </row>
    <row r="86" spans="2:48" x14ac:dyDescent="0.25">
      <c r="B86" t="str">
        <f t="shared" si="40"/>
        <v/>
      </c>
      <c r="C86" s="29" t="str">
        <f t="shared" si="33"/>
        <v/>
      </c>
      <c r="D86" s="6" t="str">
        <f t="shared" si="34"/>
        <v/>
      </c>
      <c r="E86" s="7" t="str">
        <f t="shared" si="35"/>
        <v/>
      </c>
      <c r="F86" s="7" t="str">
        <f t="shared" si="36"/>
        <v/>
      </c>
      <c r="I86">
        <f t="shared" si="37"/>
        <v>4.277439666263163E-37</v>
      </c>
      <c r="J86">
        <f t="shared" si="38"/>
        <v>7.5415388132759771E-37</v>
      </c>
      <c r="K86">
        <f t="shared" si="39"/>
        <v>5.4533196890411862E-36</v>
      </c>
      <c r="L86">
        <f t="shared" si="41"/>
        <v>83</v>
      </c>
      <c r="AU86" t="str">
        <f t="shared" ref="AU86:AU117" si="42">IF(B67&gt;0,B67,"")</f>
        <v/>
      </c>
      <c r="AV86" s="6" t="str">
        <f t="shared" ref="AV86:AV117" si="43">IF(A67&gt;0,A67,"")</f>
        <v/>
      </c>
    </row>
    <row r="87" spans="2:48" x14ac:dyDescent="0.25">
      <c r="B87" t="str">
        <f t="shared" si="40"/>
        <v/>
      </c>
      <c r="C87" s="29" t="str">
        <f t="shared" si="33"/>
        <v/>
      </c>
      <c r="D87" s="6" t="str">
        <f t="shared" si="34"/>
        <v/>
      </c>
      <c r="E87" s="7" t="str">
        <f t="shared" si="35"/>
        <v/>
      </c>
      <c r="F87" s="7" t="str">
        <f t="shared" si="36"/>
        <v/>
      </c>
      <c r="I87">
        <f t="shared" si="37"/>
        <v>2.4703539261906517E-36</v>
      </c>
      <c r="J87">
        <f t="shared" si="38"/>
        <v>4.3085139815296338E-36</v>
      </c>
      <c r="K87">
        <f t="shared" si="39"/>
        <v>3.1155052977548041E-35</v>
      </c>
      <c r="L87">
        <f t="shared" si="41"/>
        <v>84</v>
      </c>
      <c r="AU87" t="str">
        <f t="shared" si="42"/>
        <v/>
      </c>
      <c r="AV87" s="6" t="str">
        <f t="shared" si="43"/>
        <v/>
      </c>
    </row>
    <row r="88" spans="2:48" x14ac:dyDescent="0.25">
      <c r="B88" t="str">
        <f t="shared" si="40"/>
        <v/>
      </c>
      <c r="C88" s="29" t="str">
        <f t="shared" si="33"/>
        <v/>
      </c>
      <c r="D88" s="6" t="str">
        <f t="shared" si="34"/>
        <v/>
      </c>
      <c r="E88" s="7" t="str">
        <f t="shared" si="35"/>
        <v/>
      </c>
      <c r="F88" s="7" t="str">
        <f t="shared" si="36"/>
        <v/>
      </c>
      <c r="I88">
        <f t="shared" si="37"/>
        <v>1.3998439082625382E-35</v>
      </c>
      <c r="J88">
        <f t="shared" si="38"/>
        <v>2.4148448103279047E-35</v>
      </c>
      <c r="K88">
        <f t="shared" si="39"/>
        <v>1.7461848405471018E-34</v>
      </c>
      <c r="L88">
        <f t="shared" si="41"/>
        <v>85</v>
      </c>
      <c r="AU88" t="str">
        <f t="shared" si="42"/>
        <v/>
      </c>
      <c r="AV88" s="6" t="str">
        <f t="shared" si="43"/>
        <v/>
      </c>
    </row>
    <row r="89" spans="2:48" x14ac:dyDescent="0.25">
      <c r="B89" t="str">
        <f t="shared" si="40"/>
        <v/>
      </c>
      <c r="C89" s="29" t="str">
        <f t="shared" si="33"/>
        <v/>
      </c>
      <c r="D89" s="6" t="str">
        <f t="shared" si="34"/>
        <v/>
      </c>
      <c r="E89" s="7" t="str">
        <f t="shared" si="35"/>
        <v/>
      </c>
      <c r="F89" s="7" t="str">
        <f t="shared" si="36"/>
        <v/>
      </c>
      <c r="I89">
        <f t="shared" si="37"/>
        <v>7.7829867828104035E-35</v>
      </c>
      <c r="J89">
        <f t="shared" si="38"/>
        <v>1.3278381098206365E-34</v>
      </c>
      <c r="K89">
        <f t="shared" si="39"/>
        <v>9.6016554279306679E-34</v>
      </c>
      <c r="L89">
        <f t="shared" si="41"/>
        <v>86</v>
      </c>
      <c r="AM89" s="27"/>
      <c r="AU89" t="str">
        <f t="shared" si="42"/>
        <v/>
      </c>
      <c r="AV89" s="6" t="str">
        <f t="shared" si="43"/>
        <v/>
      </c>
    </row>
    <row r="90" spans="2:48" x14ac:dyDescent="0.25">
      <c r="B90" t="str">
        <f t="shared" si="40"/>
        <v/>
      </c>
      <c r="C90" s="29" t="str">
        <f t="shared" si="33"/>
        <v/>
      </c>
      <c r="D90" s="6" t="str">
        <f t="shared" si="34"/>
        <v/>
      </c>
      <c r="E90" s="7" t="str">
        <f t="shared" si="35"/>
        <v/>
      </c>
      <c r="F90" s="7" t="str">
        <f t="shared" si="36"/>
        <v/>
      </c>
      <c r="I90">
        <f t="shared" si="37"/>
        <v>4.2458080878574349E-34</v>
      </c>
      <c r="J90">
        <f t="shared" si="38"/>
        <v>7.1630043575628234E-34</v>
      </c>
      <c r="K90">
        <f t="shared" si="39"/>
        <v>5.179599769084382E-33</v>
      </c>
      <c r="L90">
        <f t="shared" si="41"/>
        <v>87</v>
      </c>
      <c r="AU90" t="str">
        <f t="shared" si="42"/>
        <v/>
      </c>
      <c r="AV90" s="6" t="str">
        <f t="shared" si="43"/>
        <v/>
      </c>
    </row>
    <row r="91" spans="2:48" x14ac:dyDescent="0.25">
      <c r="B91" t="str">
        <f t="shared" si="40"/>
        <v/>
      </c>
      <c r="C91" s="29" t="str">
        <f t="shared" si="33"/>
        <v/>
      </c>
      <c r="D91" s="6" t="str">
        <f t="shared" si="34"/>
        <v/>
      </c>
      <c r="E91" s="7" t="str">
        <f t="shared" si="35"/>
        <v/>
      </c>
      <c r="F91" s="7" t="str">
        <f t="shared" si="36"/>
        <v/>
      </c>
      <c r="I91">
        <f t="shared" si="37"/>
        <v>2.2725999231338299E-33</v>
      </c>
      <c r="J91">
        <f t="shared" si="38"/>
        <v>3.7908751818894366E-33</v>
      </c>
      <c r="K91">
        <f t="shared" si="39"/>
        <v>2.7411984185115062E-32</v>
      </c>
      <c r="L91">
        <f t="shared" si="41"/>
        <v>88</v>
      </c>
      <c r="AU91" t="str">
        <f t="shared" si="42"/>
        <v/>
      </c>
      <c r="AV91" s="6" t="str">
        <f t="shared" si="43"/>
        <v/>
      </c>
    </row>
    <row r="92" spans="2:48" x14ac:dyDescent="0.25">
      <c r="B92" t="str">
        <f t="shared" si="40"/>
        <v/>
      </c>
      <c r="C92" s="29" t="str">
        <f t="shared" si="33"/>
        <v/>
      </c>
      <c r="D92" s="6" t="str">
        <f t="shared" si="34"/>
        <v/>
      </c>
      <c r="E92" s="7" t="str">
        <f t="shared" si="35"/>
        <v/>
      </c>
      <c r="F92" s="7" t="str">
        <f t="shared" si="36"/>
        <v/>
      </c>
      <c r="I92">
        <f t="shared" si="37"/>
        <v>1.1935356331433117E-32</v>
      </c>
      <c r="J92">
        <f t="shared" si="38"/>
        <v>1.9682394773232294E-32</v>
      </c>
      <c r="K92">
        <f t="shared" si="39"/>
        <v>1.4232425716008999E-31</v>
      </c>
      <c r="L92">
        <f t="shared" si="41"/>
        <v>89</v>
      </c>
      <c r="AK92" t="s">
        <v>22</v>
      </c>
      <c r="AL92" t="s">
        <v>23</v>
      </c>
      <c r="AM92" s="3"/>
      <c r="AU92" t="str">
        <f t="shared" si="42"/>
        <v/>
      </c>
      <c r="AV92" s="6" t="str">
        <f t="shared" si="43"/>
        <v/>
      </c>
    </row>
    <row r="93" spans="2:48" x14ac:dyDescent="0.25">
      <c r="B93" t="str">
        <f t="shared" si="40"/>
        <v/>
      </c>
      <c r="C93" s="29" t="str">
        <f t="shared" si="33"/>
        <v/>
      </c>
      <c r="D93" s="6" t="str">
        <f t="shared" si="34"/>
        <v/>
      </c>
      <c r="E93" s="7" t="str">
        <f t="shared" si="35"/>
        <v/>
      </c>
      <c r="F93" s="7" t="str">
        <f t="shared" si="36"/>
        <v/>
      </c>
      <c r="I93">
        <f t="shared" si="37"/>
        <v>6.1503356749924828E-32</v>
      </c>
      <c r="J93">
        <f t="shared" si="38"/>
        <v>1.002560465535422E-31</v>
      </c>
      <c r="K93">
        <f t="shared" si="39"/>
        <v>7.2495585602955682E-31</v>
      </c>
      <c r="L93">
        <f t="shared" si="41"/>
        <v>90</v>
      </c>
      <c r="AK93">
        <f>SLOPE(A3:A90,D3:D90)</f>
        <v>7.2282724360976651</v>
      </c>
      <c r="AL93">
        <f>INTERCEPT(A3:A90,D3:D90)</f>
        <v>174.625</v>
      </c>
      <c r="AU93" t="str">
        <f t="shared" si="42"/>
        <v/>
      </c>
      <c r="AV93" s="6" t="str">
        <f t="shared" si="43"/>
        <v/>
      </c>
    </row>
    <row r="94" spans="2:48" x14ac:dyDescent="0.25">
      <c r="B94" t="str">
        <f t="shared" si="40"/>
        <v/>
      </c>
      <c r="C94" s="29" t="str">
        <f t="shared" si="33"/>
        <v/>
      </c>
      <c r="D94" s="6" t="str">
        <f t="shared" si="34"/>
        <v/>
      </c>
      <c r="E94" s="7" t="str">
        <f t="shared" si="35"/>
        <v/>
      </c>
      <c r="F94" s="7" t="str">
        <f t="shared" si="36"/>
        <v/>
      </c>
      <c r="I94">
        <f t="shared" si="37"/>
        <v>3.1096719356127514E-31</v>
      </c>
      <c r="J94">
        <f t="shared" si="38"/>
        <v>5.0099961816155883E-31</v>
      </c>
      <c r="K94">
        <f t="shared" si="39"/>
        <v>3.6227501436616488E-30</v>
      </c>
      <c r="L94">
        <f t="shared" si="41"/>
        <v>91</v>
      </c>
      <c r="AU94" t="str">
        <f t="shared" si="42"/>
        <v/>
      </c>
      <c r="AV94" s="6" t="str">
        <f t="shared" si="43"/>
        <v/>
      </c>
    </row>
    <row r="95" spans="2:48" ht="26.25" x14ac:dyDescent="0.25">
      <c r="B95" t="str">
        <f t="shared" si="40"/>
        <v/>
      </c>
      <c r="C95" s="29" t="str">
        <f t="shared" si="33"/>
        <v/>
      </c>
      <c r="D95" s="6" t="str">
        <f t="shared" si="34"/>
        <v/>
      </c>
      <c r="E95" s="7" t="str">
        <f t="shared" si="35"/>
        <v/>
      </c>
      <c r="F95" s="7" t="str">
        <f t="shared" si="36"/>
        <v/>
      </c>
      <c r="I95">
        <f t="shared" si="37"/>
        <v>1.5427089331086295E-30</v>
      </c>
      <c r="J95">
        <f t="shared" si="38"/>
        <v>2.4561698629136922E-30</v>
      </c>
      <c r="K95">
        <f t="shared" si="39"/>
        <v>1.7760671667535279E-29</v>
      </c>
      <c r="L95">
        <f t="shared" si="41"/>
        <v>92</v>
      </c>
      <c r="AK95" s="26" t="s">
        <v>123</v>
      </c>
      <c r="AL95" s="26" t="s">
        <v>12</v>
      </c>
      <c r="AM95" s="26" t="s">
        <v>13</v>
      </c>
      <c r="AN95" s="26" t="s">
        <v>14</v>
      </c>
      <c r="AO95" s="26" t="s">
        <v>15</v>
      </c>
      <c r="AP95" s="26" t="s">
        <v>14</v>
      </c>
      <c r="AU95" t="str">
        <f t="shared" si="42"/>
        <v/>
      </c>
      <c r="AV95" s="6" t="str">
        <f t="shared" si="43"/>
        <v/>
      </c>
    </row>
    <row r="96" spans="2:48" x14ac:dyDescent="0.25">
      <c r="B96" t="str">
        <f t="shared" si="40"/>
        <v/>
      </c>
      <c r="C96" s="29" t="str">
        <f t="shared" si="33"/>
        <v/>
      </c>
      <c r="D96" s="6" t="str">
        <f t="shared" si="34"/>
        <v/>
      </c>
      <c r="E96" s="7" t="str">
        <f t="shared" si="35"/>
        <v/>
      </c>
      <c r="F96" s="7" t="str">
        <f t="shared" si="36"/>
        <v/>
      </c>
      <c r="I96">
        <f t="shared" si="37"/>
        <v>7.5094558234818021E-30</v>
      </c>
      <c r="J96">
        <f t="shared" si="38"/>
        <v>1.1813363979146816E-29</v>
      </c>
      <c r="K96">
        <f t="shared" si="39"/>
        <v>8.5422951437820551E-29</v>
      </c>
      <c r="L96">
        <f t="shared" si="41"/>
        <v>93</v>
      </c>
      <c r="AL96">
        <v>0.1</v>
      </c>
      <c r="AM96">
        <f>NORMSINV(AL96)</f>
        <v>-1.2815515655446006</v>
      </c>
      <c r="AN96">
        <f>$AK$93*AM96 +$AL$93</f>
        <v>165.36159614333616</v>
      </c>
      <c r="AO96">
        <v>0.1</v>
      </c>
      <c r="AP96" s="73">
        <f>AN96</f>
        <v>165.36159614333616</v>
      </c>
      <c r="AU96" t="str">
        <f t="shared" si="42"/>
        <v/>
      </c>
      <c r="AV96" s="6" t="str">
        <f t="shared" si="43"/>
        <v/>
      </c>
    </row>
    <row r="97" spans="2:72" x14ac:dyDescent="0.25">
      <c r="B97" t="str">
        <f t="shared" si="40"/>
        <v/>
      </c>
      <c r="C97" s="29" t="str">
        <f t="shared" si="33"/>
        <v/>
      </c>
      <c r="D97" s="6" t="str">
        <f t="shared" si="34"/>
        <v/>
      </c>
      <c r="E97" s="7" t="str">
        <f t="shared" si="35"/>
        <v/>
      </c>
      <c r="F97" s="7" t="str">
        <f t="shared" si="36"/>
        <v/>
      </c>
      <c r="I97">
        <f t="shared" si="37"/>
        <v>3.586653537771093E-29</v>
      </c>
      <c r="J97">
        <f t="shared" si="38"/>
        <v>5.5742052421078661E-29</v>
      </c>
      <c r="K97">
        <f t="shared" si="39"/>
        <v>4.0307321821418606E-28</v>
      </c>
      <c r="L97">
        <f t="shared" si="41"/>
        <v>94</v>
      </c>
      <c r="AL97">
        <v>0.25</v>
      </c>
      <c r="AM97">
        <f t="shared" ref="AM97:AM100" si="44">NORMSINV(AL97)</f>
        <v>-0.67448975019608193</v>
      </c>
      <c r="AN97">
        <f>$AK$93*AM97 +$AL$93</f>
        <v>169.74960433022727</v>
      </c>
      <c r="AO97">
        <v>0.25</v>
      </c>
      <c r="AP97" s="73">
        <f>AN97</f>
        <v>169.74960433022727</v>
      </c>
      <c r="AU97" t="str">
        <f t="shared" si="42"/>
        <v/>
      </c>
      <c r="AV97" s="6" t="str">
        <f t="shared" si="43"/>
        <v/>
      </c>
    </row>
    <row r="98" spans="2:72" x14ac:dyDescent="0.25">
      <c r="B98" t="str">
        <f t="shared" si="40"/>
        <v/>
      </c>
      <c r="C98" s="29" t="str">
        <f t="shared" si="33"/>
        <v/>
      </c>
      <c r="D98" s="6" t="str">
        <f t="shared" si="34"/>
        <v/>
      </c>
      <c r="E98" s="7" t="str">
        <f t="shared" si="35"/>
        <v/>
      </c>
      <c r="F98" s="7" t="str">
        <f t="shared" si="36"/>
        <v/>
      </c>
      <c r="I98">
        <f t="shared" si="37"/>
        <v>1.680847686021113E-28</v>
      </c>
      <c r="J98">
        <f t="shared" si="38"/>
        <v>2.5803968856344068E-28</v>
      </c>
      <c r="K98">
        <f t="shared" si="39"/>
        <v>1.865896270029012E-27</v>
      </c>
      <c r="L98">
        <f t="shared" si="41"/>
        <v>95</v>
      </c>
      <c r="AL98">
        <v>0.5</v>
      </c>
      <c r="AM98">
        <f t="shared" si="44"/>
        <v>0</v>
      </c>
      <c r="AN98">
        <f>$AK$93*AM98 +$AL$93</f>
        <v>174.625</v>
      </c>
      <c r="AO98">
        <v>0.5</v>
      </c>
      <c r="AP98" s="73">
        <f>AN98</f>
        <v>174.625</v>
      </c>
      <c r="AU98" t="str">
        <f t="shared" si="42"/>
        <v/>
      </c>
      <c r="AV98" s="6" t="str">
        <f t="shared" si="43"/>
        <v/>
      </c>
    </row>
    <row r="99" spans="2:72" x14ac:dyDescent="0.25">
      <c r="B99" t="str">
        <f t="shared" si="40"/>
        <v/>
      </c>
      <c r="C99" s="29" t="str">
        <f t="shared" ref="C99:C102" si="45">IF(A99&gt;0,((B99-0.5)/$S$2),"")</f>
        <v/>
      </c>
      <c r="D99" s="6" t="str">
        <f t="shared" si="34"/>
        <v/>
      </c>
      <c r="E99" s="7" t="str">
        <f t="shared" si="35"/>
        <v/>
      </c>
      <c r="F99" s="7" t="str">
        <f t="shared" si="36"/>
        <v/>
      </c>
      <c r="I99">
        <f t="shared" si="37"/>
        <v>7.7290622810255365E-28</v>
      </c>
      <c r="J99">
        <f t="shared" si="38"/>
        <v>1.1718829783263938E-27</v>
      </c>
      <c r="K99">
        <f t="shared" si="39"/>
        <v>8.4739370534161665E-27</v>
      </c>
      <c r="L99">
        <f t="shared" si="41"/>
        <v>96</v>
      </c>
      <c r="AL99">
        <v>0.75</v>
      </c>
      <c r="AM99">
        <f t="shared" si="44"/>
        <v>0.67448975019608193</v>
      </c>
      <c r="AN99">
        <f>$AK$93*AM99 +$AL$93</f>
        <v>179.50039566977273</v>
      </c>
      <c r="AO99">
        <v>0.75</v>
      </c>
      <c r="AP99" s="73">
        <f>AN99</f>
        <v>179.50039566977273</v>
      </c>
      <c r="AU99" t="str">
        <f t="shared" si="42"/>
        <v/>
      </c>
      <c r="AV99" s="6" t="str">
        <f t="shared" si="43"/>
        <v/>
      </c>
    </row>
    <row r="100" spans="2:72" x14ac:dyDescent="0.25">
      <c r="B100" t="str">
        <f t="shared" si="40"/>
        <v/>
      </c>
      <c r="C100" s="29" t="str">
        <f t="shared" si="45"/>
        <v/>
      </c>
      <c r="D100" s="6" t="str">
        <f t="shared" si="34"/>
        <v/>
      </c>
      <c r="E100" s="7" t="str">
        <f t="shared" si="35"/>
        <v/>
      </c>
      <c r="F100" s="7" t="str">
        <f t="shared" si="36"/>
        <v/>
      </c>
      <c r="I100">
        <f t="shared" si="37"/>
        <v>3.4872763148788163E-27</v>
      </c>
      <c r="J100">
        <f t="shared" si="38"/>
        <v>5.2212701782043666E-27</v>
      </c>
      <c r="K100">
        <f t="shared" si="39"/>
        <v>3.7755232943284324E-26</v>
      </c>
      <c r="L100">
        <f t="shared" si="41"/>
        <v>97</v>
      </c>
      <c r="AL100">
        <v>0.9</v>
      </c>
      <c r="AM100">
        <f t="shared" si="44"/>
        <v>1.2815515655446006</v>
      </c>
      <c r="AN100">
        <f>$AK$93*AM100 +$AL$93</f>
        <v>183.88840385666384</v>
      </c>
      <c r="AO100">
        <v>0.9</v>
      </c>
      <c r="AP100" s="73">
        <f>AN100</f>
        <v>183.88840385666384</v>
      </c>
      <c r="AU100" t="str">
        <f t="shared" si="42"/>
        <v/>
      </c>
      <c r="AV100" s="6" t="str">
        <f t="shared" si="43"/>
        <v/>
      </c>
    </row>
    <row r="101" spans="2:72" x14ac:dyDescent="0.25">
      <c r="B101" t="str">
        <f t="shared" si="40"/>
        <v/>
      </c>
      <c r="C101" s="29" t="str">
        <f t="shared" si="45"/>
        <v/>
      </c>
      <c r="D101" s="6" t="str">
        <f t="shared" si="34"/>
        <v/>
      </c>
      <c r="E101" s="7" t="str">
        <f t="shared" si="35"/>
        <v/>
      </c>
      <c r="F101" s="7" t="str">
        <f t="shared" si="36"/>
        <v/>
      </c>
      <c r="I101">
        <f t="shared" si="37"/>
        <v>1.5438626939072169E-26</v>
      </c>
      <c r="J101">
        <f t="shared" si="38"/>
        <v>2.2822450330877273E-26</v>
      </c>
      <c r="K101">
        <f t="shared" si="39"/>
        <v>1.6503013618711865E-25</v>
      </c>
      <c r="L101">
        <f t="shared" si="41"/>
        <v>98</v>
      </c>
      <c r="AU101" t="str">
        <f t="shared" si="42"/>
        <v/>
      </c>
      <c r="AV101" s="6" t="str">
        <f t="shared" si="43"/>
        <v/>
      </c>
    </row>
    <row r="102" spans="2:72" x14ac:dyDescent="0.25">
      <c r="B102" t="str">
        <f t="shared" si="40"/>
        <v/>
      </c>
      <c r="C102" s="29" t="str">
        <f t="shared" si="45"/>
        <v/>
      </c>
      <c r="D102" s="6" t="str">
        <f t="shared" si="34"/>
        <v/>
      </c>
      <c r="E102" s="7" t="str">
        <f t="shared" si="35"/>
        <v/>
      </c>
      <c r="F102" s="7" t="str">
        <f t="shared" si="36"/>
        <v/>
      </c>
      <c r="I102">
        <f t="shared" si="37"/>
        <v>6.7064927438114838E-26</v>
      </c>
      <c r="J102">
        <f t="shared" si="38"/>
        <v>9.7868415685998695E-26</v>
      </c>
      <c r="K102">
        <f t="shared" si="39"/>
        <v>7.0769079283420946E-25</v>
      </c>
      <c r="L102">
        <f t="shared" si="41"/>
        <v>99</v>
      </c>
      <c r="AU102" t="str">
        <f t="shared" si="42"/>
        <v/>
      </c>
      <c r="AV102" s="6" t="str">
        <f t="shared" si="43"/>
        <v/>
      </c>
    </row>
    <row r="103" spans="2:72" x14ac:dyDescent="0.25">
      <c r="B103" t="str">
        <f t="shared" si="40"/>
        <v/>
      </c>
      <c r="C103" s="29" t="str">
        <f t="shared" ref="C103:C134" si="46">IF(A103&gt;0,((B103-0.5)/$M$2),"")</f>
        <v/>
      </c>
      <c r="D103" s="6" t="str">
        <f t="shared" si="34"/>
        <v/>
      </c>
      <c r="E103" s="7" t="str">
        <f t="shared" si="35"/>
        <v/>
      </c>
      <c r="F103" s="7" t="str">
        <f t="shared" si="36"/>
        <v/>
      </c>
      <c r="I103">
        <f t="shared" si="37"/>
        <v>2.8585677899752001E-25</v>
      </c>
      <c r="J103">
        <f t="shared" si="38"/>
        <v>4.1173428178044766E-25</v>
      </c>
      <c r="K103">
        <f t="shared" si="39"/>
        <v>2.9772685934254318E-24</v>
      </c>
      <c r="L103">
        <f t="shared" si="41"/>
        <v>100</v>
      </c>
      <c r="AU103" t="str">
        <f t="shared" si="42"/>
        <v/>
      </c>
      <c r="AV103" s="6" t="str">
        <f t="shared" si="43"/>
        <v/>
      </c>
    </row>
    <row r="104" spans="2:72" x14ac:dyDescent="0.25">
      <c r="B104" t="str">
        <f t="shared" si="40"/>
        <v/>
      </c>
      <c r="C104" s="29" t="str">
        <f t="shared" si="46"/>
        <v/>
      </c>
      <c r="D104" s="6" t="str">
        <f t="shared" si="34"/>
        <v/>
      </c>
      <c r="E104" s="7" t="str">
        <f t="shared" si="35"/>
        <v/>
      </c>
      <c r="F104" s="7" t="str">
        <f t="shared" si="36"/>
        <v/>
      </c>
      <c r="I104">
        <f t="shared" ref="I104:I167" si="47">_xlfn.NORM.DIST(L104,$G$3,$H$3,TRUE)</f>
        <v>1.1955551870972923E-24</v>
      </c>
      <c r="J104">
        <f t="shared" ref="J104:J167" si="48">_xlfn.NORM.DIST(L104,$G$3,$H$3,FALSE)</f>
        <v>1.6993611401161443E-24</v>
      </c>
      <c r="K104">
        <f t="shared" ref="K104:K167" si="49">J104*$H$3</f>
        <v>1.2288154703749746E-23</v>
      </c>
      <c r="L104">
        <f t="shared" si="41"/>
        <v>101</v>
      </c>
      <c r="AU104" t="str">
        <f t="shared" si="42"/>
        <v/>
      </c>
      <c r="AV104" s="6" t="str">
        <f t="shared" si="43"/>
        <v/>
      </c>
    </row>
    <row r="105" spans="2:72" x14ac:dyDescent="0.25">
      <c r="B105" t="str">
        <f t="shared" si="40"/>
        <v/>
      </c>
      <c r="C105" s="29" t="str">
        <f t="shared" si="46"/>
        <v/>
      </c>
      <c r="D105" s="6" t="str">
        <f t="shared" si="34"/>
        <v/>
      </c>
      <c r="E105" s="7" t="str">
        <f t="shared" si="35"/>
        <v/>
      </c>
      <c r="F105" s="7" t="str">
        <f t="shared" si="36"/>
        <v/>
      </c>
      <c r="I105">
        <f t="shared" si="47"/>
        <v>4.9063753630132342E-24</v>
      </c>
      <c r="J105">
        <f t="shared" si="48"/>
        <v>6.8809518756028611E-24</v>
      </c>
      <c r="K105">
        <f t="shared" si="49"/>
        <v>4.9756463861875765E-23</v>
      </c>
      <c r="L105">
        <f t="shared" si="41"/>
        <v>102</v>
      </c>
      <c r="AU105" t="str">
        <f t="shared" si="42"/>
        <v/>
      </c>
      <c r="AV105" s="6" t="str">
        <f t="shared" si="43"/>
        <v/>
      </c>
    </row>
    <row r="106" spans="2:72" x14ac:dyDescent="0.25">
      <c r="B106" t="str">
        <f t="shared" si="40"/>
        <v/>
      </c>
      <c r="C106" s="29" t="str">
        <f t="shared" si="46"/>
        <v/>
      </c>
      <c r="D106" s="6" t="str">
        <f t="shared" si="34"/>
        <v/>
      </c>
      <c r="E106" s="7" t="str">
        <f t="shared" si="35"/>
        <v/>
      </c>
      <c r="F106" s="7" t="str">
        <f t="shared" si="36"/>
        <v/>
      </c>
      <c r="I106">
        <f t="shared" si="47"/>
        <v>1.9757132557256719E-23</v>
      </c>
      <c r="J106">
        <f t="shared" si="48"/>
        <v>2.7334147994436861E-23</v>
      </c>
      <c r="K106">
        <f t="shared" si="49"/>
        <v>1.9765441925303445E-22</v>
      </c>
      <c r="L106">
        <f t="shared" si="41"/>
        <v>103</v>
      </c>
      <c r="AU106" t="str">
        <f t="shared" si="42"/>
        <v/>
      </c>
      <c r="AV106" s="6" t="str">
        <f t="shared" si="43"/>
        <v/>
      </c>
    </row>
    <row r="107" spans="2:72" x14ac:dyDescent="0.25">
      <c r="B107" t="str">
        <f t="shared" si="40"/>
        <v/>
      </c>
      <c r="C107" s="29" t="str">
        <f t="shared" si="46"/>
        <v/>
      </c>
      <c r="D107" s="6" t="str">
        <f t="shared" si="34"/>
        <v/>
      </c>
      <c r="E107" s="7" t="str">
        <f t="shared" si="35"/>
        <v/>
      </c>
      <c r="F107" s="7" t="str">
        <f t="shared" si="36"/>
        <v/>
      </c>
      <c r="I107">
        <f t="shared" si="47"/>
        <v>7.8065855529513848E-23</v>
      </c>
      <c r="J107">
        <f t="shared" si="48"/>
        <v>1.0652627622313581E-22</v>
      </c>
      <c r="K107">
        <f t="shared" si="49"/>
        <v>7.7029616091774671E-22</v>
      </c>
      <c r="L107">
        <f t="shared" si="41"/>
        <v>104</v>
      </c>
      <c r="AU107" t="str">
        <f t="shared" si="42"/>
        <v/>
      </c>
      <c r="AV107" s="6" t="str">
        <f t="shared" si="43"/>
        <v/>
      </c>
    </row>
    <row r="108" spans="2:72" x14ac:dyDescent="0.25">
      <c r="B108" t="str">
        <f t="shared" si="40"/>
        <v/>
      </c>
      <c r="C108" s="29" t="str">
        <f t="shared" si="46"/>
        <v/>
      </c>
      <c r="D108" s="6" t="str">
        <f t="shared" si="34"/>
        <v/>
      </c>
      <c r="E108" s="7" t="str">
        <f t="shared" si="35"/>
        <v/>
      </c>
      <c r="F108" s="7" t="str">
        <f t="shared" si="36"/>
        <v/>
      </c>
      <c r="I108">
        <f t="shared" si="47"/>
        <v>3.0267360505758998E-22</v>
      </c>
      <c r="J108">
        <f t="shared" si="48"/>
        <v>4.072884868940872E-22</v>
      </c>
      <c r="K108">
        <f t="shared" si="49"/>
        <v>2.9451208562228483E-21</v>
      </c>
      <c r="L108">
        <f t="shared" si="41"/>
        <v>105</v>
      </c>
      <c r="AU108" t="str">
        <f t="shared" si="42"/>
        <v/>
      </c>
      <c r="AV108" s="6" t="str">
        <f t="shared" si="43"/>
        <v/>
      </c>
    </row>
    <row r="109" spans="2:72" x14ac:dyDescent="0.25">
      <c r="B109" t="str">
        <f t="shared" si="40"/>
        <v/>
      </c>
      <c r="C109" s="29" t="str">
        <f t="shared" si="46"/>
        <v/>
      </c>
      <c r="D109" s="6" t="str">
        <f t="shared" si="34"/>
        <v/>
      </c>
      <c r="E109" s="7" t="str">
        <f t="shared" si="35"/>
        <v/>
      </c>
      <c r="F109" s="7" t="str">
        <f t="shared" si="36"/>
        <v/>
      </c>
      <c r="I109">
        <f t="shared" si="47"/>
        <v>1.1515065880205446E-21</v>
      </c>
      <c r="J109">
        <f t="shared" si="48"/>
        <v>1.5277127564771409E-21</v>
      </c>
      <c r="K109">
        <f t="shared" si="49"/>
        <v>1.1046957736835166E-20</v>
      </c>
      <c r="L109">
        <f t="shared" si="41"/>
        <v>106</v>
      </c>
      <c r="AU109" t="str">
        <f t="shared" si="42"/>
        <v/>
      </c>
      <c r="AV109" s="6" t="str">
        <f t="shared" si="43"/>
        <v/>
      </c>
    </row>
    <row r="110" spans="2:72" x14ac:dyDescent="0.25">
      <c r="B110" t="str">
        <f t="shared" si="40"/>
        <v/>
      </c>
      <c r="C110" s="29" t="str">
        <f t="shared" si="46"/>
        <v/>
      </c>
      <c r="D110" s="6" t="str">
        <f t="shared" si="34"/>
        <v/>
      </c>
      <c r="E110" s="7" t="str">
        <f t="shared" si="35"/>
        <v/>
      </c>
      <c r="F110" s="7" t="str">
        <f t="shared" si="36"/>
        <v/>
      </c>
      <c r="I110">
        <f t="shared" si="47"/>
        <v>4.2987192482938572E-21</v>
      </c>
      <c r="J110">
        <f t="shared" si="48"/>
        <v>5.6218008871094219E-21</v>
      </c>
      <c r="K110">
        <f t="shared" si="49"/>
        <v>4.065148801140451E-20</v>
      </c>
      <c r="L110">
        <f t="shared" si="41"/>
        <v>107</v>
      </c>
      <c r="AU110" t="str">
        <f t="shared" si="42"/>
        <v/>
      </c>
      <c r="AV110" s="6" t="str">
        <f t="shared" si="43"/>
        <v/>
      </c>
    </row>
    <row r="111" spans="2:72" x14ac:dyDescent="0.25">
      <c r="B111" t="str">
        <f t="shared" si="40"/>
        <v/>
      </c>
      <c r="C111" s="29" t="str">
        <f t="shared" si="46"/>
        <v/>
      </c>
      <c r="D111" s="6" t="str">
        <f t="shared" si="34"/>
        <v/>
      </c>
      <c r="E111" s="7" t="str">
        <f t="shared" si="35"/>
        <v/>
      </c>
      <c r="F111" s="7" t="str">
        <f t="shared" si="36"/>
        <v/>
      </c>
      <c r="I111">
        <f t="shared" si="47"/>
        <v>1.5746895174661361E-20</v>
      </c>
      <c r="J111">
        <f t="shared" si="48"/>
        <v>2.0295670233740317E-20</v>
      </c>
      <c r="K111">
        <f t="shared" si="49"/>
        <v>1.4675887882869005E-19</v>
      </c>
      <c r="L111">
        <f t="shared" si="41"/>
        <v>108</v>
      </c>
      <c r="AU111" t="str">
        <f t="shared" si="42"/>
        <v/>
      </c>
      <c r="AV111" s="6" t="str">
        <f t="shared" si="43"/>
        <v/>
      </c>
      <c r="BS111" t="str">
        <f t="shared" ref="BS111:BT112" si="50">IF(A111&gt;0,A111,"")</f>
        <v/>
      </c>
      <c r="BT111" t="str">
        <f t="shared" si="50"/>
        <v/>
      </c>
    </row>
    <row r="112" spans="2:72" x14ac:dyDescent="0.25">
      <c r="B112" t="str">
        <f t="shared" si="40"/>
        <v/>
      </c>
      <c r="C112" s="29" t="str">
        <f t="shared" si="46"/>
        <v/>
      </c>
      <c r="D112" s="6" t="str">
        <f t="shared" si="34"/>
        <v/>
      </c>
      <c r="E112" s="7" t="str">
        <f t="shared" si="35"/>
        <v/>
      </c>
      <c r="F112" s="7" t="str">
        <f t="shared" si="36"/>
        <v/>
      </c>
      <c r="I112">
        <f t="shared" si="47"/>
        <v>5.6602617244185655E-20</v>
      </c>
      <c r="J112">
        <f t="shared" si="48"/>
        <v>7.1882888351388197E-20</v>
      </c>
      <c r="K112">
        <f t="shared" si="49"/>
        <v>5.1978830853685299E-19</v>
      </c>
      <c r="L112">
        <f t="shared" si="41"/>
        <v>109</v>
      </c>
      <c r="AU112" t="str">
        <f t="shared" si="42"/>
        <v/>
      </c>
      <c r="AV112" s="6" t="str">
        <f t="shared" si="43"/>
        <v/>
      </c>
      <c r="BS112" t="str">
        <f t="shared" si="50"/>
        <v/>
      </c>
      <c r="BT112" t="str">
        <f t="shared" si="50"/>
        <v/>
      </c>
    </row>
    <row r="113" spans="2:48" x14ac:dyDescent="0.25">
      <c r="B113" t="str">
        <f t="shared" si="40"/>
        <v/>
      </c>
      <c r="C113" s="29" t="str">
        <f t="shared" si="46"/>
        <v/>
      </c>
      <c r="D113" s="6" t="str">
        <f t="shared" si="34"/>
        <v/>
      </c>
      <c r="E113" s="7" t="str">
        <f t="shared" si="35"/>
        <v/>
      </c>
      <c r="F113" s="7" t="str">
        <f t="shared" si="36"/>
        <v/>
      </c>
      <c r="I113">
        <f t="shared" si="47"/>
        <v>1.9964867890605582E-19</v>
      </c>
      <c r="J113">
        <f t="shared" si="48"/>
        <v>2.4977089167341776E-19</v>
      </c>
      <c r="K113">
        <f t="shared" si="49"/>
        <v>1.8061042381884217E-18</v>
      </c>
      <c r="L113">
        <f t="shared" si="41"/>
        <v>110</v>
      </c>
      <c r="AU113" t="str">
        <f t="shared" si="42"/>
        <v/>
      </c>
      <c r="AV113" s="6" t="str">
        <f t="shared" si="43"/>
        <v/>
      </c>
    </row>
    <row r="114" spans="2:48" x14ac:dyDescent="0.25">
      <c r="B114" t="str">
        <f t="shared" si="40"/>
        <v/>
      </c>
      <c r="C114" s="29" t="str">
        <f t="shared" si="46"/>
        <v/>
      </c>
      <c r="D114" s="6" t="str">
        <f t="shared" si="34"/>
        <v/>
      </c>
      <c r="E114" s="7" t="str">
        <f t="shared" si="35"/>
        <v/>
      </c>
      <c r="F114" s="7" t="str">
        <f t="shared" si="36"/>
        <v/>
      </c>
      <c r="I114">
        <f t="shared" si="47"/>
        <v>6.9101497883343905E-19</v>
      </c>
      <c r="J114">
        <f t="shared" si="48"/>
        <v>8.5143659552088165E-19</v>
      </c>
      <c r="K114">
        <f t="shared" si="49"/>
        <v>6.1567752487734989E-18</v>
      </c>
      <c r="L114">
        <f t="shared" si="41"/>
        <v>111</v>
      </c>
      <c r="AU114" t="str">
        <f t="shared" si="42"/>
        <v/>
      </c>
      <c r="AV114" s="6" t="str">
        <f t="shared" si="43"/>
        <v/>
      </c>
    </row>
    <row r="115" spans="2:48" x14ac:dyDescent="0.25">
      <c r="B115" t="str">
        <f t="shared" si="40"/>
        <v/>
      </c>
      <c r="C115" s="29" t="str">
        <f t="shared" si="46"/>
        <v/>
      </c>
      <c r="D115" s="6" t="str">
        <f t="shared" si="34"/>
        <v/>
      </c>
      <c r="E115" s="7" t="str">
        <f t="shared" si="35"/>
        <v/>
      </c>
      <c r="F115" s="7" t="str">
        <f t="shared" si="36"/>
        <v/>
      </c>
      <c r="I115">
        <f t="shared" si="47"/>
        <v>2.3469424242010541E-18</v>
      </c>
      <c r="J115">
        <f t="shared" si="48"/>
        <v>2.8474557539376147E-18</v>
      </c>
      <c r="K115">
        <f t="shared" si="49"/>
        <v>2.0590077053354509E-17</v>
      </c>
      <c r="L115">
        <f t="shared" si="41"/>
        <v>112</v>
      </c>
      <c r="AU115" t="str">
        <f t="shared" si="42"/>
        <v/>
      </c>
      <c r="AV115" s="6" t="str">
        <f t="shared" si="43"/>
        <v/>
      </c>
    </row>
    <row r="116" spans="2:48" x14ac:dyDescent="0.25">
      <c r="B116" t="str">
        <f t="shared" si="40"/>
        <v/>
      </c>
      <c r="C116" s="29" t="str">
        <f t="shared" si="46"/>
        <v/>
      </c>
      <c r="D116" s="6" t="str">
        <f t="shared" si="34"/>
        <v/>
      </c>
      <c r="E116" s="7" t="str">
        <f t="shared" si="35"/>
        <v/>
      </c>
      <c r="F116" s="7" t="str">
        <f t="shared" si="36"/>
        <v/>
      </c>
      <c r="I116">
        <f t="shared" si="47"/>
        <v>7.8219376318062197E-18</v>
      </c>
      <c r="J116">
        <f t="shared" si="48"/>
        <v>9.3423436754547951E-18</v>
      </c>
      <c r="K116">
        <f t="shared" si="49"/>
        <v>6.7554895583725308E-17</v>
      </c>
      <c r="L116">
        <f t="shared" si="41"/>
        <v>113</v>
      </c>
      <c r="AU116" t="str">
        <f t="shared" si="42"/>
        <v/>
      </c>
      <c r="AV116" s="6" t="str">
        <f t="shared" si="43"/>
        <v/>
      </c>
    </row>
    <row r="117" spans="2:48" x14ac:dyDescent="0.25">
      <c r="B117" t="str">
        <f t="shared" si="40"/>
        <v/>
      </c>
      <c r="C117" s="29" t="str">
        <f t="shared" si="46"/>
        <v/>
      </c>
      <c r="D117" s="6" t="str">
        <f t="shared" si="34"/>
        <v/>
      </c>
      <c r="E117" s="7" t="str">
        <f t="shared" si="35"/>
        <v/>
      </c>
      <c r="F117" s="7" t="str">
        <f t="shared" si="36"/>
        <v/>
      </c>
      <c r="I117">
        <f t="shared" si="47"/>
        <v>2.5581518491432588E-17</v>
      </c>
      <c r="J117">
        <f t="shared" si="48"/>
        <v>3.007106976298825E-17</v>
      </c>
      <c r="K117">
        <f t="shared" si="49"/>
        <v>2.1744522022528759E-16</v>
      </c>
      <c r="L117">
        <f t="shared" si="41"/>
        <v>114</v>
      </c>
      <c r="AU117" t="str">
        <f t="shared" si="42"/>
        <v/>
      </c>
      <c r="AV117" s="6" t="str">
        <f t="shared" si="43"/>
        <v/>
      </c>
    </row>
    <row r="118" spans="2:48" x14ac:dyDescent="0.25">
      <c r="B118" t="str">
        <f t="shared" si="40"/>
        <v/>
      </c>
      <c r="C118" s="29" t="str">
        <f t="shared" si="46"/>
        <v/>
      </c>
      <c r="D118" s="6" t="str">
        <f t="shared" si="34"/>
        <v/>
      </c>
      <c r="E118" s="7" t="str">
        <f t="shared" si="35"/>
        <v/>
      </c>
      <c r="F118" s="7" t="str">
        <f t="shared" si="36"/>
        <v/>
      </c>
      <c r="I118">
        <f t="shared" si="47"/>
        <v>8.209970736681089E-17</v>
      </c>
      <c r="J118">
        <f t="shared" si="48"/>
        <v>9.4958992943645983E-17</v>
      </c>
      <c r="K118">
        <f t="shared" si="49"/>
        <v>6.8665262977830094E-16</v>
      </c>
      <c r="L118">
        <f t="shared" si="41"/>
        <v>115</v>
      </c>
      <c r="AU118" t="str">
        <f t="shared" ref="AU118:AU149" si="51">IF(B99&gt;0,B99,"")</f>
        <v/>
      </c>
      <c r="AV118" s="6" t="str">
        <f t="shared" ref="AV118:AV149" si="52">IF(A99&gt;0,A99,"")</f>
        <v/>
      </c>
    </row>
    <row r="119" spans="2:48" x14ac:dyDescent="0.25">
      <c r="B119" t="str">
        <f t="shared" si="40"/>
        <v/>
      </c>
      <c r="C119" s="29" t="str">
        <f t="shared" si="46"/>
        <v/>
      </c>
      <c r="D119" s="6" t="str">
        <f t="shared" si="34"/>
        <v/>
      </c>
      <c r="E119" s="7" t="str">
        <f t="shared" si="35"/>
        <v/>
      </c>
      <c r="F119" s="7" t="str">
        <f t="shared" si="36"/>
        <v/>
      </c>
      <c r="I119">
        <f t="shared" si="47"/>
        <v>2.5856136049544198E-16</v>
      </c>
      <c r="J119">
        <f t="shared" si="48"/>
        <v>2.9418295473237755E-16</v>
      </c>
      <c r="K119">
        <f t="shared" si="49"/>
        <v>2.1272498079546506E-15</v>
      </c>
      <c r="L119">
        <f t="shared" si="41"/>
        <v>116</v>
      </c>
      <c r="AU119" t="str">
        <f t="shared" si="51"/>
        <v/>
      </c>
      <c r="AV119" s="6" t="str">
        <f t="shared" si="52"/>
        <v/>
      </c>
    </row>
    <row r="120" spans="2:48" x14ac:dyDescent="0.25">
      <c r="B120" t="str">
        <f t="shared" si="40"/>
        <v/>
      </c>
      <c r="C120" s="29" t="str">
        <f t="shared" si="46"/>
        <v/>
      </c>
      <c r="D120" s="6" t="str">
        <f t="shared" si="34"/>
        <v/>
      </c>
      <c r="E120" s="7" t="str">
        <f t="shared" si="35"/>
        <v/>
      </c>
      <c r="F120" s="7" t="str">
        <f t="shared" si="36"/>
        <v/>
      </c>
      <c r="I120">
        <f t="shared" si="47"/>
        <v>7.9909043477556173E-16</v>
      </c>
      <c r="J120">
        <f t="shared" si="48"/>
        <v>8.9411441052883918E-16</v>
      </c>
      <c r="K120">
        <f t="shared" si="49"/>
        <v>6.4653803950580326E-15</v>
      </c>
      <c r="L120">
        <f t="shared" si="41"/>
        <v>117</v>
      </c>
      <c r="AU120" t="str">
        <f t="shared" si="51"/>
        <v/>
      </c>
      <c r="AV120" s="6" t="str">
        <f t="shared" si="52"/>
        <v/>
      </c>
    </row>
    <row r="121" spans="2:48" x14ac:dyDescent="0.25">
      <c r="B121" t="str">
        <f t="shared" si="40"/>
        <v/>
      </c>
      <c r="C121" s="29" t="str">
        <f t="shared" si="46"/>
        <v/>
      </c>
      <c r="D121" s="6" t="str">
        <f t="shared" si="34"/>
        <v/>
      </c>
      <c r="E121" s="7" t="str">
        <f t="shared" si="35"/>
        <v/>
      </c>
      <c r="F121" s="7" t="str">
        <f t="shared" si="36"/>
        <v/>
      </c>
      <c r="I121">
        <f t="shared" si="47"/>
        <v>2.4234957754940415E-15</v>
      </c>
      <c r="J121">
        <f t="shared" si="48"/>
        <v>2.6660167077369159E-15</v>
      </c>
      <c r="K121">
        <f t="shared" si="49"/>
        <v>1.9278083377388374E-14</v>
      </c>
      <c r="L121">
        <f t="shared" si="41"/>
        <v>118</v>
      </c>
      <c r="AU121" t="str">
        <f t="shared" si="51"/>
        <v/>
      </c>
      <c r="AV121" s="6" t="str">
        <f t="shared" si="52"/>
        <v/>
      </c>
    </row>
    <row r="122" spans="2:48" x14ac:dyDescent="0.25">
      <c r="B122" t="str">
        <f t="shared" si="40"/>
        <v/>
      </c>
      <c r="C122" s="29" t="str">
        <f t="shared" si="46"/>
        <v/>
      </c>
      <c r="D122" s="6" t="str">
        <f t="shared" si="34"/>
        <v/>
      </c>
      <c r="E122" s="7" t="str">
        <f t="shared" si="35"/>
        <v/>
      </c>
      <c r="F122" s="7" t="str">
        <f t="shared" si="36"/>
        <v/>
      </c>
      <c r="I122">
        <f t="shared" si="47"/>
        <v>7.2128440328206975E-15</v>
      </c>
      <c r="J122">
        <f t="shared" si="48"/>
        <v>7.7987827511755861E-15</v>
      </c>
      <c r="K122">
        <f t="shared" si="49"/>
        <v>5.6393339052598845E-14</v>
      </c>
      <c r="L122">
        <f t="shared" si="41"/>
        <v>119</v>
      </c>
      <c r="AU122" t="str">
        <f t="shared" si="51"/>
        <v/>
      </c>
      <c r="AV122" s="6" t="str">
        <f t="shared" si="52"/>
        <v/>
      </c>
    </row>
    <row r="123" spans="2:48" x14ac:dyDescent="0.25">
      <c r="B123" t="str">
        <f t="shared" si="40"/>
        <v/>
      </c>
      <c r="C123" s="29" t="str">
        <f t="shared" si="46"/>
        <v/>
      </c>
      <c r="D123" s="6" t="str">
        <f t="shared" si="34"/>
        <v/>
      </c>
      <c r="E123" s="7" t="str">
        <f t="shared" si="35"/>
        <v/>
      </c>
      <c r="F123" s="7" t="str">
        <f t="shared" si="36"/>
        <v/>
      </c>
      <c r="I123">
        <f t="shared" si="47"/>
        <v>2.1066522748776507E-14</v>
      </c>
      <c r="J123">
        <f t="shared" si="48"/>
        <v>2.238128211787368E-14</v>
      </c>
      <c r="K123">
        <f t="shared" si="49"/>
        <v>1.6184002955010654E-13</v>
      </c>
      <c r="L123">
        <f t="shared" si="41"/>
        <v>120</v>
      </c>
      <c r="AU123" t="str">
        <f t="shared" si="51"/>
        <v/>
      </c>
      <c r="AV123" s="6" t="str">
        <f t="shared" si="52"/>
        <v/>
      </c>
    </row>
    <row r="124" spans="2:48" x14ac:dyDescent="0.25">
      <c r="B124" t="str">
        <f t="shared" si="40"/>
        <v/>
      </c>
      <c r="C124" s="29" t="str">
        <f t="shared" si="46"/>
        <v/>
      </c>
      <c r="D124" s="6" t="str">
        <f t="shared" si="34"/>
        <v/>
      </c>
      <c r="E124" s="7" t="str">
        <f t="shared" si="35"/>
        <v/>
      </c>
      <c r="F124" s="7" t="str">
        <f t="shared" si="36"/>
        <v/>
      </c>
      <c r="I124">
        <f t="shared" si="47"/>
        <v>6.0381725016933476E-14</v>
      </c>
      <c r="J124">
        <f t="shared" si="48"/>
        <v>6.3014034169164438E-14</v>
      </c>
      <c r="K124">
        <f t="shared" si="49"/>
        <v>4.5565723618061736E-13</v>
      </c>
      <c r="L124">
        <f t="shared" si="41"/>
        <v>121</v>
      </c>
      <c r="AU124" t="str">
        <f t="shared" si="51"/>
        <v/>
      </c>
      <c r="AV124" s="6" t="str">
        <f t="shared" si="52"/>
        <v/>
      </c>
    </row>
    <row r="125" spans="2:48" x14ac:dyDescent="0.25">
      <c r="B125" t="str">
        <f t="shared" si="40"/>
        <v/>
      </c>
      <c r="C125" s="29" t="str">
        <f t="shared" si="46"/>
        <v/>
      </c>
      <c r="D125" s="6" t="str">
        <f t="shared" si="34"/>
        <v/>
      </c>
      <c r="E125" s="7" t="str">
        <f t="shared" si="35"/>
        <v/>
      </c>
      <c r="F125" s="7" t="str">
        <f t="shared" si="36"/>
        <v/>
      </c>
      <c r="I125">
        <f t="shared" si="47"/>
        <v>1.6984354140204148E-13</v>
      </c>
      <c r="J125">
        <f t="shared" si="48"/>
        <v>1.7405391248647639E-13</v>
      </c>
      <c r="K125">
        <f t="shared" si="49"/>
        <v>1.2585914511853339E-12</v>
      </c>
      <c r="L125">
        <f t="shared" si="41"/>
        <v>122</v>
      </c>
      <c r="AU125" t="str">
        <f t="shared" si="51"/>
        <v/>
      </c>
      <c r="AV125" s="6" t="str">
        <f t="shared" si="52"/>
        <v/>
      </c>
    </row>
    <row r="126" spans="2:48" x14ac:dyDescent="0.25">
      <c r="B126" t="str">
        <f t="shared" si="40"/>
        <v/>
      </c>
      <c r="C126" s="29" t="str">
        <f t="shared" si="46"/>
        <v/>
      </c>
      <c r="D126" s="6" t="str">
        <f t="shared" si="34"/>
        <v/>
      </c>
      <c r="E126" s="7" t="str">
        <f t="shared" si="35"/>
        <v/>
      </c>
      <c r="F126" s="7" t="str">
        <f t="shared" si="36"/>
        <v/>
      </c>
      <c r="I126">
        <f t="shared" si="47"/>
        <v>4.6884378609542441E-13</v>
      </c>
      <c r="J126">
        <f t="shared" si="48"/>
        <v>4.7165503983474959E-13</v>
      </c>
      <c r="K126">
        <f t="shared" si="49"/>
        <v>3.410558214775074E-12</v>
      </c>
      <c r="L126">
        <f t="shared" si="41"/>
        <v>123</v>
      </c>
      <c r="AU126" t="str">
        <f t="shared" si="51"/>
        <v/>
      </c>
      <c r="AV126" s="6" t="str">
        <f t="shared" si="52"/>
        <v/>
      </c>
    </row>
    <row r="127" spans="2:48" x14ac:dyDescent="0.25">
      <c r="B127" t="str">
        <f t="shared" si="40"/>
        <v/>
      </c>
      <c r="C127" s="29" t="str">
        <f t="shared" si="46"/>
        <v/>
      </c>
      <c r="D127" s="6" t="str">
        <f t="shared" si="34"/>
        <v/>
      </c>
      <c r="E127" s="7" t="str">
        <f t="shared" si="35"/>
        <v/>
      </c>
      <c r="F127" s="7" t="str">
        <f t="shared" si="36"/>
        <v/>
      </c>
      <c r="I127">
        <f t="shared" si="47"/>
        <v>1.2701291640625673E-12</v>
      </c>
      <c r="J127">
        <f t="shared" si="48"/>
        <v>1.2538897499265858E-12</v>
      </c>
      <c r="K127">
        <f t="shared" si="49"/>
        <v>9.0669316043621516E-12</v>
      </c>
      <c r="L127">
        <f t="shared" si="41"/>
        <v>124</v>
      </c>
      <c r="AU127" t="str">
        <f t="shared" si="51"/>
        <v/>
      </c>
      <c r="AV127" s="6" t="str">
        <f t="shared" si="52"/>
        <v/>
      </c>
    </row>
    <row r="128" spans="2:48" x14ac:dyDescent="0.25">
      <c r="B128" t="str">
        <f t="shared" si="40"/>
        <v/>
      </c>
      <c r="C128" s="29" t="str">
        <f t="shared" si="46"/>
        <v/>
      </c>
      <c r="D128" s="6" t="str">
        <f t="shared" si="34"/>
        <v/>
      </c>
      <c r="E128" s="7" t="str">
        <f t="shared" si="35"/>
        <v/>
      </c>
      <c r="F128" s="7" t="str">
        <f t="shared" si="36"/>
        <v/>
      </c>
      <c r="I128">
        <f t="shared" si="47"/>
        <v>3.3768631214414633E-12</v>
      </c>
      <c r="J128">
        <f t="shared" si="48"/>
        <v>3.2703061298203973E-12</v>
      </c>
      <c r="K128">
        <f t="shared" si="49"/>
        <v>2.3647726609252458E-11</v>
      </c>
      <c r="L128">
        <f t="shared" si="41"/>
        <v>125</v>
      </c>
      <c r="AU128" t="str">
        <f t="shared" si="51"/>
        <v/>
      </c>
      <c r="AV128" s="6" t="str">
        <f t="shared" si="52"/>
        <v/>
      </c>
    </row>
    <row r="129" spans="2:48" x14ac:dyDescent="0.25">
      <c r="B129" t="str">
        <f t="shared" si="40"/>
        <v/>
      </c>
      <c r="C129" s="29" t="str">
        <f t="shared" si="46"/>
        <v/>
      </c>
      <c r="D129" s="6" t="str">
        <f t="shared" si="34"/>
        <v/>
      </c>
      <c r="E129" s="7" t="str">
        <f t="shared" si="35"/>
        <v/>
      </c>
      <c r="F129" s="7" t="str">
        <f t="shared" si="36"/>
        <v/>
      </c>
      <c r="I129">
        <f t="shared" si="47"/>
        <v>8.8111054354453773E-12</v>
      </c>
      <c r="J129">
        <f t="shared" si="48"/>
        <v>8.367806868967282E-12</v>
      </c>
      <c r="K129">
        <f t="shared" si="49"/>
        <v>6.050797732725728E-11</v>
      </c>
      <c r="L129">
        <f t="shared" si="41"/>
        <v>126</v>
      </c>
      <c r="AU129" t="str">
        <f t="shared" si="51"/>
        <v/>
      </c>
      <c r="AV129" s="6" t="str">
        <f t="shared" si="52"/>
        <v/>
      </c>
    </row>
    <row r="130" spans="2:48" x14ac:dyDescent="0.25">
      <c r="B130" t="str">
        <f t="shared" si="40"/>
        <v/>
      </c>
      <c r="C130" s="29" t="str">
        <f t="shared" si="46"/>
        <v/>
      </c>
      <c r="D130" s="6" t="str">
        <f t="shared" si="34"/>
        <v/>
      </c>
      <c r="E130" s="7" t="str">
        <f t="shared" si="35"/>
        <v/>
      </c>
      <c r="F130" s="7" t="str">
        <f t="shared" si="36"/>
        <v/>
      </c>
      <c r="I130">
        <f t="shared" si="47"/>
        <v>2.2563399585967148E-11</v>
      </c>
      <c r="J130">
        <f t="shared" si="48"/>
        <v>2.1005308826372327E-11</v>
      </c>
      <c r="K130">
        <f t="shared" si="49"/>
        <v>1.518903065188733E-10</v>
      </c>
      <c r="L130">
        <f t="shared" si="41"/>
        <v>127</v>
      </c>
      <c r="AU130" t="str">
        <f t="shared" si="51"/>
        <v/>
      </c>
      <c r="AV130" s="6" t="str">
        <f t="shared" si="52"/>
        <v/>
      </c>
    </row>
    <row r="131" spans="2:48" x14ac:dyDescent="0.25">
      <c r="B131" t="str">
        <f t="shared" si="40"/>
        <v/>
      </c>
      <c r="C131" s="29" t="str">
        <f t="shared" si="46"/>
        <v/>
      </c>
      <c r="D131" s="6" t="str">
        <f t="shared" ref="D131:D194" si="53">IF(A131&gt;0,(_xlfn.NORM.S.INV(C131)),"")</f>
        <v/>
      </c>
      <c r="E131" s="7" t="str">
        <f t="shared" si="35"/>
        <v/>
      </c>
      <c r="F131" s="7" t="str">
        <f t="shared" si="36"/>
        <v/>
      </c>
      <c r="I131">
        <f t="shared" si="47"/>
        <v>5.6707696712101189E-11</v>
      </c>
      <c r="J131">
        <f t="shared" si="48"/>
        <v>5.1729785489244837E-11</v>
      </c>
      <c r="K131">
        <f t="shared" si="49"/>
        <v>3.7406034060551975E-10</v>
      </c>
      <c r="L131">
        <f t="shared" si="41"/>
        <v>128</v>
      </c>
      <c r="AU131" t="str">
        <f t="shared" si="51"/>
        <v/>
      </c>
      <c r="AV131" s="6" t="str">
        <f t="shared" si="52"/>
        <v/>
      </c>
    </row>
    <row r="132" spans="2:48" x14ac:dyDescent="0.25">
      <c r="B132" t="str">
        <f t="shared" si="40"/>
        <v/>
      </c>
      <c r="C132" s="29" t="str">
        <f t="shared" si="46"/>
        <v/>
      </c>
      <c r="D132" s="6" t="str">
        <f t="shared" si="53"/>
        <v/>
      </c>
      <c r="E132" s="7" t="str">
        <f t="shared" ref="E132:E195" si="54">IF(A132&gt;0,_xlfn.NORM.DIST(D132,0,1,TRUE),"")</f>
        <v/>
      </c>
      <c r="F132" s="7" t="str">
        <f t="shared" ref="F132:F195" si="55">IF(A132&gt;0,_xlfn.NORM.DIST(D132,0,1,FALSE),"")</f>
        <v/>
      </c>
      <c r="I132">
        <f t="shared" si="47"/>
        <v>1.3987796328525412E-10</v>
      </c>
      <c r="J132">
        <f t="shared" si="48"/>
        <v>1.2498171143264108E-10</v>
      </c>
      <c r="K132">
        <f t="shared" si="49"/>
        <v>9.0374821982732681E-10</v>
      </c>
      <c r="L132">
        <f t="shared" si="41"/>
        <v>129</v>
      </c>
      <c r="AU132" t="str">
        <f t="shared" si="51"/>
        <v/>
      </c>
      <c r="AV132" s="6" t="str">
        <f t="shared" si="52"/>
        <v/>
      </c>
    </row>
    <row r="133" spans="2:48" x14ac:dyDescent="0.25">
      <c r="B133" t="str">
        <f t="shared" ref="B133:B196" si="56">IF(A133&gt;0,(B132+1),"")</f>
        <v/>
      </c>
      <c r="C133" s="29" t="str">
        <f t="shared" si="46"/>
        <v/>
      </c>
      <c r="D133" s="6" t="str">
        <f t="shared" si="53"/>
        <v/>
      </c>
      <c r="E133" s="7" t="str">
        <f t="shared" si="54"/>
        <v/>
      </c>
      <c r="F133" s="7" t="str">
        <f t="shared" si="55"/>
        <v/>
      </c>
      <c r="I133">
        <f t="shared" si="47"/>
        <v>3.3863610308617378E-10</v>
      </c>
      <c r="J133">
        <f t="shared" si="48"/>
        <v>2.9624187010868942E-10</v>
      </c>
      <c r="K133">
        <f t="shared" si="49"/>
        <v>2.1421379150607834E-9</v>
      </c>
      <c r="L133">
        <f t="shared" ref="L133:L196" si="57">L132+1</f>
        <v>130</v>
      </c>
      <c r="AU133" t="str">
        <f t="shared" si="51"/>
        <v/>
      </c>
      <c r="AV133" s="6" t="str">
        <f t="shared" si="52"/>
        <v/>
      </c>
    </row>
    <row r="134" spans="2:48" x14ac:dyDescent="0.25">
      <c r="B134" t="str">
        <f t="shared" si="56"/>
        <v/>
      </c>
      <c r="C134" s="29" t="str">
        <f t="shared" si="46"/>
        <v/>
      </c>
      <c r="D134" s="6" t="str">
        <f t="shared" si="53"/>
        <v/>
      </c>
      <c r="E134" s="7" t="str">
        <f t="shared" si="54"/>
        <v/>
      </c>
      <c r="F134" s="7" t="str">
        <f t="shared" si="55"/>
        <v/>
      </c>
      <c r="I134">
        <f t="shared" si="47"/>
        <v>8.0463907656189654E-10</v>
      </c>
      <c r="J134">
        <f t="shared" si="48"/>
        <v>6.8887527492501509E-10</v>
      </c>
      <c r="K134">
        <f t="shared" si="49"/>
        <v>4.9812872320289584E-9</v>
      </c>
      <c r="L134">
        <f t="shared" si="57"/>
        <v>131</v>
      </c>
      <c r="AU134" t="str">
        <f t="shared" si="51"/>
        <v/>
      </c>
      <c r="AV134" s="6" t="str">
        <f t="shared" si="52"/>
        <v/>
      </c>
    </row>
    <row r="135" spans="2:48" x14ac:dyDescent="0.25">
      <c r="B135" t="str">
        <f t="shared" si="56"/>
        <v/>
      </c>
      <c r="C135" s="29" t="str">
        <f t="shared" ref="C135:C166" si="58">IF(A135&gt;0,((B135-0.5)/$M$2),"")</f>
        <v/>
      </c>
      <c r="D135" s="6" t="str">
        <f t="shared" si="53"/>
        <v/>
      </c>
      <c r="E135" s="7" t="str">
        <f t="shared" si="54"/>
        <v/>
      </c>
      <c r="F135" s="7" t="str">
        <f t="shared" si="55"/>
        <v/>
      </c>
      <c r="I135">
        <f t="shared" si="47"/>
        <v>1.8765517530238537E-9</v>
      </c>
      <c r="J135">
        <f t="shared" si="48"/>
        <v>1.5715526579259775E-9</v>
      </c>
      <c r="K135">
        <f t="shared" si="49"/>
        <v>1.136396598098251E-8</v>
      </c>
      <c r="L135">
        <f t="shared" si="57"/>
        <v>132</v>
      </c>
      <c r="AU135" t="str">
        <f t="shared" si="51"/>
        <v/>
      </c>
      <c r="AV135" s="6" t="str">
        <f t="shared" si="52"/>
        <v/>
      </c>
    </row>
    <row r="136" spans="2:48" x14ac:dyDescent="0.25">
      <c r="B136" t="str">
        <f t="shared" si="56"/>
        <v/>
      </c>
      <c r="C136" s="29" t="str">
        <f t="shared" si="58"/>
        <v/>
      </c>
      <c r="D136" s="6" t="str">
        <f t="shared" si="53"/>
        <v/>
      </c>
      <c r="E136" s="7" t="str">
        <f t="shared" si="54"/>
        <v/>
      </c>
      <c r="F136" s="7" t="str">
        <f t="shared" si="55"/>
        <v/>
      </c>
      <c r="I136">
        <f t="shared" si="47"/>
        <v>4.295558616999555E-9</v>
      </c>
      <c r="J136">
        <f t="shared" si="48"/>
        <v>3.5173165944248715E-9</v>
      </c>
      <c r="K136">
        <f t="shared" si="49"/>
        <v>2.5433870078613792E-8</v>
      </c>
      <c r="L136">
        <f t="shared" si="57"/>
        <v>133</v>
      </c>
      <c r="AU136" t="str">
        <f t="shared" si="51"/>
        <v/>
      </c>
      <c r="AV136" s="6" t="str">
        <f t="shared" si="52"/>
        <v/>
      </c>
    </row>
    <row r="137" spans="2:48" x14ac:dyDescent="0.25">
      <c r="B137" t="str">
        <f t="shared" si="56"/>
        <v/>
      </c>
      <c r="C137" s="29" t="str">
        <f t="shared" si="58"/>
        <v/>
      </c>
      <c r="D137" s="6" t="str">
        <f t="shared" si="53"/>
        <v/>
      </c>
      <c r="E137" s="7" t="str">
        <f t="shared" si="54"/>
        <v/>
      </c>
      <c r="F137" s="7" t="str">
        <f t="shared" si="55"/>
        <v/>
      </c>
      <c r="I137">
        <f t="shared" si="47"/>
        <v>9.6513270188847715E-9</v>
      </c>
      <c r="J137">
        <f t="shared" si="48"/>
        <v>7.7230379333200192E-9</v>
      </c>
      <c r="K137">
        <f t="shared" si="49"/>
        <v>5.5845624962965766E-8</v>
      </c>
      <c r="L137">
        <f t="shared" si="57"/>
        <v>134</v>
      </c>
      <c r="AU137" t="str">
        <f t="shared" si="51"/>
        <v/>
      </c>
      <c r="AV137" s="6" t="str">
        <f t="shared" si="52"/>
        <v/>
      </c>
    </row>
    <row r="138" spans="2:48" x14ac:dyDescent="0.25">
      <c r="B138" t="str">
        <f t="shared" si="56"/>
        <v/>
      </c>
      <c r="C138" s="29" t="str">
        <f t="shared" si="58"/>
        <v/>
      </c>
      <c r="D138" s="6" t="str">
        <f t="shared" si="53"/>
        <v/>
      </c>
      <c r="E138" s="7" t="str">
        <f t="shared" si="54"/>
        <v/>
      </c>
      <c r="F138" s="7" t="str">
        <f t="shared" si="55"/>
        <v/>
      </c>
      <c r="I138">
        <f t="shared" si="47"/>
        <v>2.128490994745037E-8</v>
      </c>
      <c r="J138">
        <f t="shared" si="48"/>
        <v>1.6636388680232707E-8</v>
      </c>
      <c r="K138">
        <f t="shared" si="49"/>
        <v>1.202984539239485E-7</v>
      </c>
      <c r="L138">
        <f t="shared" si="57"/>
        <v>135</v>
      </c>
      <c r="AU138" t="str">
        <f t="shared" si="51"/>
        <v/>
      </c>
      <c r="AV138" s="6" t="str">
        <f t="shared" si="52"/>
        <v/>
      </c>
    </row>
    <row r="139" spans="2:48" x14ac:dyDescent="0.25">
      <c r="B139" t="str">
        <f t="shared" si="56"/>
        <v/>
      </c>
      <c r="C139" s="29" t="str">
        <f t="shared" si="58"/>
        <v/>
      </c>
      <c r="D139" s="6" t="str">
        <f t="shared" si="53"/>
        <v/>
      </c>
      <c r="E139" s="7" t="str">
        <f t="shared" si="54"/>
        <v/>
      </c>
      <c r="F139" s="7" t="str">
        <f t="shared" si="55"/>
        <v/>
      </c>
      <c r="I139">
        <f t="shared" si="47"/>
        <v>4.6076947635633273E-8</v>
      </c>
      <c r="J139">
        <f t="shared" si="48"/>
        <v>3.515799759827318E-8</v>
      </c>
      <c r="K139">
        <f t="shared" si="49"/>
        <v>2.5422901781319748E-7</v>
      </c>
      <c r="L139">
        <f t="shared" si="57"/>
        <v>136</v>
      </c>
      <c r="AU139" t="str">
        <f t="shared" si="51"/>
        <v/>
      </c>
      <c r="AV139" s="6" t="str">
        <f t="shared" si="52"/>
        <v/>
      </c>
    </row>
    <row r="140" spans="2:48" x14ac:dyDescent="0.25">
      <c r="B140" t="str">
        <f t="shared" si="56"/>
        <v/>
      </c>
      <c r="C140" s="29" t="str">
        <f t="shared" si="58"/>
        <v/>
      </c>
      <c r="D140" s="6" t="str">
        <f t="shared" si="53"/>
        <v/>
      </c>
      <c r="E140" s="7" t="str">
        <f t="shared" si="54"/>
        <v/>
      </c>
      <c r="F140" s="7" t="str">
        <f t="shared" si="55"/>
        <v/>
      </c>
      <c r="I140">
        <f t="shared" si="47"/>
        <v>9.7911339454319814E-8</v>
      </c>
      <c r="J140">
        <f t="shared" si="48"/>
        <v>7.2892591276621348E-8</v>
      </c>
      <c r="K140">
        <f t="shared" si="49"/>
        <v>5.2708951453550585E-7</v>
      </c>
      <c r="L140">
        <f t="shared" si="57"/>
        <v>137</v>
      </c>
      <c r="AU140" t="str">
        <f t="shared" si="51"/>
        <v/>
      </c>
      <c r="AV140" s="6" t="str">
        <f t="shared" si="52"/>
        <v/>
      </c>
    </row>
    <row r="141" spans="2:48" x14ac:dyDescent="0.25">
      <c r="B141" t="str">
        <f t="shared" si="56"/>
        <v/>
      </c>
      <c r="C141" s="29" t="str">
        <f t="shared" si="58"/>
        <v/>
      </c>
      <c r="D141" s="6" t="str">
        <f t="shared" si="53"/>
        <v/>
      </c>
      <c r="E141" s="7" t="str">
        <f t="shared" si="54"/>
        <v/>
      </c>
      <c r="F141" s="7" t="str">
        <f t="shared" si="55"/>
        <v/>
      </c>
      <c r="I141">
        <f t="shared" si="47"/>
        <v>2.0423522991506448E-7</v>
      </c>
      <c r="J141">
        <f t="shared" si="48"/>
        <v>1.4826438141476669E-7</v>
      </c>
      <c r="K141">
        <f t="shared" si="49"/>
        <v>1.0721062244343733E-6</v>
      </c>
      <c r="L141">
        <f t="shared" si="57"/>
        <v>138</v>
      </c>
      <c r="AU141" t="str">
        <f t="shared" si="51"/>
        <v/>
      </c>
      <c r="AV141" s="6" t="str">
        <f t="shared" si="52"/>
        <v/>
      </c>
    </row>
    <row r="142" spans="2:48" x14ac:dyDescent="0.25">
      <c r="B142" t="str">
        <f t="shared" si="56"/>
        <v/>
      </c>
      <c r="C142" s="29" t="str">
        <f t="shared" si="58"/>
        <v/>
      </c>
      <c r="D142" s="6" t="str">
        <f t="shared" si="53"/>
        <v/>
      </c>
      <c r="E142" s="7" t="str">
        <f t="shared" si="54"/>
        <v/>
      </c>
      <c r="F142" s="7" t="str">
        <f t="shared" si="55"/>
        <v/>
      </c>
      <c r="I142">
        <f t="shared" si="47"/>
        <v>4.18204200447325E-7</v>
      </c>
      <c r="J142">
        <f t="shared" si="48"/>
        <v>2.9585877451363776E-7</v>
      </c>
      <c r="K142">
        <f t="shared" si="49"/>
        <v>2.1393677340632364E-6</v>
      </c>
      <c r="L142">
        <f t="shared" si="57"/>
        <v>139</v>
      </c>
      <c r="AU142" t="str">
        <f t="shared" si="51"/>
        <v/>
      </c>
      <c r="AV142" s="6" t="str">
        <f t="shared" si="52"/>
        <v/>
      </c>
    </row>
    <row r="143" spans="2:48" x14ac:dyDescent="0.25">
      <c r="B143" t="str">
        <f t="shared" si="56"/>
        <v/>
      </c>
      <c r="C143" s="29" t="str">
        <f t="shared" si="58"/>
        <v/>
      </c>
      <c r="D143" s="6" t="str">
        <f t="shared" si="53"/>
        <v/>
      </c>
      <c r="E143" s="7" t="str">
        <f t="shared" si="54"/>
        <v/>
      </c>
      <c r="F143" s="7" t="str">
        <f t="shared" si="55"/>
        <v/>
      </c>
      <c r="I143">
        <f t="shared" si="47"/>
        <v>8.4065665492873727E-7</v>
      </c>
      <c r="J143">
        <f t="shared" si="48"/>
        <v>5.7919694364516501E-7</v>
      </c>
      <c r="K143">
        <f t="shared" si="49"/>
        <v>4.1881984231817706E-6</v>
      </c>
      <c r="L143">
        <f t="shared" si="57"/>
        <v>140</v>
      </c>
      <c r="AU143" t="str">
        <f t="shared" si="51"/>
        <v/>
      </c>
      <c r="AV143" s="6" t="str">
        <f t="shared" si="52"/>
        <v/>
      </c>
    </row>
    <row r="144" spans="2:48" x14ac:dyDescent="0.25">
      <c r="B144" t="str">
        <f t="shared" si="56"/>
        <v/>
      </c>
      <c r="C144" s="29" t="str">
        <f t="shared" si="58"/>
        <v/>
      </c>
      <c r="D144" s="6" t="str">
        <f t="shared" si="53"/>
        <v/>
      </c>
      <c r="E144" s="7" t="str">
        <f t="shared" si="54"/>
        <v/>
      </c>
      <c r="F144" s="7" t="str">
        <f t="shared" si="55"/>
        <v/>
      </c>
      <c r="I144">
        <f t="shared" si="47"/>
        <v>1.6589556120108194E-6</v>
      </c>
      <c r="J144">
        <f t="shared" si="48"/>
        <v>1.1124032585092696E-6</v>
      </c>
      <c r="K144">
        <f t="shared" si="49"/>
        <v>8.0438365988426571E-6</v>
      </c>
      <c r="L144">
        <f t="shared" si="57"/>
        <v>141</v>
      </c>
      <c r="AU144" t="str">
        <f t="shared" si="51"/>
        <v/>
      </c>
      <c r="AV144" s="6" t="str">
        <f t="shared" si="52"/>
        <v/>
      </c>
    </row>
    <row r="145" spans="2:73" x14ac:dyDescent="0.25">
      <c r="B145" t="str">
        <f t="shared" si="56"/>
        <v/>
      </c>
      <c r="C145" s="29" t="str">
        <f t="shared" si="58"/>
        <v/>
      </c>
      <c r="D145" s="6" t="str">
        <f t="shared" si="53"/>
        <v/>
      </c>
      <c r="E145" s="7" t="str">
        <f t="shared" si="54"/>
        <v/>
      </c>
      <c r="F145" s="7" t="str">
        <f t="shared" si="55"/>
        <v/>
      </c>
      <c r="I145">
        <f t="shared" si="47"/>
        <v>3.2140376072105103E-6</v>
      </c>
      <c r="J145">
        <f t="shared" si="48"/>
        <v>2.0960055421268981E-6</v>
      </c>
      <c r="K145">
        <f t="shared" si="49"/>
        <v>1.5156307716799892E-5</v>
      </c>
      <c r="L145">
        <f t="shared" si="57"/>
        <v>142</v>
      </c>
      <c r="AU145" t="str">
        <f t="shared" si="51"/>
        <v/>
      </c>
      <c r="AV145" s="6" t="str">
        <f t="shared" si="52"/>
        <v/>
      </c>
    </row>
    <row r="146" spans="2:73" x14ac:dyDescent="0.25">
      <c r="B146" t="str">
        <f t="shared" si="56"/>
        <v/>
      </c>
      <c r="C146" s="29" t="str">
        <f t="shared" si="58"/>
        <v/>
      </c>
      <c r="D146" s="6" t="str">
        <f t="shared" si="53"/>
        <v/>
      </c>
      <c r="E146" s="7" t="str">
        <f t="shared" si="54"/>
        <v/>
      </c>
      <c r="F146" s="7" t="str">
        <f t="shared" si="55"/>
        <v/>
      </c>
      <c r="I146">
        <f t="shared" si="47"/>
        <v>6.1133949154277407E-6</v>
      </c>
      <c r="J146">
        <f t="shared" si="48"/>
        <v>3.8745099841961937E-6</v>
      </c>
      <c r="K146">
        <f t="shared" si="49"/>
        <v>2.8016751097281079E-5</v>
      </c>
      <c r="L146">
        <f t="shared" si="57"/>
        <v>143</v>
      </c>
      <c r="AU146" t="str">
        <f t="shared" si="51"/>
        <v/>
      </c>
      <c r="AV146" s="6" t="str">
        <f t="shared" si="52"/>
        <v/>
      </c>
    </row>
    <row r="147" spans="2:73" x14ac:dyDescent="0.25">
      <c r="B147" t="str">
        <f t="shared" si="56"/>
        <v/>
      </c>
      <c r="C147" s="29" t="str">
        <f t="shared" si="58"/>
        <v/>
      </c>
      <c r="D147" s="6" t="str">
        <f t="shared" si="53"/>
        <v/>
      </c>
      <c r="E147" s="7" t="str">
        <f t="shared" si="54"/>
        <v/>
      </c>
      <c r="F147" s="7" t="str">
        <f t="shared" si="55"/>
        <v/>
      </c>
      <c r="I147">
        <f t="shared" si="47"/>
        <v>1.1416831168841448E-5</v>
      </c>
      <c r="J147">
        <f t="shared" si="48"/>
        <v>7.0264397313619571E-6</v>
      </c>
      <c r="K147">
        <f t="shared" si="49"/>
        <v>5.0808492907898564E-5</v>
      </c>
      <c r="L147">
        <f t="shared" si="57"/>
        <v>144</v>
      </c>
      <c r="AU147" t="str">
        <f t="shared" si="51"/>
        <v/>
      </c>
      <c r="AV147" s="6" t="str">
        <f t="shared" si="52"/>
        <v/>
      </c>
    </row>
    <row r="148" spans="2:73" x14ac:dyDescent="0.25">
      <c r="B148" t="str">
        <f t="shared" si="56"/>
        <v/>
      </c>
      <c r="C148" s="29" t="str">
        <f t="shared" si="58"/>
        <v/>
      </c>
      <c r="D148" s="6" t="str">
        <f t="shared" si="53"/>
        <v/>
      </c>
      <c r="E148" s="7" t="str">
        <f t="shared" si="54"/>
        <v/>
      </c>
      <c r="F148" s="7" t="str">
        <f t="shared" si="55"/>
        <v/>
      </c>
      <c r="I148">
        <f t="shared" si="47"/>
        <v>2.09342711704754E-5</v>
      </c>
      <c r="J148">
        <f t="shared" si="48"/>
        <v>1.2501094841712559E-5</v>
      </c>
      <c r="K148">
        <f t="shared" si="49"/>
        <v>9.0395963374043548E-5</v>
      </c>
      <c r="L148">
        <f t="shared" si="57"/>
        <v>145</v>
      </c>
      <c r="AU148" t="str">
        <f t="shared" si="51"/>
        <v/>
      </c>
      <c r="AV148" s="6" t="str">
        <f t="shared" si="52"/>
        <v/>
      </c>
    </row>
    <row r="149" spans="2:73" x14ac:dyDescent="0.25">
      <c r="B149" t="str">
        <f t="shared" si="56"/>
        <v/>
      </c>
      <c r="C149" s="29" t="str">
        <f t="shared" si="58"/>
        <v/>
      </c>
      <c r="D149" s="6" t="str">
        <f t="shared" si="53"/>
        <v/>
      </c>
      <c r="E149" s="7" t="str">
        <f t="shared" si="54"/>
        <v/>
      </c>
      <c r="F149" s="7" t="str">
        <f t="shared" si="55"/>
        <v/>
      </c>
      <c r="I149">
        <f t="shared" si="47"/>
        <v>3.7691034589481489E-5</v>
      </c>
      <c r="J149">
        <f t="shared" si="48"/>
        <v>2.1820010638969667E-5</v>
      </c>
      <c r="K149">
        <f t="shared" si="49"/>
        <v>1.5778145094620628E-4</v>
      </c>
      <c r="L149">
        <f t="shared" si="57"/>
        <v>146</v>
      </c>
      <c r="AU149" t="str">
        <f t="shared" si="51"/>
        <v/>
      </c>
      <c r="AV149" s="6" t="str">
        <f t="shared" si="52"/>
        <v/>
      </c>
    </row>
    <row r="150" spans="2:73" x14ac:dyDescent="0.25">
      <c r="B150" t="str">
        <f t="shared" si="56"/>
        <v/>
      </c>
      <c r="C150" s="29" t="str">
        <f t="shared" si="58"/>
        <v/>
      </c>
      <c r="D150" s="6" t="str">
        <f t="shared" si="53"/>
        <v/>
      </c>
      <c r="E150" s="7" t="str">
        <f t="shared" si="54"/>
        <v/>
      </c>
      <c r="F150" s="7" t="str">
        <f t="shared" si="55"/>
        <v/>
      </c>
      <c r="I150">
        <f t="shared" si="47"/>
        <v>6.663562033084488E-5</v>
      </c>
      <c r="J150">
        <f t="shared" si="48"/>
        <v>3.736423108580383E-5</v>
      </c>
      <c r="K150">
        <f t="shared" si="49"/>
        <v>2.7018238862260474E-4</v>
      </c>
      <c r="L150">
        <f t="shared" si="57"/>
        <v>147</v>
      </c>
      <c r="AU150" t="str">
        <f t="shared" ref="AU150:AU181" si="59">IF(B131&gt;0,B131,"")</f>
        <v/>
      </c>
      <c r="AV150" s="6" t="str">
        <f t="shared" ref="AV150:AV181" si="60">IF(A131&gt;0,A131,"")</f>
        <v/>
      </c>
    </row>
    <row r="151" spans="2:73" x14ac:dyDescent="0.25">
      <c r="B151" t="str">
        <f t="shared" si="56"/>
        <v/>
      </c>
      <c r="C151" s="29" t="str">
        <f t="shared" si="58"/>
        <v/>
      </c>
      <c r="D151" s="6" t="str">
        <f t="shared" si="53"/>
        <v/>
      </c>
      <c r="E151" s="7" t="str">
        <f t="shared" si="54"/>
        <v/>
      </c>
      <c r="F151" s="7" t="str">
        <f t="shared" si="55"/>
        <v/>
      </c>
      <c r="I151">
        <f t="shared" si="47"/>
        <v>1.1568706035789633E-4</v>
      </c>
      <c r="J151">
        <f t="shared" si="48"/>
        <v>6.2769883728593581E-5</v>
      </c>
      <c r="K151">
        <f t="shared" si="49"/>
        <v>4.5389177367008925E-4</v>
      </c>
      <c r="L151">
        <f t="shared" si="57"/>
        <v>148</v>
      </c>
      <c r="AU151" t="str">
        <f t="shared" si="59"/>
        <v/>
      </c>
      <c r="AV151" s="6" t="str">
        <f t="shared" si="60"/>
        <v/>
      </c>
    </row>
    <row r="152" spans="2:73" x14ac:dyDescent="0.25">
      <c r="B152" t="str">
        <f t="shared" si="56"/>
        <v/>
      </c>
      <c r="C152" s="29" t="str">
        <f t="shared" si="58"/>
        <v/>
      </c>
      <c r="D152" s="6" t="str">
        <f t="shared" si="53"/>
        <v/>
      </c>
      <c r="E152" s="7" t="str">
        <f t="shared" si="54"/>
        <v/>
      </c>
      <c r="F152" s="7" t="str">
        <f t="shared" si="55"/>
        <v/>
      </c>
      <c r="I152">
        <f t="shared" si="47"/>
        <v>1.9724071381939327E-4</v>
      </c>
      <c r="J152">
        <f t="shared" si="48"/>
        <v>1.0345245051389081E-4</v>
      </c>
      <c r="K152">
        <f t="shared" si="49"/>
        <v>7.4806919282020367E-4</v>
      </c>
      <c r="L152">
        <f t="shared" si="57"/>
        <v>149</v>
      </c>
      <c r="AU152" t="str">
        <f t="shared" si="59"/>
        <v/>
      </c>
      <c r="AV152" s="6" t="str">
        <f t="shared" si="60"/>
        <v/>
      </c>
    </row>
    <row r="153" spans="2:73" x14ac:dyDescent="0.25">
      <c r="B153" t="str">
        <f t="shared" si="56"/>
        <v/>
      </c>
      <c r="C153" s="29" t="str">
        <f t="shared" si="58"/>
        <v/>
      </c>
      <c r="D153" s="6" t="str">
        <f t="shared" si="53"/>
        <v/>
      </c>
      <c r="E153" s="7" t="str">
        <f t="shared" si="54"/>
        <v/>
      </c>
      <c r="F153" s="7" t="str">
        <f t="shared" si="55"/>
        <v/>
      </c>
      <c r="I153">
        <f t="shared" si="47"/>
        <v>3.3026848971299925E-4</v>
      </c>
      <c r="J153">
        <f t="shared" si="48"/>
        <v>1.6727245234253915E-4</v>
      </c>
      <c r="K153">
        <f t="shared" si="49"/>
        <v>1.2095544163851157E-3</v>
      </c>
      <c r="L153">
        <f t="shared" si="57"/>
        <v>150</v>
      </c>
      <c r="AU153" t="str">
        <f t="shared" si="59"/>
        <v/>
      </c>
      <c r="AV153" s="6" t="str">
        <f t="shared" si="60"/>
        <v/>
      </c>
    </row>
    <row r="154" spans="2:73" x14ac:dyDescent="0.25">
      <c r="B154" t="str">
        <f t="shared" si="56"/>
        <v/>
      </c>
      <c r="C154" s="29" t="str">
        <f t="shared" si="58"/>
        <v/>
      </c>
      <c r="D154" s="6" t="str">
        <f t="shared" si="53"/>
        <v/>
      </c>
      <c r="E154" s="7" t="str">
        <f t="shared" si="54"/>
        <v/>
      </c>
      <c r="F154" s="7" t="str">
        <f t="shared" si="55"/>
        <v/>
      </c>
      <c r="I154">
        <f t="shared" si="47"/>
        <v>5.4315517497938257E-4</v>
      </c>
      <c r="J154">
        <f t="shared" si="48"/>
        <v>2.6533970935837224E-4</v>
      </c>
      <c r="K154">
        <f t="shared" si="49"/>
        <v>1.9186830395691102E-3</v>
      </c>
      <c r="L154">
        <f t="shared" si="57"/>
        <v>151</v>
      </c>
      <c r="AU154" t="str">
        <f t="shared" si="59"/>
        <v/>
      </c>
      <c r="AV154" s="6" t="str">
        <f t="shared" si="60"/>
        <v/>
      </c>
    </row>
    <row r="155" spans="2:73" x14ac:dyDescent="0.25">
      <c r="B155" t="str">
        <f t="shared" si="56"/>
        <v/>
      </c>
      <c r="C155" s="29" t="str">
        <f t="shared" si="58"/>
        <v/>
      </c>
      <c r="D155" s="6" t="str">
        <f t="shared" si="53"/>
        <v/>
      </c>
      <c r="E155" s="7" t="str">
        <f t="shared" si="54"/>
        <v/>
      </c>
      <c r="F155" s="7" t="str">
        <f t="shared" si="55"/>
        <v/>
      </c>
      <c r="I155">
        <f t="shared" si="47"/>
        <v>8.7739788385987182E-4</v>
      </c>
      <c r="J155">
        <f t="shared" si="48"/>
        <v>4.1292792856171038E-4</v>
      </c>
      <c r="K155">
        <f t="shared" si="49"/>
        <v>2.9858999054894388E-3</v>
      </c>
      <c r="L155">
        <f t="shared" si="57"/>
        <v>152</v>
      </c>
      <c r="AU155" t="str">
        <f t="shared" si="59"/>
        <v/>
      </c>
      <c r="AV155" s="6" t="str">
        <f t="shared" si="60"/>
        <v/>
      </c>
    </row>
    <row r="156" spans="2:73" x14ac:dyDescent="0.25">
      <c r="B156" t="str">
        <f t="shared" si="56"/>
        <v/>
      </c>
      <c r="C156" s="29" t="str">
        <f t="shared" si="58"/>
        <v/>
      </c>
      <c r="D156" s="6" t="str">
        <f t="shared" si="53"/>
        <v/>
      </c>
      <c r="E156" s="7" t="str">
        <f t="shared" si="54"/>
        <v/>
      </c>
      <c r="F156" s="7" t="str">
        <f t="shared" si="55"/>
        <v/>
      </c>
      <c r="I156">
        <f t="shared" si="47"/>
        <v>1.3922501977647504E-3</v>
      </c>
      <c r="J156">
        <f t="shared" si="48"/>
        <v>6.3043519376361945E-4</v>
      </c>
      <c r="K156">
        <f t="shared" si="49"/>
        <v>4.5587044500301653E-3</v>
      </c>
      <c r="L156">
        <f t="shared" si="57"/>
        <v>153</v>
      </c>
      <c r="AU156" t="str">
        <f t="shared" si="59"/>
        <v/>
      </c>
      <c r="AV156" s="6" t="str">
        <f t="shared" si="60"/>
        <v/>
      </c>
    </row>
    <row r="157" spans="2:73" x14ac:dyDescent="0.25">
      <c r="B157" t="str">
        <f t="shared" si="56"/>
        <v/>
      </c>
      <c r="C157" s="29" t="str">
        <f t="shared" si="58"/>
        <v/>
      </c>
      <c r="D157" s="6" t="str">
        <f t="shared" si="53"/>
        <v/>
      </c>
      <c r="E157" s="7" t="str">
        <f t="shared" si="54"/>
        <v/>
      </c>
      <c r="F157" s="7" t="str">
        <f t="shared" si="55"/>
        <v/>
      </c>
      <c r="I157">
        <f t="shared" si="47"/>
        <v>2.1703059005672601E-3</v>
      </c>
      <c r="J157">
        <f t="shared" si="48"/>
        <v>9.4428007262537298E-4</v>
      </c>
      <c r="K157">
        <f t="shared" si="49"/>
        <v>6.8281304910241623E-3</v>
      </c>
      <c r="L157">
        <f t="shared" si="57"/>
        <v>154</v>
      </c>
      <c r="AU157" t="str">
        <f t="shared" si="59"/>
        <v/>
      </c>
      <c r="AV157" s="6" t="str">
        <f t="shared" si="60"/>
        <v/>
      </c>
    </row>
    <row r="158" spans="2:73" x14ac:dyDescent="0.25">
      <c r="B158" t="str">
        <f t="shared" si="56"/>
        <v/>
      </c>
      <c r="C158" s="29" t="str">
        <f t="shared" si="58"/>
        <v/>
      </c>
      <c r="D158" s="6" t="str">
        <f t="shared" si="53"/>
        <v/>
      </c>
      <c r="E158" s="7" t="str">
        <f t="shared" si="54"/>
        <v/>
      </c>
      <c r="F158" s="7" t="str">
        <f t="shared" si="55"/>
        <v/>
      </c>
      <c r="I158">
        <f t="shared" si="47"/>
        <v>3.3238813815944638E-3</v>
      </c>
      <c r="J158">
        <f t="shared" si="48"/>
        <v>1.3875715396331251E-3</v>
      </c>
      <c r="K158">
        <f t="shared" si="49"/>
        <v>1.0033590470573381E-2</v>
      </c>
      <c r="L158">
        <f t="shared" si="57"/>
        <v>155</v>
      </c>
      <c r="AU158" t="str">
        <f t="shared" si="59"/>
        <v/>
      </c>
      <c r="AV158" s="6" t="str">
        <f t="shared" si="60"/>
        <v/>
      </c>
      <c r="BS158" t="str">
        <f t="shared" ref="BS158:BT221" si="61">IF(A158&gt;0,A158,"")</f>
        <v/>
      </c>
      <c r="BT158" t="str">
        <f t="shared" si="61"/>
        <v/>
      </c>
      <c r="BU158" t="str">
        <f t="shared" ref="BU158:BU187" si="62">BS158</f>
        <v/>
      </c>
    </row>
    <row r="159" spans="2:73" x14ac:dyDescent="0.25">
      <c r="B159" t="str">
        <f t="shared" si="56"/>
        <v/>
      </c>
      <c r="C159" s="29" t="str">
        <f t="shared" si="58"/>
        <v/>
      </c>
      <c r="D159" s="6" t="str">
        <f t="shared" si="53"/>
        <v/>
      </c>
      <c r="E159" s="7" t="str">
        <f t="shared" si="54"/>
        <v/>
      </c>
      <c r="F159" s="7" t="str">
        <f t="shared" si="55"/>
        <v/>
      </c>
      <c r="I159">
        <f t="shared" si="47"/>
        <v>5.0018686370693925E-3</v>
      </c>
      <c r="J159">
        <f t="shared" si="48"/>
        <v>2.0003414102146609E-3</v>
      </c>
      <c r="K159">
        <f t="shared" si="49"/>
        <v>1.446455619630958E-2</v>
      </c>
      <c r="L159">
        <f t="shared" si="57"/>
        <v>156</v>
      </c>
      <c r="AU159" t="str">
        <f t="shared" si="59"/>
        <v/>
      </c>
      <c r="AV159" s="6" t="str">
        <f t="shared" si="60"/>
        <v/>
      </c>
      <c r="BS159" t="str">
        <f t="shared" si="61"/>
        <v/>
      </c>
      <c r="BT159" t="str">
        <f t="shared" si="61"/>
        <v/>
      </c>
      <c r="BU159" t="str">
        <f t="shared" si="62"/>
        <v/>
      </c>
    </row>
    <row r="160" spans="2:73" x14ac:dyDescent="0.25">
      <c r="B160" t="str">
        <f t="shared" si="56"/>
        <v/>
      </c>
      <c r="C160" s="29" t="str">
        <f t="shared" si="58"/>
        <v/>
      </c>
      <c r="D160" s="6" t="str">
        <f t="shared" si="53"/>
        <v/>
      </c>
      <c r="E160" s="7" t="str">
        <f t="shared" si="54"/>
        <v/>
      </c>
      <c r="F160" s="7" t="str">
        <f t="shared" si="55"/>
        <v/>
      </c>
      <c r="I160">
        <f t="shared" si="47"/>
        <v>7.3964997650800297E-3</v>
      </c>
      <c r="J160">
        <f t="shared" si="48"/>
        <v>2.829091873337367E-3</v>
      </c>
      <c r="K160">
        <f t="shared" si="49"/>
        <v>2.0457287029827426E-2</v>
      </c>
      <c r="L160">
        <f t="shared" si="57"/>
        <v>157</v>
      </c>
      <c r="AU160" t="str">
        <f t="shared" si="59"/>
        <v/>
      </c>
      <c r="AV160" s="6" t="str">
        <f t="shared" si="60"/>
        <v/>
      </c>
      <c r="BS160" t="str">
        <f t="shared" si="61"/>
        <v/>
      </c>
      <c r="BT160" t="str">
        <f t="shared" si="61"/>
        <v/>
      </c>
      <c r="BU160" t="str">
        <f t="shared" si="62"/>
        <v/>
      </c>
    </row>
    <row r="161" spans="2:73" x14ac:dyDescent="0.25">
      <c r="B161" t="str">
        <f t="shared" si="56"/>
        <v/>
      </c>
      <c r="C161" s="29" t="str">
        <f t="shared" si="58"/>
        <v/>
      </c>
      <c r="D161" s="6" t="str">
        <f t="shared" si="53"/>
        <v/>
      </c>
      <c r="E161" s="7" t="str">
        <f t="shared" si="54"/>
        <v/>
      </c>
      <c r="F161" s="7" t="str">
        <f t="shared" si="55"/>
        <v/>
      </c>
      <c r="I161">
        <f t="shared" si="47"/>
        <v>1.074920924561572E-2</v>
      </c>
      <c r="J161">
        <f t="shared" si="48"/>
        <v>3.9254021875163919E-3</v>
      </c>
      <c r="K161">
        <f t="shared" si="49"/>
        <v>2.8384754844601404E-2</v>
      </c>
      <c r="L161">
        <f t="shared" si="57"/>
        <v>158</v>
      </c>
      <c r="AU161" t="str">
        <f t="shared" si="59"/>
        <v/>
      </c>
      <c r="AV161" s="2" t="str">
        <f t="shared" si="60"/>
        <v/>
      </c>
      <c r="BS161" t="str">
        <f t="shared" si="61"/>
        <v/>
      </c>
      <c r="BT161" t="str">
        <f t="shared" si="61"/>
        <v/>
      </c>
      <c r="BU161" t="str">
        <f t="shared" si="62"/>
        <v/>
      </c>
    </row>
    <row r="162" spans="2:73" x14ac:dyDescent="0.25">
      <c r="B162" t="str">
        <f t="shared" si="56"/>
        <v/>
      </c>
      <c r="C162" s="29" t="str">
        <f t="shared" si="58"/>
        <v/>
      </c>
      <c r="D162" s="6" t="str">
        <f t="shared" si="53"/>
        <v/>
      </c>
      <c r="E162" s="7" t="str">
        <f t="shared" si="54"/>
        <v/>
      </c>
      <c r="F162" s="7" t="str">
        <f t="shared" si="55"/>
        <v/>
      </c>
      <c r="I162">
        <f t="shared" si="47"/>
        <v>1.5354537204918505E-2</v>
      </c>
      <c r="J162">
        <f t="shared" si="48"/>
        <v>5.3433725190153878E-3</v>
      </c>
      <c r="K162">
        <f t="shared" si="49"/>
        <v>3.8638160308254704E-2</v>
      </c>
      <c r="L162">
        <f t="shared" si="57"/>
        <v>159</v>
      </c>
      <c r="AU162" t="str">
        <f t="shared" si="59"/>
        <v/>
      </c>
      <c r="AV162" s="2" t="str">
        <f t="shared" si="60"/>
        <v/>
      </c>
      <c r="BS162" t="str">
        <f t="shared" si="61"/>
        <v/>
      </c>
      <c r="BT162" t="str">
        <f t="shared" si="61"/>
        <v/>
      </c>
      <c r="BU162" t="str">
        <f t="shared" si="62"/>
        <v/>
      </c>
    </row>
    <row r="163" spans="2:73" x14ac:dyDescent="0.25">
      <c r="B163" t="str">
        <f t="shared" si="56"/>
        <v/>
      </c>
      <c r="C163" s="29" t="str">
        <f t="shared" si="58"/>
        <v/>
      </c>
      <c r="D163" s="6" t="str">
        <f t="shared" si="53"/>
        <v/>
      </c>
      <c r="E163" s="7" t="str">
        <f t="shared" si="54"/>
        <v/>
      </c>
      <c r="F163" s="7" t="str">
        <f t="shared" si="55"/>
        <v/>
      </c>
      <c r="I163">
        <f t="shared" si="47"/>
        <v>2.1560834183369241E-2</v>
      </c>
      <c r="J163">
        <f t="shared" si="48"/>
        <v>7.1357713955876685E-3</v>
      </c>
      <c r="K163">
        <f t="shared" si="49"/>
        <v>5.1599074952120273E-2</v>
      </c>
      <c r="L163">
        <f t="shared" si="57"/>
        <v>160</v>
      </c>
      <c r="AU163" t="str">
        <f t="shared" si="59"/>
        <v/>
      </c>
      <c r="AV163" s="2" t="str">
        <f t="shared" si="60"/>
        <v/>
      </c>
      <c r="BS163" t="str">
        <f t="shared" si="61"/>
        <v/>
      </c>
      <c r="BT163" t="str">
        <f t="shared" si="61"/>
        <v/>
      </c>
      <c r="BU163" t="str">
        <f t="shared" si="62"/>
        <v/>
      </c>
    </row>
    <row r="164" spans="2:73" x14ac:dyDescent="0.25">
      <c r="B164" t="str">
        <f t="shared" si="56"/>
        <v/>
      </c>
      <c r="C164" s="29" t="str">
        <f t="shared" si="58"/>
        <v/>
      </c>
      <c r="D164" s="6" t="str">
        <f t="shared" si="53"/>
        <v/>
      </c>
      <c r="E164" s="7" t="str">
        <f t="shared" si="54"/>
        <v/>
      </c>
      <c r="F164" s="7" t="str">
        <f t="shared" si="55"/>
        <v/>
      </c>
      <c r="I164">
        <f t="shared" si="47"/>
        <v>2.9766463621255179E-2</v>
      </c>
      <c r="J164">
        <f t="shared" si="48"/>
        <v>9.3489015755282359E-3</v>
      </c>
      <c r="K164">
        <f t="shared" si="49"/>
        <v>6.7602316045881267E-2</v>
      </c>
      <c r="L164">
        <f t="shared" si="57"/>
        <v>161</v>
      </c>
      <c r="AU164" t="str">
        <f t="shared" si="59"/>
        <v/>
      </c>
      <c r="AV164" s="2" t="str">
        <f t="shared" si="60"/>
        <v/>
      </c>
      <c r="BS164" t="str">
        <f t="shared" si="61"/>
        <v/>
      </c>
      <c r="BT164" t="str">
        <f t="shared" si="61"/>
        <v/>
      </c>
      <c r="BU164" t="str">
        <f t="shared" si="62"/>
        <v/>
      </c>
    </row>
    <row r="165" spans="2:73" x14ac:dyDescent="0.25">
      <c r="B165" t="str">
        <f t="shared" si="56"/>
        <v/>
      </c>
      <c r="C165" s="29" t="str">
        <f t="shared" si="58"/>
        <v/>
      </c>
      <c r="D165" s="6" t="str">
        <f t="shared" si="53"/>
        <v/>
      </c>
      <c r="E165" s="7" t="str">
        <f t="shared" si="54"/>
        <v/>
      </c>
      <c r="F165" s="7" t="str">
        <f t="shared" si="55"/>
        <v/>
      </c>
      <c r="I165">
        <f t="shared" si="47"/>
        <v>4.0410310348511953E-2</v>
      </c>
      <c r="J165">
        <f t="shared" si="48"/>
        <v>1.2016401483255773E-2</v>
      </c>
      <c r="K165">
        <f t="shared" si="49"/>
        <v>8.6891124507250381E-2</v>
      </c>
      <c r="L165">
        <f t="shared" si="57"/>
        <v>162</v>
      </c>
      <c r="AU165" t="str">
        <f t="shared" si="59"/>
        <v/>
      </c>
      <c r="AV165" s="2" t="str">
        <f t="shared" si="60"/>
        <v/>
      </c>
      <c r="BS165" t="str">
        <f t="shared" si="61"/>
        <v/>
      </c>
      <c r="BT165" t="str">
        <f t="shared" si="61"/>
        <v/>
      </c>
      <c r="BU165" t="str">
        <f t="shared" si="62"/>
        <v/>
      </c>
    </row>
    <row r="166" spans="2:73" x14ac:dyDescent="0.25">
      <c r="B166" t="str">
        <f t="shared" si="56"/>
        <v/>
      </c>
      <c r="C166" s="29" t="str">
        <f t="shared" si="58"/>
        <v/>
      </c>
      <c r="D166" s="6" t="str">
        <f t="shared" si="53"/>
        <v/>
      </c>
      <c r="E166" s="7" t="str">
        <f t="shared" si="54"/>
        <v/>
      </c>
      <c r="F166" s="7" t="str">
        <f t="shared" si="55"/>
        <v/>
      </c>
      <c r="I166">
        <f t="shared" si="47"/>
        <v>5.3955737165223845E-2</v>
      </c>
      <c r="J166">
        <f t="shared" si="48"/>
        <v>1.5152435928786267E-2</v>
      </c>
      <c r="K166">
        <f t="shared" si="49"/>
        <v>0.10956792669676789</v>
      </c>
      <c r="L166">
        <f t="shared" si="57"/>
        <v>163</v>
      </c>
      <c r="AU166" t="str">
        <f t="shared" si="59"/>
        <v/>
      </c>
      <c r="AV166" s="2" t="str">
        <f t="shared" si="60"/>
        <v/>
      </c>
      <c r="BS166" t="str">
        <f t="shared" si="61"/>
        <v/>
      </c>
      <c r="BT166" t="str">
        <f t="shared" si="61"/>
        <v/>
      </c>
      <c r="BU166" t="str">
        <f t="shared" si="62"/>
        <v/>
      </c>
    </row>
    <row r="167" spans="2:73" x14ac:dyDescent="0.25">
      <c r="B167" t="str">
        <f t="shared" si="56"/>
        <v/>
      </c>
      <c r="C167" s="29" t="str">
        <f t="shared" ref="C167:C198" si="63">IF(A167&gt;0,((B167-0.5)/$M$2),"")</f>
        <v/>
      </c>
      <c r="D167" s="6" t="str">
        <f t="shared" si="53"/>
        <v/>
      </c>
      <c r="E167" s="7" t="str">
        <f t="shared" si="54"/>
        <v/>
      </c>
      <c r="F167" s="7" t="str">
        <f t="shared" si="55"/>
        <v/>
      </c>
      <c r="I167">
        <f t="shared" si="47"/>
        <v>7.0867705358686445E-2</v>
      </c>
      <c r="J167">
        <f t="shared" si="48"/>
        <v>1.8744966377696775E-2</v>
      </c>
      <c r="K167">
        <f t="shared" si="49"/>
        <v>0.13554567144567198</v>
      </c>
      <c r="L167">
        <f t="shared" si="57"/>
        <v>164</v>
      </c>
      <c r="AU167" t="str">
        <f t="shared" si="59"/>
        <v/>
      </c>
      <c r="AV167" s="2" t="str">
        <f t="shared" si="60"/>
        <v/>
      </c>
      <c r="BS167" t="str">
        <f t="shared" si="61"/>
        <v/>
      </c>
      <c r="BT167" t="str">
        <f t="shared" si="61"/>
        <v/>
      </c>
      <c r="BU167" t="str">
        <f t="shared" si="62"/>
        <v/>
      </c>
    </row>
    <row r="168" spans="2:73" x14ac:dyDescent="0.25">
      <c r="B168" t="str">
        <f t="shared" si="56"/>
        <v/>
      </c>
      <c r="C168" s="29" t="str">
        <f t="shared" si="63"/>
        <v/>
      </c>
      <c r="D168" s="6" t="str">
        <f t="shared" si="53"/>
        <v/>
      </c>
      <c r="E168" s="7" t="str">
        <f t="shared" si="54"/>
        <v/>
      </c>
      <c r="F168" s="7" t="str">
        <f t="shared" si="55"/>
        <v/>
      </c>
      <c r="I168">
        <f t="shared" ref="I168:I198" si="64">_xlfn.NORM.DIST(L168,$G$3,$H$3,TRUE)</f>
        <v>9.1583566655172699E-2</v>
      </c>
      <c r="J168">
        <f t="shared" ref="J168:J198" si="65">_xlfn.NORM.DIST(L168,$G$3,$H$3,FALSE)</f>
        <v>2.2749982068065885E-2</v>
      </c>
      <c r="K168">
        <f t="shared" ref="K168:K198" si="66">J168*$H$3</f>
        <v>0.16450611501026774</v>
      </c>
      <c r="L168">
        <f t="shared" si="57"/>
        <v>165</v>
      </c>
      <c r="AU168" t="str">
        <f t="shared" si="59"/>
        <v/>
      </c>
      <c r="AV168" s="2" t="str">
        <f t="shared" si="60"/>
        <v/>
      </c>
      <c r="BS168" t="str">
        <f t="shared" si="61"/>
        <v/>
      </c>
      <c r="BT168" t="str">
        <f t="shared" si="61"/>
        <v/>
      </c>
      <c r="BU168" t="str">
        <f t="shared" si="62"/>
        <v/>
      </c>
    </row>
    <row r="169" spans="2:73" x14ac:dyDescent="0.25">
      <c r="B169" t="str">
        <f t="shared" si="56"/>
        <v/>
      </c>
      <c r="C169" s="29" t="str">
        <f t="shared" si="63"/>
        <v/>
      </c>
      <c r="D169" s="6" t="str">
        <f t="shared" si="53"/>
        <v/>
      </c>
      <c r="E169" s="7" t="str">
        <f t="shared" si="54"/>
        <v/>
      </c>
      <c r="F169" s="7" t="str">
        <f t="shared" si="55"/>
        <v/>
      </c>
      <c r="I169">
        <f t="shared" si="64"/>
        <v>0.11647897323562642</v>
      </c>
      <c r="J169">
        <f t="shared" si="65"/>
        <v>2.7087669067986944E-2</v>
      </c>
      <c r="K169">
        <f t="shared" si="66"/>
        <v>0.19587211935930865</v>
      </c>
      <c r="L169">
        <f t="shared" si="57"/>
        <v>166</v>
      </c>
      <c r="AU169" t="str">
        <f t="shared" si="59"/>
        <v/>
      </c>
      <c r="AV169" s="2" t="str">
        <f t="shared" si="60"/>
        <v/>
      </c>
      <c r="BS169" t="str">
        <f t="shared" si="61"/>
        <v/>
      </c>
      <c r="BT169" t="str">
        <f t="shared" si="61"/>
        <v/>
      </c>
      <c r="BU169" t="str">
        <f t="shared" si="62"/>
        <v/>
      </c>
    </row>
    <row r="170" spans="2:73" x14ac:dyDescent="0.25">
      <c r="B170" t="str">
        <f t="shared" si="56"/>
        <v/>
      </c>
      <c r="C170" s="29" t="str">
        <f t="shared" si="63"/>
        <v/>
      </c>
      <c r="D170" s="6" t="str">
        <f t="shared" si="53"/>
        <v/>
      </c>
      <c r="E170" s="7" t="str">
        <f t="shared" si="54"/>
        <v/>
      </c>
      <c r="F170" s="7" t="str">
        <f t="shared" si="55"/>
        <v/>
      </c>
      <c r="I170">
        <f t="shared" si="64"/>
        <v>0.14583132100544924</v>
      </c>
      <c r="J170">
        <f t="shared" si="65"/>
        <v>3.1641451273352619E-2</v>
      </c>
      <c r="K170">
        <f t="shared" si="66"/>
        <v>0.22880071758704715</v>
      </c>
      <c r="L170">
        <f t="shared" si="57"/>
        <v>167</v>
      </c>
      <c r="AU170" t="str">
        <f t="shared" si="59"/>
        <v/>
      </c>
      <c r="AV170" s="2" t="str">
        <f t="shared" si="60"/>
        <v/>
      </c>
      <c r="BS170" t="str">
        <f t="shared" si="61"/>
        <v/>
      </c>
      <c r="BT170" t="str">
        <f t="shared" si="61"/>
        <v/>
      </c>
      <c r="BU170" t="str">
        <f t="shared" si="62"/>
        <v/>
      </c>
    </row>
    <row r="171" spans="2:73" x14ac:dyDescent="0.25">
      <c r="B171" t="str">
        <f t="shared" si="56"/>
        <v/>
      </c>
      <c r="C171" s="29" t="str">
        <f t="shared" si="63"/>
        <v/>
      </c>
      <c r="D171" s="6" t="str">
        <f t="shared" si="53"/>
        <v/>
      </c>
      <c r="E171" s="7" t="str">
        <f t="shared" si="54"/>
        <v/>
      </c>
      <c r="F171" s="7" t="str">
        <f t="shared" si="55"/>
        <v/>
      </c>
      <c r="I171">
        <f t="shared" si="64"/>
        <v>0.17978398547251245</v>
      </c>
      <c r="J171">
        <f t="shared" si="65"/>
        <v>3.6260629375678144E-2</v>
      </c>
      <c r="K171">
        <f t="shared" si="66"/>
        <v>0.26220219640494563</v>
      </c>
      <c r="L171">
        <f t="shared" si="57"/>
        <v>168</v>
      </c>
      <c r="AU171" t="str">
        <f t="shared" si="59"/>
        <v/>
      </c>
      <c r="AV171" s="2" t="str">
        <f t="shared" si="60"/>
        <v/>
      </c>
      <c r="BS171" t="str">
        <f t="shared" si="61"/>
        <v/>
      </c>
      <c r="BT171" t="str">
        <f t="shared" si="61"/>
        <v/>
      </c>
      <c r="BU171" t="str">
        <f t="shared" si="62"/>
        <v/>
      </c>
    </row>
    <row r="172" spans="2:73" x14ac:dyDescent="0.25">
      <c r="B172" t="str">
        <f t="shared" si="56"/>
        <v/>
      </c>
      <c r="C172" s="29" t="str">
        <f t="shared" si="63"/>
        <v/>
      </c>
      <c r="D172" s="6" t="str">
        <f t="shared" si="53"/>
        <v/>
      </c>
      <c r="E172" s="7" t="str">
        <f t="shared" si="54"/>
        <v/>
      </c>
      <c r="F172" s="7" t="str">
        <f t="shared" si="55"/>
        <v/>
      </c>
      <c r="I172">
        <f t="shared" si="64"/>
        <v>0.21831516277321802</v>
      </c>
      <c r="J172">
        <f t="shared" si="65"/>
        <v>4.0766972879282909E-2</v>
      </c>
      <c r="K172">
        <f t="shared" si="66"/>
        <v>0.29478776330613321</v>
      </c>
      <c r="L172">
        <f t="shared" si="57"/>
        <v>169</v>
      </c>
      <c r="AU172" t="str">
        <f t="shared" si="59"/>
        <v/>
      </c>
      <c r="AV172" s="2" t="str">
        <f t="shared" si="60"/>
        <v/>
      </c>
      <c r="BS172" t="str">
        <f t="shared" si="61"/>
        <v/>
      </c>
      <c r="BT172" t="str">
        <f t="shared" si="61"/>
        <v/>
      </c>
      <c r="BU172" t="str">
        <f t="shared" si="62"/>
        <v/>
      </c>
    </row>
    <row r="173" spans="2:73" x14ac:dyDescent="0.25">
      <c r="B173" t="str">
        <f t="shared" si="56"/>
        <v/>
      </c>
      <c r="C173" s="29" t="str">
        <f t="shared" si="63"/>
        <v/>
      </c>
      <c r="D173" s="6" t="str">
        <f t="shared" si="53"/>
        <v/>
      </c>
      <c r="E173" s="7" t="str">
        <f t="shared" si="54"/>
        <v/>
      </c>
      <c r="F173" s="7" t="str">
        <f t="shared" si="55"/>
        <v/>
      </c>
      <c r="I173">
        <f t="shared" si="64"/>
        <v>0.26121524249904293</v>
      </c>
      <c r="J173">
        <f t="shared" si="65"/>
        <v>4.4965121828308696E-2</v>
      </c>
      <c r="K173">
        <f t="shared" si="66"/>
        <v>0.32514476190825936</v>
      </c>
      <c r="L173">
        <f t="shared" si="57"/>
        <v>170</v>
      </c>
      <c r="AU173" t="str">
        <f t="shared" si="59"/>
        <v/>
      </c>
      <c r="AV173" s="2" t="str">
        <f t="shared" si="60"/>
        <v/>
      </c>
      <c r="BS173" t="str">
        <f t="shared" si="61"/>
        <v/>
      </c>
      <c r="BT173" t="str">
        <f t="shared" si="61"/>
        <v/>
      </c>
      <c r="BU173" t="str">
        <f t="shared" si="62"/>
        <v/>
      </c>
    </row>
    <row r="174" spans="2:73" x14ac:dyDescent="0.25">
      <c r="B174" t="str">
        <f t="shared" si="56"/>
        <v/>
      </c>
      <c r="C174" s="29" t="str">
        <f t="shared" si="63"/>
        <v/>
      </c>
      <c r="D174" s="6" t="str">
        <f t="shared" si="53"/>
        <v/>
      </c>
      <c r="E174" s="7" t="str">
        <f t="shared" si="54"/>
        <v/>
      </c>
      <c r="F174" s="7" t="str">
        <f t="shared" si="55"/>
        <v/>
      </c>
      <c r="I174">
        <f t="shared" si="64"/>
        <v>0.30807621806030094</v>
      </c>
      <c r="J174">
        <f t="shared" si="65"/>
        <v>4.865609691331145E-2</v>
      </c>
      <c r="K174">
        <f t="shared" si="66"/>
        <v>0.35183436412494878</v>
      </c>
      <c r="L174">
        <f t="shared" si="57"/>
        <v>171</v>
      </c>
      <c r="AU174" t="str">
        <f t="shared" si="59"/>
        <v/>
      </c>
      <c r="AV174" s="2" t="str">
        <f t="shared" si="60"/>
        <v/>
      </c>
      <c r="BS174" t="str">
        <f t="shared" si="61"/>
        <v/>
      </c>
      <c r="BT174" t="str">
        <f t="shared" si="61"/>
        <v/>
      </c>
      <c r="BU174" t="str">
        <f t="shared" si="62"/>
        <v/>
      </c>
    </row>
    <row r="175" spans="2:73" x14ac:dyDescent="0.25">
      <c r="B175" t="str">
        <f t="shared" si="56"/>
        <v/>
      </c>
      <c r="C175" s="29" t="str">
        <f t="shared" si="63"/>
        <v/>
      </c>
      <c r="D175" s="6" t="str">
        <f t="shared" si="53"/>
        <v/>
      </c>
      <c r="E175" s="7" t="str">
        <f t="shared" si="54"/>
        <v/>
      </c>
      <c r="F175" s="7" t="str">
        <f t="shared" si="55"/>
        <v/>
      </c>
      <c r="I175">
        <f t="shared" si="64"/>
        <v>0.35829566898197407</v>
      </c>
      <c r="J175">
        <f t="shared" si="65"/>
        <v>5.1652690089776472E-2</v>
      </c>
      <c r="K175">
        <f t="shared" si="66"/>
        <v>0.37350286040119429</v>
      </c>
      <c r="L175">
        <f t="shared" si="57"/>
        <v>172</v>
      </c>
      <c r="AU175" t="str">
        <f t="shared" si="59"/>
        <v/>
      </c>
      <c r="AV175" s="2" t="str">
        <f t="shared" si="60"/>
        <v/>
      </c>
      <c r="BS175" t="str">
        <f t="shared" si="61"/>
        <v/>
      </c>
      <c r="BT175" t="str">
        <f t="shared" si="61"/>
        <v/>
      </c>
      <c r="BU175" t="str">
        <f t="shared" si="62"/>
        <v/>
      </c>
    </row>
    <row r="176" spans="2:73" x14ac:dyDescent="0.25">
      <c r="B176" t="str">
        <f t="shared" si="56"/>
        <v/>
      </c>
      <c r="C176" s="29" t="str">
        <f t="shared" si="63"/>
        <v/>
      </c>
      <c r="D176" s="6" t="str">
        <f t="shared" si="53"/>
        <v/>
      </c>
      <c r="E176" s="7" t="str">
        <f t="shared" si="54"/>
        <v/>
      </c>
      <c r="F176" s="7" t="str">
        <f t="shared" si="55"/>
        <v/>
      </c>
      <c r="I176">
        <f t="shared" si="64"/>
        <v>0.41109640838773776</v>
      </c>
      <c r="J176">
        <f t="shared" si="65"/>
        <v>5.379511061851882E-2</v>
      </c>
      <c r="K176">
        <f t="shared" si="66"/>
        <v>0.38899479691556932</v>
      </c>
      <c r="L176">
        <f t="shared" si="57"/>
        <v>173</v>
      </c>
      <c r="AU176" t="str">
        <f t="shared" si="59"/>
        <v/>
      </c>
      <c r="AV176" s="2" t="str">
        <f t="shared" si="60"/>
        <v/>
      </c>
      <c r="BS176" t="str">
        <f t="shared" si="61"/>
        <v/>
      </c>
      <c r="BT176" t="str">
        <f t="shared" si="61"/>
        <v/>
      </c>
      <c r="BU176" t="str">
        <f t="shared" si="62"/>
        <v/>
      </c>
    </row>
    <row r="177" spans="2:73" x14ac:dyDescent="0.25">
      <c r="B177" t="str">
        <f t="shared" si="56"/>
        <v/>
      </c>
      <c r="C177" s="29" t="str">
        <f t="shared" si="63"/>
        <v/>
      </c>
      <c r="D177" s="6" t="str">
        <f t="shared" si="53"/>
        <v/>
      </c>
      <c r="E177" s="7" t="str">
        <f t="shared" si="54"/>
        <v/>
      </c>
      <c r="F177" s="7" t="str">
        <f t="shared" si="55"/>
        <v/>
      </c>
      <c r="I177">
        <f t="shared" si="64"/>
        <v>0.46556115151980382</v>
      </c>
      <c r="J177">
        <f t="shared" si="65"/>
        <v>5.4965077992057791E-2</v>
      </c>
      <c r="K177">
        <f t="shared" si="66"/>
        <v>0.39745488214701347</v>
      </c>
      <c r="L177">
        <f t="shared" si="57"/>
        <v>174</v>
      </c>
      <c r="AU177" t="str">
        <f t="shared" si="59"/>
        <v/>
      </c>
      <c r="AV177" s="2" t="str">
        <f t="shared" si="60"/>
        <v/>
      </c>
      <c r="BS177" t="str">
        <f t="shared" si="61"/>
        <v/>
      </c>
      <c r="BT177" t="str">
        <f t="shared" si="61"/>
        <v/>
      </c>
      <c r="BU177" t="str">
        <f t="shared" si="62"/>
        <v/>
      </c>
    </row>
    <row r="178" spans="2:73" x14ac:dyDescent="0.25">
      <c r="B178" t="str">
        <f t="shared" si="56"/>
        <v/>
      </c>
      <c r="C178" s="29" t="str">
        <f t="shared" si="63"/>
        <v/>
      </c>
      <c r="D178" s="6" t="str">
        <f t="shared" si="53"/>
        <v/>
      </c>
      <c r="E178" s="7" t="str">
        <f t="shared" si="54"/>
        <v/>
      </c>
      <c r="F178" s="7" t="str">
        <f t="shared" si="55"/>
        <v/>
      </c>
      <c r="I178">
        <f t="shared" si="64"/>
        <v>0.52067977043626312</v>
      </c>
      <c r="J178">
        <f t="shared" si="65"/>
        <v>5.5096635035131118E-2</v>
      </c>
      <c r="K178">
        <f t="shared" si="66"/>
        <v>0.39840617687742164</v>
      </c>
      <c r="L178">
        <f t="shared" si="57"/>
        <v>175</v>
      </c>
      <c r="AU178" t="str">
        <f t="shared" si="59"/>
        <v/>
      </c>
      <c r="AV178" s="2" t="str">
        <f t="shared" si="60"/>
        <v/>
      </c>
      <c r="BS178" t="str">
        <f t="shared" si="61"/>
        <v/>
      </c>
      <c r="BT178" t="str">
        <f t="shared" si="61"/>
        <v/>
      </c>
      <c r="BU178" t="str">
        <f t="shared" si="62"/>
        <v/>
      </c>
    </row>
    <row r="179" spans="2:73" x14ac:dyDescent="0.25">
      <c r="B179" t="str">
        <f t="shared" si="56"/>
        <v/>
      </c>
      <c r="C179" s="29" t="str">
        <f t="shared" si="63"/>
        <v/>
      </c>
      <c r="D179" s="6" t="str">
        <f t="shared" si="53"/>
        <v/>
      </c>
      <c r="E179" s="7" t="str">
        <f t="shared" si="54"/>
        <v/>
      </c>
      <c r="F179" s="7" t="str">
        <f t="shared" si="55"/>
        <v/>
      </c>
      <c r="I179">
        <f t="shared" si="64"/>
        <v>0.57540512785631015</v>
      </c>
      <c r="J179">
        <f t="shared" si="65"/>
        <v>5.4182306178911031E-2</v>
      </c>
      <c r="K179">
        <f t="shared" si="66"/>
        <v>0.39179462494175299</v>
      </c>
      <c r="L179">
        <f t="shared" si="57"/>
        <v>176</v>
      </c>
      <c r="AU179" t="str">
        <f t="shared" si="59"/>
        <v/>
      </c>
      <c r="AV179" s="2" t="str">
        <f t="shared" si="60"/>
        <v/>
      </c>
      <c r="BS179" t="str">
        <f t="shared" si="61"/>
        <v/>
      </c>
      <c r="BT179" t="str">
        <f t="shared" si="61"/>
        <v/>
      </c>
      <c r="BU179" t="str">
        <f t="shared" si="62"/>
        <v/>
      </c>
    </row>
    <row r="180" spans="2:73" x14ac:dyDescent="0.25">
      <c r="B180" t="str">
        <f t="shared" si="56"/>
        <v/>
      </c>
      <c r="C180" s="29" t="str">
        <f t="shared" si="63"/>
        <v/>
      </c>
      <c r="D180" s="6" t="str">
        <f t="shared" si="53"/>
        <v/>
      </c>
      <c r="E180" s="7" t="str">
        <f t="shared" si="54"/>
        <v/>
      </c>
      <c r="F180" s="7" t="str">
        <f t="shared" si="55"/>
        <v/>
      </c>
      <c r="I180">
        <f t="shared" si="64"/>
        <v>0.62871238024931086</v>
      </c>
      <c r="J180">
        <f t="shared" si="65"/>
        <v>5.2273800974465864E-2</v>
      </c>
      <c r="K180">
        <f t="shared" si="66"/>
        <v>0.37799414036463075</v>
      </c>
      <c r="L180">
        <f t="shared" si="57"/>
        <v>177</v>
      </c>
      <c r="AU180" t="str">
        <f t="shared" si="59"/>
        <v/>
      </c>
      <c r="AV180" s="2" t="str">
        <f t="shared" si="60"/>
        <v/>
      </c>
      <c r="BS180" t="str">
        <f t="shared" si="61"/>
        <v/>
      </c>
      <c r="BT180" t="str">
        <f t="shared" si="61"/>
        <v/>
      </c>
      <c r="BU180" t="str">
        <f t="shared" si="62"/>
        <v/>
      </c>
    </row>
    <row r="181" spans="2:73" x14ac:dyDescent="0.25">
      <c r="B181" t="str">
        <f t="shared" si="56"/>
        <v/>
      </c>
      <c r="C181" s="29" t="str">
        <f t="shared" si="63"/>
        <v/>
      </c>
      <c r="D181" s="6" t="str">
        <f t="shared" si="53"/>
        <v/>
      </c>
      <c r="E181" s="7" t="str">
        <f t="shared" si="54"/>
        <v/>
      </c>
      <c r="F181" s="7" t="str">
        <f t="shared" si="55"/>
        <v/>
      </c>
      <c r="I181">
        <f t="shared" si="64"/>
        <v>0.67965618782942805</v>
      </c>
      <c r="J181">
        <f t="shared" si="65"/>
        <v>4.9477170739367922E-2</v>
      </c>
      <c r="K181">
        <f t="shared" si="66"/>
        <v>0.35777158486020227</v>
      </c>
      <c r="L181">
        <f t="shared" si="57"/>
        <v>178</v>
      </c>
      <c r="AU181" t="str">
        <f t="shared" si="59"/>
        <v/>
      </c>
      <c r="AV181" s="2" t="str">
        <f t="shared" si="60"/>
        <v/>
      </c>
      <c r="BS181" t="str">
        <f t="shared" si="61"/>
        <v/>
      </c>
      <c r="BT181" t="str">
        <f t="shared" si="61"/>
        <v/>
      </c>
      <c r="BU181" t="str">
        <f t="shared" si="62"/>
        <v/>
      </c>
    </row>
    <row r="182" spans="2:73" x14ac:dyDescent="0.25">
      <c r="B182" t="str">
        <f t="shared" si="56"/>
        <v/>
      </c>
      <c r="C182" s="29" t="str">
        <f t="shared" si="63"/>
        <v/>
      </c>
      <c r="D182" s="6" t="str">
        <f t="shared" si="53"/>
        <v/>
      </c>
      <c r="E182" s="7" t="str">
        <f t="shared" si="54"/>
        <v/>
      </c>
      <c r="F182" s="7" t="str">
        <f t="shared" si="55"/>
        <v/>
      </c>
      <c r="I182">
        <f t="shared" si="64"/>
        <v>0.72742054251105903</v>
      </c>
      <c r="J182">
        <f t="shared" si="65"/>
        <v>4.5943049466740132E-2</v>
      </c>
      <c r="K182">
        <f t="shared" si="66"/>
        <v>0.33221619941876801</v>
      </c>
      <c r="L182">
        <f t="shared" si="57"/>
        <v>179</v>
      </c>
      <c r="AU182" t="str">
        <f t="shared" ref="AU182:AU202" si="67">IF(B163&gt;0,B163,"")</f>
        <v/>
      </c>
      <c r="AV182" s="2" t="str">
        <f t="shared" ref="AV182:AV213" si="68">IF(A163&gt;0,A163,"")</f>
        <v/>
      </c>
      <c r="BS182" t="str">
        <f t="shared" si="61"/>
        <v/>
      </c>
      <c r="BT182" t="str">
        <f t="shared" si="61"/>
        <v/>
      </c>
      <c r="BU182" t="str">
        <f t="shared" si="62"/>
        <v/>
      </c>
    </row>
    <row r="183" spans="2:73" x14ac:dyDescent="0.25">
      <c r="B183" t="str">
        <f t="shared" si="56"/>
        <v/>
      </c>
      <c r="C183" s="29" t="str">
        <f t="shared" si="63"/>
        <v/>
      </c>
      <c r="D183" s="6" t="str">
        <f t="shared" si="53"/>
        <v/>
      </c>
      <c r="E183" s="7" t="str">
        <f t="shared" si="54"/>
        <v/>
      </c>
      <c r="F183" s="7" t="str">
        <f t="shared" si="55"/>
        <v/>
      </c>
      <c r="I183">
        <f t="shared" si="64"/>
        <v>0.77135687847611689</v>
      </c>
      <c r="J183">
        <f t="shared" si="65"/>
        <v>4.185322828285875E-2</v>
      </c>
      <c r="K183">
        <f t="shared" si="66"/>
        <v>0.30264252362271415</v>
      </c>
      <c r="L183">
        <f t="shared" si="57"/>
        <v>180</v>
      </c>
      <c r="AU183" t="str">
        <f t="shared" si="67"/>
        <v/>
      </c>
      <c r="AV183" s="2" t="str">
        <f t="shared" si="68"/>
        <v/>
      </c>
      <c r="BS183" t="str">
        <f t="shared" si="61"/>
        <v/>
      </c>
      <c r="BT183" t="str">
        <f t="shared" si="61"/>
        <v/>
      </c>
      <c r="BU183" t="str">
        <f t="shared" si="62"/>
        <v/>
      </c>
    </row>
    <row r="184" spans="2:73" x14ac:dyDescent="0.25">
      <c r="B184" t="str">
        <f t="shared" si="56"/>
        <v/>
      </c>
      <c r="C184" s="29" t="str">
        <f t="shared" si="63"/>
        <v/>
      </c>
      <c r="D184" s="6" t="str">
        <f t="shared" si="53"/>
        <v/>
      </c>
      <c r="E184" s="7" t="str">
        <f t="shared" si="54"/>
        <v/>
      </c>
      <c r="F184" s="7" t="str">
        <f t="shared" si="55"/>
        <v/>
      </c>
      <c r="I184">
        <f t="shared" si="64"/>
        <v>0.81100760641179281</v>
      </c>
      <c r="J184">
        <f t="shared" si="65"/>
        <v>3.7405226581630986E-2</v>
      </c>
      <c r="K184">
        <f t="shared" si="66"/>
        <v>0.27047882884533847</v>
      </c>
      <c r="L184">
        <f t="shared" si="57"/>
        <v>181</v>
      </c>
      <c r="AU184" t="str">
        <f t="shared" si="67"/>
        <v/>
      </c>
      <c r="AV184" s="2" t="str">
        <f t="shared" si="68"/>
        <v/>
      </c>
      <c r="BS184" t="str">
        <f t="shared" si="61"/>
        <v/>
      </c>
      <c r="BT184" t="str">
        <f t="shared" si="61"/>
        <v/>
      </c>
      <c r="BU184" t="str">
        <f t="shared" si="62"/>
        <v/>
      </c>
    </row>
    <row r="185" spans="2:73" x14ac:dyDescent="0.25">
      <c r="B185" t="str">
        <f t="shared" si="56"/>
        <v/>
      </c>
      <c r="C185" s="29" t="str">
        <f t="shared" si="63"/>
        <v/>
      </c>
      <c r="D185" s="6" t="str">
        <f t="shared" si="53"/>
        <v/>
      </c>
      <c r="E185" s="7" t="str">
        <f t="shared" si="54"/>
        <v/>
      </c>
      <c r="F185" s="7" t="str">
        <f t="shared" si="55"/>
        <v/>
      </c>
      <c r="I185">
        <f t="shared" si="64"/>
        <v>0.846113974094165</v>
      </c>
      <c r="J185">
        <f t="shared" si="65"/>
        <v>3.279667383811101E-2</v>
      </c>
      <c r="K185">
        <f t="shared" si="66"/>
        <v>0.23715418246152548</v>
      </c>
      <c r="L185">
        <f t="shared" si="57"/>
        <v>182</v>
      </c>
      <c r="AU185" t="str">
        <f t="shared" si="67"/>
        <v/>
      </c>
      <c r="AV185" s="2" t="str">
        <f t="shared" si="68"/>
        <v/>
      </c>
      <c r="BS185" t="str">
        <f t="shared" si="61"/>
        <v/>
      </c>
      <c r="BT185" t="str">
        <f t="shared" si="61"/>
        <v/>
      </c>
      <c r="BU185" t="str">
        <f t="shared" si="62"/>
        <v/>
      </c>
    </row>
    <row r="186" spans="2:73" x14ac:dyDescent="0.25">
      <c r="B186" t="str">
        <f t="shared" si="56"/>
        <v/>
      </c>
      <c r="C186" s="29" t="str">
        <f t="shared" si="63"/>
        <v/>
      </c>
      <c r="D186" s="6" t="str">
        <f t="shared" si="53"/>
        <v/>
      </c>
      <c r="E186" s="7" t="str">
        <f t="shared" si="54"/>
        <v/>
      </c>
      <c r="F186" s="7" t="str">
        <f t="shared" si="55"/>
        <v/>
      </c>
      <c r="I186">
        <f t="shared" si="64"/>
        <v>0.87660893143131158</v>
      </c>
      <c r="J186">
        <f t="shared" si="65"/>
        <v>2.8211195803693613E-2</v>
      </c>
      <c r="K186">
        <f t="shared" si="66"/>
        <v>0.20399639030810704</v>
      </c>
      <c r="L186">
        <f t="shared" si="57"/>
        <v>183</v>
      </c>
      <c r="AU186" t="str">
        <f t="shared" si="67"/>
        <v/>
      </c>
      <c r="AV186" s="2" t="str">
        <f t="shared" si="68"/>
        <v/>
      </c>
      <c r="BS186" t="str">
        <f t="shared" si="61"/>
        <v/>
      </c>
      <c r="BT186" t="str">
        <f t="shared" si="61"/>
        <v/>
      </c>
      <c r="BU186" t="str">
        <f t="shared" si="62"/>
        <v/>
      </c>
    </row>
    <row r="187" spans="2:73" x14ac:dyDescent="0.25">
      <c r="B187" t="str">
        <f t="shared" si="56"/>
        <v/>
      </c>
      <c r="C187" s="29" t="str">
        <f t="shared" si="63"/>
        <v/>
      </c>
      <c r="D187" s="6" t="str">
        <f t="shared" si="53"/>
        <v/>
      </c>
      <c r="E187" s="7" t="str">
        <f t="shared" si="54"/>
        <v/>
      </c>
      <c r="F187" s="7" t="str">
        <f t="shared" si="55"/>
        <v/>
      </c>
      <c r="I187">
        <f t="shared" si="64"/>
        <v>0.90259721281871097</v>
      </c>
      <c r="J187">
        <f t="shared" si="65"/>
        <v>2.3807148069012726E-2</v>
      </c>
      <c r="K187">
        <f t="shared" si="66"/>
        <v>0.17215052858458979</v>
      </c>
      <c r="L187">
        <f t="shared" si="57"/>
        <v>184</v>
      </c>
      <c r="AU187" t="str">
        <f t="shared" si="67"/>
        <v/>
      </c>
      <c r="AV187" s="2" t="str">
        <f t="shared" si="68"/>
        <v/>
      </c>
      <c r="BS187" t="str">
        <f t="shared" si="61"/>
        <v/>
      </c>
      <c r="BT187" t="str">
        <f t="shared" si="61"/>
        <v/>
      </c>
      <c r="BU187" t="str">
        <f t="shared" si="62"/>
        <v/>
      </c>
    </row>
    <row r="188" spans="2:73" x14ac:dyDescent="0.25">
      <c r="B188" t="str">
        <f t="shared" si="56"/>
        <v/>
      </c>
      <c r="C188" s="29" t="str">
        <f t="shared" si="63"/>
        <v/>
      </c>
      <c r="D188" s="6" t="str">
        <f t="shared" si="53"/>
        <v/>
      </c>
      <c r="E188" s="7" t="str">
        <f t="shared" si="54"/>
        <v/>
      </c>
      <c r="F188" s="7" t="str">
        <f t="shared" si="55"/>
        <v/>
      </c>
      <c r="I188">
        <f t="shared" si="64"/>
        <v>0.92432594985003724</v>
      </c>
      <c r="J188">
        <f t="shared" si="65"/>
        <v>1.9710036762237412E-2</v>
      </c>
      <c r="K188">
        <f t="shared" si="66"/>
        <v>0.14252413759115071</v>
      </c>
      <c r="L188">
        <f t="shared" si="57"/>
        <v>185</v>
      </c>
      <c r="AU188" t="str">
        <f t="shared" si="67"/>
        <v/>
      </c>
      <c r="AV188" s="2" t="str">
        <f t="shared" si="68"/>
        <v/>
      </c>
      <c r="BS188" t="str">
        <f t="shared" si="61"/>
        <v/>
      </c>
      <c r="BT188" t="str">
        <f t="shared" si="61"/>
        <v/>
      </c>
    </row>
    <row r="189" spans="2:73" x14ac:dyDescent="0.25">
      <c r="B189" t="str">
        <f t="shared" si="56"/>
        <v/>
      </c>
      <c r="C189" s="29" t="str">
        <f t="shared" si="63"/>
        <v/>
      </c>
      <c r="D189" s="6" t="str">
        <f t="shared" si="53"/>
        <v/>
      </c>
      <c r="E189" s="7" t="str">
        <f t="shared" si="54"/>
        <v/>
      </c>
      <c r="F189" s="7" t="str">
        <f t="shared" si="55"/>
        <v/>
      </c>
      <c r="I189">
        <f t="shared" si="64"/>
        <v>0.94214968812016853</v>
      </c>
      <c r="J189">
        <f t="shared" si="65"/>
        <v>1.6008906899550784E-2</v>
      </c>
      <c r="K189">
        <f t="shared" si="66"/>
        <v>0.11576110573304138</v>
      </c>
      <c r="L189">
        <f t="shared" si="57"/>
        <v>186</v>
      </c>
      <c r="AU189" t="str">
        <f t="shared" si="67"/>
        <v/>
      </c>
      <c r="AV189" s="2" t="str">
        <f t="shared" si="68"/>
        <v/>
      </c>
      <c r="BS189" t="str">
        <f t="shared" si="61"/>
        <v/>
      </c>
      <c r="BT189" t="str">
        <f t="shared" si="61"/>
        <v/>
      </c>
    </row>
    <row r="190" spans="2:73" x14ac:dyDescent="0.25">
      <c r="B190" t="str">
        <f t="shared" si="56"/>
        <v/>
      </c>
      <c r="C190" s="29" t="str">
        <f t="shared" si="63"/>
        <v/>
      </c>
      <c r="D190" s="6" t="str">
        <f t="shared" si="53"/>
        <v/>
      </c>
      <c r="E190" s="7" t="str">
        <f t="shared" si="54"/>
        <v/>
      </c>
      <c r="F190" s="7" t="str">
        <f t="shared" si="55"/>
        <v/>
      </c>
      <c r="I190">
        <f t="shared" si="64"/>
        <v>0.95649369524112005</v>
      </c>
      <c r="J190">
        <f t="shared" si="65"/>
        <v>1.2756458104619025E-2</v>
      </c>
      <c r="K190">
        <f t="shared" si="66"/>
        <v>9.2242506293128135E-2</v>
      </c>
      <c r="L190">
        <f t="shared" si="57"/>
        <v>187</v>
      </c>
      <c r="AU190" t="str">
        <f t="shared" si="67"/>
        <v/>
      </c>
      <c r="AV190" s="2" t="str">
        <f t="shared" si="68"/>
        <v/>
      </c>
      <c r="BS190" t="str">
        <f t="shared" si="61"/>
        <v/>
      </c>
      <c r="BT190" t="str">
        <f t="shared" si="61"/>
        <v/>
      </c>
    </row>
    <row r="191" spans="2:73" x14ac:dyDescent="0.25">
      <c r="B191" t="str">
        <f t="shared" si="56"/>
        <v/>
      </c>
      <c r="C191" s="29" t="str">
        <f t="shared" si="63"/>
        <v/>
      </c>
      <c r="D191" s="6" t="str">
        <f t="shared" si="53"/>
        <v/>
      </c>
      <c r="E191" s="7" t="str">
        <f t="shared" si="54"/>
        <v/>
      </c>
      <c r="F191" s="7" t="str">
        <f t="shared" si="55"/>
        <v/>
      </c>
      <c r="I191">
        <f t="shared" si="64"/>
        <v>0.9678189913634957</v>
      </c>
      <c r="J191">
        <f t="shared" si="65"/>
        <v>9.9722399199532307E-3</v>
      </c>
      <c r="K191">
        <f t="shared" si="66"/>
        <v>7.2109702868054959E-2</v>
      </c>
      <c r="L191">
        <f t="shared" si="57"/>
        <v>188</v>
      </c>
      <c r="AU191" t="str">
        <f t="shared" si="67"/>
        <v/>
      </c>
      <c r="AV191" s="2" t="str">
        <f t="shared" si="68"/>
        <v/>
      </c>
      <c r="BS191" t="str">
        <f t="shared" si="61"/>
        <v/>
      </c>
      <c r="BT191" t="str">
        <f t="shared" si="61"/>
        <v/>
      </c>
    </row>
    <row r="192" spans="2:73" x14ac:dyDescent="0.25">
      <c r="B192" t="str">
        <f t="shared" si="56"/>
        <v/>
      </c>
      <c r="C192" s="29" t="str">
        <f t="shared" si="63"/>
        <v/>
      </c>
      <c r="D192" s="6" t="str">
        <f t="shared" si="53"/>
        <v/>
      </c>
      <c r="E192" s="7" t="str">
        <f t="shared" si="54"/>
        <v/>
      </c>
      <c r="F192" s="7" t="str">
        <f t="shared" si="55"/>
        <v/>
      </c>
      <c r="I192">
        <f t="shared" si="64"/>
        <v>0.97659174660475778</v>
      </c>
      <c r="J192">
        <f t="shared" si="65"/>
        <v>7.6480287786590022E-3</v>
      </c>
      <c r="K192">
        <f t="shared" si="66"/>
        <v>5.5303230486057182E-2</v>
      </c>
      <c r="L192">
        <f t="shared" si="57"/>
        <v>189</v>
      </c>
      <c r="AU192" t="str">
        <f t="shared" si="67"/>
        <v/>
      </c>
      <c r="AV192" s="2" t="str">
        <f t="shared" si="68"/>
        <v/>
      </c>
      <c r="BS192" t="str">
        <f t="shared" si="61"/>
        <v/>
      </c>
      <c r="BT192" t="str">
        <f t="shared" si="61"/>
        <v/>
      </c>
    </row>
    <row r="193" spans="2:72" x14ac:dyDescent="0.25">
      <c r="B193" t="str">
        <f t="shared" si="56"/>
        <v/>
      </c>
      <c r="C193" s="29" t="str">
        <f t="shared" si="63"/>
        <v/>
      </c>
      <c r="D193" s="6" t="str">
        <f t="shared" si="53"/>
        <v/>
      </c>
      <c r="E193" s="7" t="str">
        <f t="shared" si="54"/>
        <v/>
      </c>
      <c r="F193" s="7" t="str">
        <f t="shared" si="55"/>
        <v/>
      </c>
      <c r="I193">
        <f t="shared" si="64"/>
        <v>0.98325873693228205</v>
      </c>
      <c r="J193">
        <f t="shared" si="65"/>
        <v>5.7544058898128074E-3</v>
      </c>
      <c r="K193">
        <f t="shared" si="66"/>
        <v>4.1610360583716588E-2</v>
      </c>
      <c r="L193">
        <f t="shared" si="57"/>
        <v>190</v>
      </c>
      <c r="AU193" t="str">
        <f t="shared" si="67"/>
        <v/>
      </c>
      <c r="AV193" s="2" t="str">
        <f t="shared" si="68"/>
        <v/>
      </c>
      <c r="BS193" t="str">
        <f t="shared" si="61"/>
        <v/>
      </c>
      <c r="BT193" t="str">
        <f t="shared" si="61"/>
        <v/>
      </c>
    </row>
    <row r="194" spans="2:72" x14ac:dyDescent="0.25">
      <c r="B194" t="str">
        <f t="shared" si="56"/>
        <v/>
      </c>
      <c r="C194" s="29" t="str">
        <f t="shared" si="63"/>
        <v/>
      </c>
      <c r="D194" s="6" t="str">
        <f t="shared" si="53"/>
        <v/>
      </c>
      <c r="E194" s="7" t="str">
        <f t="shared" si="54"/>
        <v/>
      </c>
      <c r="F194" s="7" t="str">
        <f t="shared" si="55"/>
        <v/>
      </c>
      <c r="I194">
        <f t="shared" si="64"/>
        <v>0.98822959080293371</v>
      </c>
      <c r="J194">
        <f t="shared" si="65"/>
        <v>4.247619966177377E-3</v>
      </c>
      <c r="K194">
        <f t="shared" si="66"/>
        <v>3.0714725690124074E-2</v>
      </c>
      <c r="L194">
        <f t="shared" si="57"/>
        <v>191</v>
      </c>
      <c r="AU194" t="str">
        <f t="shared" si="67"/>
        <v/>
      </c>
      <c r="AV194" s="2" t="str">
        <f t="shared" si="68"/>
        <v/>
      </c>
      <c r="BS194" t="str">
        <f t="shared" si="61"/>
        <v/>
      </c>
      <c r="BT194" t="str">
        <f t="shared" si="61"/>
        <v/>
      </c>
    </row>
    <row r="195" spans="2:72" x14ac:dyDescent="0.25">
      <c r="B195" t="str">
        <f t="shared" si="56"/>
        <v/>
      </c>
      <c r="C195" s="29" t="str">
        <f t="shared" si="63"/>
        <v/>
      </c>
      <c r="D195" s="6" t="str">
        <f t="shared" ref="D195:D202" si="69">IF(A195&gt;0,(_xlfn.NORM.S.INV(C195)),"")</f>
        <v/>
      </c>
      <c r="E195" s="7" t="str">
        <f t="shared" si="54"/>
        <v/>
      </c>
      <c r="F195" s="7" t="str">
        <f t="shared" si="55"/>
        <v/>
      </c>
      <c r="I195">
        <f t="shared" si="64"/>
        <v>0.99186572178413746</v>
      </c>
      <c r="J195">
        <f t="shared" si="65"/>
        <v>3.0759905629575749E-3</v>
      </c>
      <c r="K195">
        <f t="shared" si="66"/>
        <v>2.2242622249390498E-2</v>
      </c>
      <c r="L195">
        <f t="shared" si="57"/>
        <v>192</v>
      </c>
      <c r="AU195" t="str">
        <f t="shared" si="67"/>
        <v/>
      </c>
      <c r="AV195" s="2" t="str">
        <f t="shared" si="68"/>
        <v/>
      </c>
      <c r="BS195" t="str">
        <f t="shared" si="61"/>
        <v/>
      </c>
      <c r="BT195" t="str">
        <f t="shared" si="61"/>
        <v/>
      </c>
    </row>
    <row r="196" spans="2:72" x14ac:dyDescent="0.25">
      <c r="B196" t="str">
        <f t="shared" si="56"/>
        <v/>
      </c>
      <c r="C196" s="29" t="str">
        <f t="shared" si="63"/>
        <v/>
      </c>
      <c r="D196" s="6" t="str">
        <f t="shared" si="69"/>
        <v/>
      </c>
      <c r="E196" s="7" t="str">
        <f t="shared" ref="E196:E202" si="70">IF(A196&gt;0,_xlfn.NORM.DIST(D196,0,1,TRUE),"")</f>
        <v/>
      </c>
      <c r="F196" s="7" t="str">
        <f t="shared" ref="F196:F202" si="71">IF(A196&gt;0,_xlfn.NORM.DIST(D196,0,1,FALSE),"")</f>
        <v/>
      </c>
      <c r="I196">
        <f t="shared" si="64"/>
        <v>0.99447521027370422</v>
      </c>
      <c r="J196">
        <f t="shared" si="65"/>
        <v>2.1853375457476535E-3</v>
      </c>
      <c r="K196">
        <f t="shared" si="66"/>
        <v>1.5802271340760805E-2</v>
      </c>
      <c r="L196">
        <f t="shared" si="57"/>
        <v>193</v>
      </c>
      <c r="AU196" t="str">
        <f t="shared" si="67"/>
        <v/>
      </c>
      <c r="AV196" s="2" t="str">
        <f t="shared" si="68"/>
        <v/>
      </c>
      <c r="BS196" t="str">
        <f t="shared" si="61"/>
        <v/>
      </c>
      <c r="BT196" t="str">
        <f t="shared" si="61"/>
        <v/>
      </c>
    </row>
    <row r="197" spans="2:72" x14ac:dyDescent="0.25">
      <c r="B197" t="str">
        <f t="shared" ref="B197:B202" si="72">IF(A197&gt;0,(B196+1),"")</f>
        <v/>
      </c>
      <c r="C197" s="29" t="str">
        <f t="shared" si="63"/>
        <v/>
      </c>
      <c r="D197" s="6" t="str">
        <f t="shared" si="69"/>
        <v/>
      </c>
      <c r="E197" s="7" t="str">
        <f t="shared" si="70"/>
        <v/>
      </c>
      <c r="F197" s="7" t="str">
        <f t="shared" si="71"/>
        <v/>
      </c>
      <c r="I197">
        <f t="shared" si="64"/>
        <v>0.99631250398015325</v>
      </c>
      <c r="J197">
        <f t="shared" si="65"/>
        <v>1.5231625014243959E-3</v>
      </c>
      <c r="K197">
        <f t="shared" si="66"/>
        <v>1.1014054643602241E-2</v>
      </c>
      <c r="L197">
        <f t="shared" ref="L197:L203" si="73">L196+1</f>
        <v>194</v>
      </c>
      <c r="AU197" t="str">
        <f t="shared" si="67"/>
        <v/>
      </c>
      <c r="AV197" s="2" t="str">
        <f t="shared" si="68"/>
        <v/>
      </c>
      <c r="BS197" t="str">
        <f t="shared" si="61"/>
        <v/>
      </c>
      <c r="BT197" t="str">
        <f t="shared" si="61"/>
        <v/>
      </c>
    </row>
    <row r="198" spans="2:72" x14ac:dyDescent="0.25">
      <c r="B198" t="str">
        <f t="shared" si="72"/>
        <v/>
      </c>
      <c r="C198" s="29" t="str">
        <f t="shared" si="63"/>
        <v/>
      </c>
      <c r="D198" s="6" t="str">
        <f t="shared" si="69"/>
        <v/>
      </c>
      <c r="E198" s="7" t="str">
        <f t="shared" si="70"/>
        <v/>
      </c>
      <c r="F198" s="7" t="str">
        <f t="shared" si="71"/>
        <v/>
      </c>
      <c r="I198">
        <f t="shared" si="64"/>
        <v>0.99758164276351491</v>
      </c>
      <c r="J198">
        <f t="shared" si="65"/>
        <v>1.0415212488642095E-3</v>
      </c>
      <c r="K198">
        <f t="shared" si="66"/>
        <v>7.5312856879917412E-3</v>
      </c>
      <c r="L198">
        <f t="shared" si="73"/>
        <v>195</v>
      </c>
      <c r="AU198" t="str">
        <f t="shared" si="67"/>
        <v/>
      </c>
      <c r="AV198" s="2" t="str">
        <f t="shared" si="68"/>
        <v/>
      </c>
      <c r="BS198" t="str">
        <f t="shared" si="61"/>
        <v/>
      </c>
      <c r="BT198" t="str">
        <f t="shared" si="61"/>
        <v/>
      </c>
    </row>
    <row r="199" spans="2:72" x14ac:dyDescent="0.25">
      <c r="B199" t="str">
        <f t="shared" si="72"/>
        <v/>
      </c>
      <c r="C199" s="29" t="str">
        <f t="shared" ref="C199:C200" si="74">IF(A199&gt;0,((B199-0.5)/$M$2),"")</f>
        <v/>
      </c>
      <c r="D199" s="6" t="str">
        <f t="shared" si="69"/>
        <v/>
      </c>
      <c r="E199" s="7" t="str">
        <f t="shared" si="70"/>
        <v/>
      </c>
      <c r="F199" s="7" t="str">
        <f t="shared" si="71"/>
        <v/>
      </c>
      <c r="I199">
        <f t="shared" ref="I199:I203" si="75">_xlfn.NORM.DIST(L199,$G$3,$H$3,TRUE)</f>
        <v>0.99844173883021636</v>
      </c>
      <c r="J199">
        <f t="shared" ref="J199:J203" si="76">_xlfn.NORM.DIST(L199,$G$3,$H$3,FALSE)</f>
        <v>6.9868949504121489E-4</v>
      </c>
      <c r="K199">
        <f t="shared" ref="K199:K203" si="77">J199*$H$3</f>
        <v>5.0522542867871209E-3</v>
      </c>
      <c r="L199">
        <f t="shared" si="73"/>
        <v>196</v>
      </c>
      <c r="AU199" t="str">
        <f t="shared" si="67"/>
        <v/>
      </c>
      <c r="AV199" s="2" t="str">
        <f t="shared" si="68"/>
        <v/>
      </c>
      <c r="BS199" t="str">
        <f t="shared" si="61"/>
        <v/>
      </c>
      <c r="BT199" t="str">
        <f t="shared" si="61"/>
        <v/>
      </c>
    </row>
    <row r="200" spans="2:72" x14ac:dyDescent="0.25">
      <c r="B200" t="str">
        <f t="shared" si="72"/>
        <v/>
      </c>
      <c r="C200" s="29" t="str">
        <f t="shared" si="74"/>
        <v/>
      </c>
      <c r="D200" s="6" t="str">
        <f t="shared" si="69"/>
        <v/>
      </c>
      <c r="E200" s="7" t="str">
        <f t="shared" si="70"/>
        <v/>
      </c>
      <c r="F200" s="7" t="str">
        <f t="shared" si="71"/>
        <v/>
      </c>
      <c r="I200">
        <f t="shared" si="75"/>
        <v>0.99901360198390432</v>
      </c>
      <c r="J200">
        <f t="shared" si="76"/>
        <v>4.5982700780573929E-4</v>
      </c>
      <c r="K200">
        <f t="shared" si="77"/>
        <v>3.3250291980273733E-3</v>
      </c>
      <c r="L200">
        <f t="shared" si="73"/>
        <v>197</v>
      </c>
      <c r="AU200" t="str">
        <f t="shared" si="67"/>
        <v/>
      </c>
      <c r="AV200" s="2" t="str">
        <f t="shared" si="68"/>
        <v/>
      </c>
      <c r="BS200" t="str">
        <f t="shared" si="61"/>
        <v/>
      </c>
      <c r="BT200" t="str">
        <f t="shared" si="61"/>
        <v/>
      </c>
    </row>
    <row r="201" spans="2:72" x14ac:dyDescent="0.25">
      <c r="B201" t="str">
        <f t="shared" si="72"/>
        <v/>
      </c>
      <c r="C201" s="29" t="str">
        <f t="shared" ref="C201:C202" si="78">IF(A201&gt;0,((B201-0.5)/$M$2),"")</f>
        <v/>
      </c>
      <c r="D201" s="6" t="str">
        <f t="shared" si="69"/>
        <v/>
      </c>
      <c r="E201" s="7" t="str">
        <f t="shared" si="70"/>
        <v/>
      </c>
      <c r="F201" s="7" t="str">
        <f t="shared" si="71"/>
        <v/>
      </c>
      <c r="I201">
        <f t="shared" si="75"/>
        <v>0.99938663267575611</v>
      </c>
      <c r="J201">
        <f t="shared" si="76"/>
        <v>2.9689229134991977E-4</v>
      </c>
      <c r="K201">
        <f t="shared" si="77"/>
        <v>2.1468411394938765E-3</v>
      </c>
      <c r="L201">
        <f t="shared" si="73"/>
        <v>198</v>
      </c>
      <c r="AU201" t="str">
        <f t="shared" si="67"/>
        <v/>
      </c>
      <c r="AV201" s="2" t="str">
        <f t="shared" si="68"/>
        <v/>
      </c>
      <c r="BS201" t="str">
        <f t="shared" si="61"/>
        <v/>
      </c>
      <c r="BT201" t="str">
        <f t="shared" si="61"/>
        <v/>
      </c>
    </row>
    <row r="202" spans="2:72" x14ac:dyDescent="0.25">
      <c r="B202" t="str">
        <f t="shared" si="72"/>
        <v/>
      </c>
      <c r="C202" s="29" t="str">
        <f t="shared" si="78"/>
        <v/>
      </c>
      <c r="D202" s="6" t="str">
        <f t="shared" si="69"/>
        <v/>
      </c>
      <c r="E202" s="7" t="str">
        <f t="shared" si="70"/>
        <v/>
      </c>
      <c r="F202" s="7" t="str">
        <f t="shared" si="71"/>
        <v/>
      </c>
      <c r="I202">
        <f t="shared" si="75"/>
        <v>0.99962536119443857</v>
      </c>
      <c r="J202">
        <f t="shared" si="76"/>
        <v>1.8806048448440381E-4</v>
      </c>
      <c r="K202">
        <f t="shared" si="77"/>
        <v>1.3598735856985298E-3</v>
      </c>
      <c r="L202">
        <f t="shared" si="73"/>
        <v>199</v>
      </c>
      <c r="AU202" t="str">
        <f t="shared" si="67"/>
        <v/>
      </c>
      <c r="AV202" s="2" t="str">
        <f t="shared" si="68"/>
        <v/>
      </c>
      <c r="BS202" t="str">
        <f t="shared" si="61"/>
        <v/>
      </c>
      <c r="BT202" t="str">
        <f t="shared" si="61"/>
        <v/>
      </c>
    </row>
    <row r="203" spans="2:72" x14ac:dyDescent="0.25">
      <c r="I203">
        <f t="shared" si="75"/>
        <v>0.9997752507308445</v>
      </c>
      <c r="J203">
        <f t="shared" si="76"/>
        <v>1.1686658757475956E-4</v>
      </c>
      <c r="K203">
        <f t="shared" si="77"/>
        <v>8.4506740440105249E-4</v>
      </c>
      <c r="L203">
        <f t="shared" si="73"/>
        <v>200</v>
      </c>
      <c r="AV203" s="2" t="str">
        <f t="shared" si="68"/>
        <v/>
      </c>
      <c r="BS203" t="str">
        <f t="shared" si="61"/>
        <v/>
      </c>
      <c r="BT203" t="str">
        <f t="shared" si="61"/>
        <v/>
      </c>
    </row>
    <row r="204" spans="2:72" x14ac:dyDescent="0.25">
      <c r="AV204" s="2" t="str">
        <f t="shared" si="68"/>
        <v/>
      </c>
      <c r="BS204" t="str">
        <f t="shared" si="61"/>
        <v/>
      </c>
      <c r="BT204" t="str">
        <f t="shared" si="61"/>
        <v/>
      </c>
    </row>
    <row r="205" spans="2:72" x14ac:dyDescent="0.25">
      <c r="AV205" s="2" t="str">
        <f t="shared" si="68"/>
        <v/>
      </c>
      <c r="BS205" t="str">
        <f t="shared" si="61"/>
        <v/>
      </c>
      <c r="BT205" t="str">
        <f t="shared" si="61"/>
        <v/>
      </c>
    </row>
    <row r="206" spans="2:72" x14ac:dyDescent="0.25">
      <c r="AV206" s="2" t="str">
        <f t="shared" si="68"/>
        <v/>
      </c>
      <c r="BS206" t="str">
        <f t="shared" si="61"/>
        <v/>
      </c>
      <c r="BT206" t="str">
        <f t="shared" si="61"/>
        <v/>
      </c>
    </row>
    <row r="207" spans="2:72" x14ac:dyDescent="0.25">
      <c r="AV207" s="2" t="str">
        <f t="shared" si="68"/>
        <v/>
      </c>
      <c r="BS207" t="str">
        <f t="shared" si="61"/>
        <v/>
      </c>
      <c r="BT207" t="str">
        <f t="shared" si="61"/>
        <v/>
      </c>
    </row>
    <row r="208" spans="2:72" x14ac:dyDescent="0.25">
      <c r="AV208" s="2" t="str">
        <f t="shared" si="68"/>
        <v/>
      </c>
      <c r="BS208" t="str">
        <f t="shared" si="61"/>
        <v/>
      </c>
      <c r="BT208" t="str">
        <f t="shared" si="61"/>
        <v/>
      </c>
    </row>
    <row r="209" spans="48:72" x14ac:dyDescent="0.25">
      <c r="AV209" s="2" t="str">
        <f t="shared" si="68"/>
        <v/>
      </c>
      <c r="BS209" t="str">
        <f t="shared" si="61"/>
        <v/>
      </c>
      <c r="BT209" t="str">
        <f t="shared" si="61"/>
        <v/>
      </c>
    </row>
    <row r="210" spans="48:72" x14ac:dyDescent="0.25">
      <c r="AV210" s="2" t="str">
        <f t="shared" si="68"/>
        <v/>
      </c>
      <c r="BS210" t="str">
        <f t="shared" si="61"/>
        <v/>
      </c>
      <c r="BT210" t="str">
        <f t="shared" si="61"/>
        <v/>
      </c>
    </row>
    <row r="211" spans="48:72" x14ac:dyDescent="0.25">
      <c r="AV211" s="2" t="str">
        <f t="shared" si="68"/>
        <v/>
      </c>
      <c r="BS211" t="str">
        <f t="shared" si="61"/>
        <v/>
      </c>
      <c r="BT211" t="str">
        <f t="shared" si="61"/>
        <v/>
      </c>
    </row>
    <row r="212" spans="48:72" x14ac:dyDescent="0.25">
      <c r="AV212" s="2" t="str">
        <f t="shared" si="68"/>
        <v/>
      </c>
      <c r="BS212" t="str">
        <f t="shared" si="61"/>
        <v/>
      </c>
      <c r="BT212" t="str">
        <f t="shared" si="61"/>
        <v/>
      </c>
    </row>
    <row r="213" spans="48:72" x14ac:dyDescent="0.25">
      <c r="AV213" s="2" t="str">
        <f t="shared" si="68"/>
        <v/>
      </c>
      <c r="BS213" t="str">
        <f t="shared" si="61"/>
        <v/>
      </c>
      <c r="BT213" t="str">
        <f t="shared" si="61"/>
        <v/>
      </c>
    </row>
    <row r="214" spans="48:72" x14ac:dyDescent="0.25">
      <c r="AV214" s="2" t="str">
        <f t="shared" ref="AV214:AV221" si="79">IF(A195&gt;0,A195,"")</f>
        <v/>
      </c>
      <c r="BS214" t="str">
        <f t="shared" si="61"/>
        <v/>
      </c>
      <c r="BT214" t="str">
        <f t="shared" si="61"/>
        <v/>
      </c>
    </row>
    <row r="215" spans="48:72" x14ac:dyDescent="0.25">
      <c r="AV215" s="2" t="str">
        <f t="shared" si="79"/>
        <v/>
      </c>
      <c r="BS215" t="str">
        <f t="shared" si="61"/>
        <v/>
      </c>
      <c r="BT215" t="str">
        <f t="shared" si="61"/>
        <v/>
      </c>
    </row>
    <row r="216" spans="48:72" x14ac:dyDescent="0.25">
      <c r="AV216" s="2" t="str">
        <f t="shared" si="79"/>
        <v/>
      </c>
      <c r="BS216" t="str">
        <f t="shared" si="61"/>
        <v/>
      </c>
      <c r="BT216" t="str">
        <f t="shared" si="61"/>
        <v/>
      </c>
    </row>
    <row r="217" spans="48:72" x14ac:dyDescent="0.25">
      <c r="AV217" s="2" t="str">
        <f t="shared" si="79"/>
        <v/>
      </c>
      <c r="BS217" t="str">
        <f t="shared" si="61"/>
        <v/>
      </c>
      <c r="BT217" t="str">
        <f t="shared" si="61"/>
        <v/>
      </c>
    </row>
    <row r="218" spans="48:72" x14ac:dyDescent="0.25">
      <c r="AV218" s="2" t="str">
        <f t="shared" si="79"/>
        <v/>
      </c>
      <c r="BS218" t="str">
        <f t="shared" si="61"/>
        <v/>
      </c>
      <c r="BT218" t="str">
        <f t="shared" si="61"/>
        <v/>
      </c>
    </row>
    <row r="219" spans="48:72" x14ac:dyDescent="0.25">
      <c r="AV219" s="2" t="str">
        <f t="shared" si="79"/>
        <v/>
      </c>
      <c r="BS219" t="str">
        <f t="shared" si="61"/>
        <v/>
      </c>
      <c r="BT219" t="str">
        <f t="shared" si="61"/>
        <v/>
      </c>
    </row>
    <row r="220" spans="48:72" x14ac:dyDescent="0.25">
      <c r="AV220" s="2" t="str">
        <f t="shared" si="79"/>
        <v/>
      </c>
      <c r="BS220" t="str">
        <f t="shared" si="61"/>
        <v/>
      </c>
      <c r="BT220" t="str">
        <f t="shared" si="61"/>
        <v/>
      </c>
    </row>
    <row r="221" spans="48:72" x14ac:dyDescent="0.25">
      <c r="AV221" s="2" t="str">
        <f t="shared" si="79"/>
        <v/>
      </c>
      <c r="BS221" t="str">
        <f t="shared" si="61"/>
        <v/>
      </c>
      <c r="BT221" t="str">
        <f t="shared" si="61"/>
        <v/>
      </c>
    </row>
    <row r="222" spans="48:72" x14ac:dyDescent="0.25">
      <c r="AV222" s="2"/>
      <c r="BS222" t="str">
        <f t="shared" ref="BS222:BT285" si="80">IF(A222&gt;0,A222,"")</f>
        <v/>
      </c>
      <c r="BT222" t="str">
        <f t="shared" si="80"/>
        <v/>
      </c>
    </row>
    <row r="223" spans="48:72" x14ac:dyDescent="0.25">
      <c r="BS223" t="str">
        <f t="shared" si="80"/>
        <v/>
      </c>
      <c r="BT223" t="str">
        <f t="shared" si="80"/>
        <v/>
      </c>
    </row>
    <row r="224" spans="48:72" x14ac:dyDescent="0.25">
      <c r="BS224" t="str">
        <f t="shared" si="80"/>
        <v/>
      </c>
      <c r="BT224" t="str">
        <f t="shared" si="80"/>
        <v/>
      </c>
    </row>
    <row r="225" spans="71:72" x14ac:dyDescent="0.25">
      <c r="BS225" t="str">
        <f t="shared" si="80"/>
        <v/>
      </c>
      <c r="BT225" t="str">
        <f t="shared" si="80"/>
        <v/>
      </c>
    </row>
    <row r="226" spans="71:72" x14ac:dyDescent="0.25">
      <c r="BS226" t="str">
        <f t="shared" si="80"/>
        <v/>
      </c>
      <c r="BT226" t="str">
        <f t="shared" si="80"/>
        <v/>
      </c>
    </row>
    <row r="227" spans="71:72" x14ac:dyDescent="0.25">
      <c r="BS227" t="str">
        <f t="shared" si="80"/>
        <v/>
      </c>
      <c r="BT227" t="str">
        <f t="shared" si="80"/>
        <v/>
      </c>
    </row>
    <row r="228" spans="71:72" x14ac:dyDescent="0.25">
      <c r="BS228" t="str">
        <f t="shared" si="80"/>
        <v/>
      </c>
      <c r="BT228" t="str">
        <f t="shared" si="80"/>
        <v/>
      </c>
    </row>
    <row r="229" spans="71:72" x14ac:dyDescent="0.25">
      <c r="BS229" t="str">
        <f t="shared" si="80"/>
        <v/>
      </c>
      <c r="BT229" t="str">
        <f t="shared" si="80"/>
        <v/>
      </c>
    </row>
    <row r="230" spans="71:72" x14ac:dyDescent="0.25">
      <c r="BS230" t="str">
        <f t="shared" si="80"/>
        <v/>
      </c>
      <c r="BT230" t="str">
        <f t="shared" si="80"/>
        <v/>
      </c>
    </row>
    <row r="231" spans="71:72" x14ac:dyDescent="0.25">
      <c r="BS231" t="str">
        <f t="shared" si="80"/>
        <v/>
      </c>
      <c r="BT231" t="str">
        <f t="shared" si="80"/>
        <v/>
      </c>
    </row>
    <row r="232" spans="71:72" x14ac:dyDescent="0.25">
      <c r="BS232" t="str">
        <f t="shared" si="80"/>
        <v/>
      </c>
      <c r="BT232" t="str">
        <f t="shared" si="80"/>
        <v/>
      </c>
    </row>
    <row r="233" spans="71:72" x14ac:dyDescent="0.25">
      <c r="BS233" t="str">
        <f t="shared" si="80"/>
        <v/>
      </c>
      <c r="BT233" t="str">
        <f t="shared" si="80"/>
        <v/>
      </c>
    </row>
    <row r="234" spans="71:72" x14ac:dyDescent="0.25">
      <c r="BS234" t="str">
        <f t="shared" si="80"/>
        <v/>
      </c>
      <c r="BT234" t="str">
        <f t="shared" si="80"/>
        <v/>
      </c>
    </row>
    <row r="235" spans="71:72" x14ac:dyDescent="0.25">
      <c r="BS235" t="str">
        <f t="shared" si="80"/>
        <v/>
      </c>
      <c r="BT235" t="str">
        <f t="shared" si="80"/>
        <v/>
      </c>
    </row>
    <row r="236" spans="71:72" x14ac:dyDescent="0.25">
      <c r="BS236" t="str">
        <f t="shared" si="80"/>
        <v/>
      </c>
      <c r="BT236" t="str">
        <f t="shared" si="80"/>
        <v/>
      </c>
    </row>
    <row r="237" spans="71:72" x14ac:dyDescent="0.25">
      <c r="BS237" t="str">
        <f t="shared" si="80"/>
        <v/>
      </c>
      <c r="BT237" t="str">
        <f t="shared" si="80"/>
        <v/>
      </c>
    </row>
    <row r="238" spans="71:72" x14ac:dyDescent="0.25">
      <c r="BS238" t="str">
        <f t="shared" si="80"/>
        <v/>
      </c>
      <c r="BT238" t="str">
        <f t="shared" si="80"/>
        <v/>
      </c>
    </row>
    <row r="239" spans="71:72" x14ac:dyDescent="0.25">
      <c r="BS239" t="str">
        <f t="shared" si="80"/>
        <v/>
      </c>
      <c r="BT239" t="str">
        <f t="shared" si="80"/>
        <v/>
      </c>
    </row>
    <row r="240" spans="71:72" x14ac:dyDescent="0.25">
      <c r="BS240" t="str">
        <f t="shared" si="80"/>
        <v/>
      </c>
      <c r="BT240" t="str">
        <f t="shared" si="80"/>
        <v/>
      </c>
    </row>
    <row r="241" spans="71:72" x14ac:dyDescent="0.25">
      <c r="BS241" t="str">
        <f t="shared" si="80"/>
        <v/>
      </c>
      <c r="BT241" t="str">
        <f t="shared" si="80"/>
        <v/>
      </c>
    </row>
    <row r="242" spans="71:72" x14ac:dyDescent="0.25">
      <c r="BS242" t="str">
        <f t="shared" si="80"/>
        <v/>
      </c>
      <c r="BT242" t="str">
        <f t="shared" si="80"/>
        <v/>
      </c>
    </row>
    <row r="243" spans="71:72" x14ac:dyDescent="0.25">
      <c r="BS243" t="str">
        <f t="shared" si="80"/>
        <v/>
      </c>
      <c r="BT243" t="str">
        <f t="shared" si="80"/>
        <v/>
      </c>
    </row>
    <row r="244" spans="71:72" x14ac:dyDescent="0.25">
      <c r="BS244" t="str">
        <f t="shared" si="80"/>
        <v/>
      </c>
      <c r="BT244" t="str">
        <f t="shared" si="80"/>
        <v/>
      </c>
    </row>
    <row r="245" spans="71:72" x14ac:dyDescent="0.25">
      <c r="BS245" t="str">
        <f t="shared" si="80"/>
        <v/>
      </c>
      <c r="BT245" t="str">
        <f t="shared" si="80"/>
        <v/>
      </c>
    </row>
    <row r="246" spans="71:72" x14ac:dyDescent="0.25">
      <c r="BS246" t="str">
        <f t="shared" si="80"/>
        <v/>
      </c>
      <c r="BT246" t="str">
        <f t="shared" si="80"/>
        <v/>
      </c>
    </row>
    <row r="247" spans="71:72" x14ac:dyDescent="0.25">
      <c r="BS247" t="str">
        <f t="shared" si="80"/>
        <v/>
      </c>
      <c r="BT247" t="str">
        <f t="shared" si="80"/>
        <v/>
      </c>
    </row>
    <row r="248" spans="71:72" x14ac:dyDescent="0.25">
      <c r="BS248" t="str">
        <f t="shared" si="80"/>
        <v/>
      </c>
      <c r="BT248" t="str">
        <f t="shared" si="80"/>
        <v/>
      </c>
    </row>
    <row r="249" spans="71:72" x14ac:dyDescent="0.25">
      <c r="BS249" t="str">
        <f t="shared" si="80"/>
        <v/>
      </c>
      <c r="BT249" t="str">
        <f t="shared" si="80"/>
        <v/>
      </c>
    </row>
    <row r="250" spans="71:72" x14ac:dyDescent="0.25">
      <c r="BS250" t="str">
        <f t="shared" si="80"/>
        <v/>
      </c>
      <c r="BT250" t="str">
        <f t="shared" si="80"/>
        <v/>
      </c>
    </row>
    <row r="251" spans="71:72" x14ac:dyDescent="0.25">
      <c r="BS251" t="str">
        <f t="shared" si="80"/>
        <v/>
      </c>
      <c r="BT251" t="str">
        <f t="shared" si="80"/>
        <v/>
      </c>
    </row>
    <row r="252" spans="71:72" x14ac:dyDescent="0.25">
      <c r="BS252" t="str">
        <f t="shared" si="80"/>
        <v/>
      </c>
      <c r="BT252" t="str">
        <f t="shared" si="80"/>
        <v/>
      </c>
    </row>
    <row r="253" spans="71:72" x14ac:dyDescent="0.25">
      <c r="BS253" t="str">
        <f t="shared" si="80"/>
        <v/>
      </c>
      <c r="BT253" t="str">
        <f t="shared" si="80"/>
        <v/>
      </c>
    </row>
    <row r="254" spans="71:72" x14ac:dyDescent="0.25">
      <c r="BS254" t="str">
        <f t="shared" si="80"/>
        <v/>
      </c>
      <c r="BT254" t="str">
        <f t="shared" si="80"/>
        <v/>
      </c>
    </row>
    <row r="255" spans="71:72" x14ac:dyDescent="0.25">
      <c r="BS255" t="str">
        <f t="shared" si="80"/>
        <v/>
      </c>
      <c r="BT255" t="str">
        <f t="shared" si="80"/>
        <v/>
      </c>
    </row>
    <row r="256" spans="71:72" x14ac:dyDescent="0.25">
      <c r="BS256" t="str">
        <f t="shared" si="80"/>
        <v/>
      </c>
      <c r="BT256" t="str">
        <f t="shared" si="80"/>
        <v/>
      </c>
    </row>
    <row r="257" spans="71:72" x14ac:dyDescent="0.25">
      <c r="BS257" t="str">
        <f t="shared" si="80"/>
        <v/>
      </c>
      <c r="BT257" t="str">
        <f t="shared" si="80"/>
        <v/>
      </c>
    </row>
    <row r="258" spans="71:72" x14ac:dyDescent="0.25">
      <c r="BS258" t="str">
        <f t="shared" si="80"/>
        <v/>
      </c>
      <c r="BT258" t="str">
        <f t="shared" si="80"/>
        <v/>
      </c>
    </row>
    <row r="259" spans="71:72" x14ac:dyDescent="0.25">
      <c r="BS259" t="str">
        <f t="shared" si="80"/>
        <v/>
      </c>
      <c r="BT259" t="str">
        <f t="shared" si="80"/>
        <v/>
      </c>
    </row>
    <row r="260" spans="71:72" x14ac:dyDescent="0.25">
      <c r="BS260" t="str">
        <f t="shared" si="80"/>
        <v/>
      </c>
      <c r="BT260" t="str">
        <f t="shared" si="80"/>
        <v/>
      </c>
    </row>
    <row r="261" spans="71:72" x14ac:dyDescent="0.25">
      <c r="BS261" t="str">
        <f t="shared" si="80"/>
        <v/>
      </c>
      <c r="BT261" t="str">
        <f t="shared" si="80"/>
        <v/>
      </c>
    </row>
    <row r="262" spans="71:72" x14ac:dyDescent="0.25">
      <c r="BS262" t="str">
        <f t="shared" si="80"/>
        <v/>
      </c>
      <c r="BT262" t="str">
        <f t="shared" si="80"/>
        <v/>
      </c>
    </row>
    <row r="263" spans="71:72" x14ac:dyDescent="0.25">
      <c r="BS263" t="str">
        <f t="shared" si="80"/>
        <v/>
      </c>
      <c r="BT263" t="str">
        <f t="shared" si="80"/>
        <v/>
      </c>
    </row>
    <row r="264" spans="71:72" x14ac:dyDescent="0.25">
      <c r="BS264" t="str">
        <f t="shared" si="80"/>
        <v/>
      </c>
      <c r="BT264" t="str">
        <f t="shared" si="80"/>
        <v/>
      </c>
    </row>
    <row r="265" spans="71:72" x14ac:dyDescent="0.25">
      <c r="BS265" t="str">
        <f t="shared" si="80"/>
        <v/>
      </c>
      <c r="BT265" t="str">
        <f t="shared" si="80"/>
        <v/>
      </c>
    </row>
    <row r="266" spans="71:72" x14ac:dyDescent="0.25">
      <c r="BS266" t="str">
        <f t="shared" si="80"/>
        <v/>
      </c>
      <c r="BT266" t="str">
        <f t="shared" si="80"/>
        <v/>
      </c>
    </row>
    <row r="267" spans="71:72" x14ac:dyDescent="0.25">
      <c r="BS267" t="str">
        <f t="shared" si="80"/>
        <v/>
      </c>
      <c r="BT267" t="str">
        <f t="shared" si="80"/>
        <v/>
      </c>
    </row>
    <row r="268" spans="71:72" x14ac:dyDescent="0.25">
      <c r="BS268" t="str">
        <f t="shared" si="80"/>
        <v/>
      </c>
      <c r="BT268" t="str">
        <f t="shared" si="80"/>
        <v/>
      </c>
    </row>
    <row r="269" spans="71:72" x14ac:dyDescent="0.25">
      <c r="BS269" t="str">
        <f t="shared" si="80"/>
        <v/>
      </c>
      <c r="BT269" t="str">
        <f t="shared" si="80"/>
        <v/>
      </c>
    </row>
    <row r="270" spans="71:72" x14ac:dyDescent="0.25">
      <c r="BS270" t="str">
        <f t="shared" si="80"/>
        <v/>
      </c>
      <c r="BT270" t="str">
        <f t="shared" si="80"/>
        <v/>
      </c>
    </row>
    <row r="271" spans="71:72" x14ac:dyDescent="0.25">
      <c r="BS271" t="str">
        <f t="shared" si="80"/>
        <v/>
      </c>
      <c r="BT271" t="str">
        <f t="shared" si="80"/>
        <v/>
      </c>
    </row>
    <row r="272" spans="71:72" x14ac:dyDescent="0.25">
      <c r="BS272" t="str">
        <f t="shared" si="80"/>
        <v/>
      </c>
      <c r="BT272" t="str">
        <f t="shared" si="80"/>
        <v/>
      </c>
    </row>
    <row r="273" spans="71:72" x14ac:dyDescent="0.25">
      <c r="BS273" t="str">
        <f t="shared" si="80"/>
        <v/>
      </c>
      <c r="BT273" t="str">
        <f t="shared" si="80"/>
        <v/>
      </c>
    </row>
    <row r="274" spans="71:72" x14ac:dyDescent="0.25">
      <c r="BS274" t="str">
        <f t="shared" si="80"/>
        <v/>
      </c>
      <c r="BT274" t="str">
        <f t="shared" si="80"/>
        <v/>
      </c>
    </row>
    <row r="275" spans="71:72" x14ac:dyDescent="0.25">
      <c r="BS275" t="str">
        <f t="shared" si="80"/>
        <v/>
      </c>
      <c r="BT275" t="str">
        <f t="shared" si="80"/>
        <v/>
      </c>
    </row>
    <row r="276" spans="71:72" x14ac:dyDescent="0.25">
      <c r="BS276" t="str">
        <f t="shared" si="80"/>
        <v/>
      </c>
      <c r="BT276" t="str">
        <f t="shared" si="80"/>
        <v/>
      </c>
    </row>
    <row r="277" spans="71:72" x14ac:dyDescent="0.25">
      <c r="BS277" t="str">
        <f t="shared" si="80"/>
        <v/>
      </c>
      <c r="BT277" t="str">
        <f t="shared" si="80"/>
        <v/>
      </c>
    </row>
    <row r="278" spans="71:72" x14ac:dyDescent="0.25">
      <c r="BS278" t="str">
        <f t="shared" si="80"/>
        <v/>
      </c>
      <c r="BT278" t="str">
        <f t="shared" si="80"/>
        <v/>
      </c>
    </row>
    <row r="279" spans="71:72" x14ac:dyDescent="0.25">
      <c r="BS279" t="str">
        <f t="shared" si="80"/>
        <v/>
      </c>
      <c r="BT279" t="str">
        <f t="shared" si="80"/>
        <v/>
      </c>
    </row>
    <row r="280" spans="71:72" x14ac:dyDescent="0.25">
      <c r="BS280" t="str">
        <f t="shared" si="80"/>
        <v/>
      </c>
      <c r="BT280" t="str">
        <f t="shared" si="80"/>
        <v/>
      </c>
    </row>
    <row r="281" spans="71:72" x14ac:dyDescent="0.25">
      <c r="BS281" t="str">
        <f t="shared" si="80"/>
        <v/>
      </c>
      <c r="BT281" t="str">
        <f t="shared" si="80"/>
        <v/>
      </c>
    </row>
    <row r="282" spans="71:72" x14ac:dyDescent="0.25">
      <c r="BS282" t="str">
        <f t="shared" si="80"/>
        <v/>
      </c>
      <c r="BT282" t="str">
        <f t="shared" si="80"/>
        <v/>
      </c>
    </row>
    <row r="283" spans="71:72" x14ac:dyDescent="0.25">
      <c r="BS283" t="str">
        <f t="shared" si="80"/>
        <v/>
      </c>
      <c r="BT283" t="str">
        <f t="shared" si="80"/>
        <v/>
      </c>
    </row>
    <row r="284" spans="71:72" x14ac:dyDescent="0.25">
      <c r="BS284" t="str">
        <f t="shared" si="80"/>
        <v/>
      </c>
      <c r="BT284" t="str">
        <f t="shared" si="80"/>
        <v/>
      </c>
    </row>
    <row r="285" spans="71:72" x14ac:dyDescent="0.25">
      <c r="BS285" t="str">
        <f t="shared" si="80"/>
        <v/>
      </c>
      <c r="BT285" t="str">
        <f t="shared" si="80"/>
        <v/>
      </c>
    </row>
    <row r="286" spans="71:72" x14ac:dyDescent="0.25">
      <c r="BS286" t="str">
        <f t="shared" ref="BS286:BT349" si="81">IF(A286&gt;0,A286,"")</f>
        <v/>
      </c>
      <c r="BT286" t="str">
        <f t="shared" si="81"/>
        <v/>
      </c>
    </row>
    <row r="287" spans="71:72" x14ac:dyDescent="0.25">
      <c r="BS287" t="str">
        <f t="shared" si="81"/>
        <v/>
      </c>
      <c r="BT287" t="str">
        <f t="shared" si="81"/>
        <v/>
      </c>
    </row>
    <row r="288" spans="71:72" x14ac:dyDescent="0.25">
      <c r="BS288" t="str">
        <f t="shared" si="81"/>
        <v/>
      </c>
      <c r="BT288" t="str">
        <f t="shared" si="81"/>
        <v/>
      </c>
    </row>
    <row r="289" spans="71:72" x14ac:dyDescent="0.25">
      <c r="BS289" t="str">
        <f t="shared" si="81"/>
        <v/>
      </c>
      <c r="BT289" t="str">
        <f t="shared" si="81"/>
        <v/>
      </c>
    </row>
    <row r="290" spans="71:72" x14ac:dyDescent="0.25">
      <c r="BS290" t="str">
        <f t="shared" si="81"/>
        <v/>
      </c>
      <c r="BT290" t="str">
        <f t="shared" si="81"/>
        <v/>
      </c>
    </row>
    <row r="291" spans="71:72" x14ac:dyDescent="0.25">
      <c r="BS291" t="str">
        <f t="shared" si="81"/>
        <v/>
      </c>
      <c r="BT291" t="str">
        <f t="shared" si="81"/>
        <v/>
      </c>
    </row>
    <row r="292" spans="71:72" x14ac:dyDescent="0.25">
      <c r="BS292" t="str">
        <f t="shared" si="81"/>
        <v/>
      </c>
      <c r="BT292" t="str">
        <f t="shared" si="81"/>
        <v/>
      </c>
    </row>
    <row r="293" spans="71:72" x14ac:dyDescent="0.25">
      <c r="BS293" t="str">
        <f t="shared" si="81"/>
        <v/>
      </c>
      <c r="BT293" t="str">
        <f t="shared" si="81"/>
        <v/>
      </c>
    </row>
    <row r="294" spans="71:72" x14ac:dyDescent="0.25">
      <c r="BS294" t="str">
        <f t="shared" si="81"/>
        <v/>
      </c>
      <c r="BT294" t="str">
        <f t="shared" si="81"/>
        <v/>
      </c>
    </row>
    <row r="295" spans="71:72" x14ac:dyDescent="0.25">
      <c r="BS295" t="str">
        <f t="shared" si="81"/>
        <v/>
      </c>
      <c r="BT295" t="str">
        <f t="shared" si="81"/>
        <v/>
      </c>
    </row>
    <row r="296" spans="71:72" x14ac:dyDescent="0.25">
      <c r="BS296" t="str">
        <f t="shared" si="81"/>
        <v/>
      </c>
      <c r="BT296" t="str">
        <f t="shared" si="81"/>
        <v/>
      </c>
    </row>
    <row r="297" spans="71:72" x14ac:dyDescent="0.25">
      <c r="BS297" t="str">
        <f t="shared" si="81"/>
        <v/>
      </c>
      <c r="BT297" t="str">
        <f t="shared" si="81"/>
        <v/>
      </c>
    </row>
    <row r="298" spans="71:72" x14ac:dyDescent="0.25">
      <c r="BS298" t="str">
        <f t="shared" si="81"/>
        <v/>
      </c>
      <c r="BT298" t="str">
        <f t="shared" si="81"/>
        <v/>
      </c>
    </row>
    <row r="299" spans="71:72" x14ac:dyDescent="0.25">
      <c r="BS299" t="str">
        <f t="shared" si="81"/>
        <v/>
      </c>
      <c r="BT299" t="str">
        <f t="shared" si="81"/>
        <v/>
      </c>
    </row>
    <row r="300" spans="71:72" x14ac:dyDescent="0.25">
      <c r="BS300" t="str">
        <f t="shared" si="81"/>
        <v/>
      </c>
      <c r="BT300" t="str">
        <f t="shared" si="81"/>
        <v/>
      </c>
    </row>
    <row r="301" spans="71:72" x14ac:dyDescent="0.25">
      <c r="BS301" t="str">
        <f t="shared" si="81"/>
        <v/>
      </c>
      <c r="BT301" t="str">
        <f t="shared" si="81"/>
        <v/>
      </c>
    </row>
    <row r="302" spans="71:72" x14ac:dyDescent="0.25">
      <c r="BS302" t="str">
        <f t="shared" si="81"/>
        <v/>
      </c>
      <c r="BT302" t="str">
        <f t="shared" si="81"/>
        <v/>
      </c>
    </row>
    <row r="303" spans="71:72" x14ac:dyDescent="0.25">
      <c r="BS303" t="str">
        <f t="shared" si="81"/>
        <v/>
      </c>
      <c r="BT303" t="str">
        <f t="shared" si="81"/>
        <v/>
      </c>
    </row>
    <row r="304" spans="71:72" x14ac:dyDescent="0.25">
      <c r="BS304" t="str">
        <f t="shared" si="81"/>
        <v/>
      </c>
      <c r="BT304" t="str">
        <f t="shared" si="81"/>
        <v/>
      </c>
    </row>
    <row r="305" spans="71:72" x14ac:dyDescent="0.25">
      <c r="BS305" t="str">
        <f t="shared" si="81"/>
        <v/>
      </c>
      <c r="BT305" t="str">
        <f t="shared" si="81"/>
        <v/>
      </c>
    </row>
    <row r="306" spans="71:72" x14ac:dyDescent="0.25">
      <c r="BS306" t="str">
        <f t="shared" si="81"/>
        <v/>
      </c>
      <c r="BT306" t="str">
        <f t="shared" si="81"/>
        <v/>
      </c>
    </row>
    <row r="307" spans="71:72" x14ac:dyDescent="0.25">
      <c r="BS307" t="str">
        <f t="shared" si="81"/>
        <v/>
      </c>
      <c r="BT307" t="str">
        <f t="shared" si="81"/>
        <v/>
      </c>
    </row>
    <row r="308" spans="71:72" x14ac:dyDescent="0.25">
      <c r="BS308" t="str">
        <f t="shared" si="81"/>
        <v/>
      </c>
      <c r="BT308" t="str">
        <f t="shared" si="81"/>
        <v/>
      </c>
    </row>
    <row r="309" spans="71:72" x14ac:dyDescent="0.25">
      <c r="BS309" t="str">
        <f t="shared" si="81"/>
        <v/>
      </c>
      <c r="BT309" t="str">
        <f t="shared" si="81"/>
        <v/>
      </c>
    </row>
    <row r="310" spans="71:72" x14ac:dyDescent="0.25">
      <c r="BS310" t="str">
        <f t="shared" si="81"/>
        <v/>
      </c>
      <c r="BT310" t="str">
        <f t="shared" si="81"/>
        <v/>
      </c>
    </row>
    <row r="311" spans="71:72" x14ac:dyDescent="0.25">
      <c r="BS311" t="str">
        <f t="shared" si="81"/>
        <v/>
      </c>
      <c r="BT311" t="str">
        <f t="shared" si="81"/>
        <v/>
      </c>
    </row>
    <row r="312" spans="71:72" x14ac:dyDescent="0.25">
      <c r="BS312" t="str">
        <f t="shared" si="81"/>
        <v/>
      </c>
      <c r="BT312" t="str">
        <f t="shared" si="81"/>
        <v/>
      </c>
    </row>
    <row r="313" spans="71:72" x14ac:dyDescent="0.25">
      <c r="BS313" t="str">
        <f t="shared" si="81"/>
        <v/>
      </c>
      <c r="BT313" t="str">
        <f t="shared" si="81"/>
        <v/>
      </c>
    </row>
    <row r="314" spans="71:72" x14ac:dyDescent="0.25">
      <c r="BS314" t="str">
        <f t="shared" si="81"/>
        <v/>
      </c>
      <c r="BT314" t="str">
        <f t="shared" si="81"/>
        <v/>
      </c>
    </row>
    <row r="315" spans="71:72" x14ac:dyDescent="0.25">
      <c r="BS315" t="str">
        <f t="shared" si="81"/>
        <v/>
      </c>
      <c r="BT315" t="str">
        <f t="shared" si="81"/>
        <v/>
      </c>
    </row>
    <row r="316" spans="71:72" x14ac:dyDescent="0.25">
      <c r="BS316" t="str">
        <f t="shared" si="81"/>
        <v/>
      </c>
      <c r="BT316" t="str">
        <f t="shared" si="81"/>
        <v/>
      </c>
    </row>
    <row r="317" spans="71:72" x14ac:dyDescent="0.25">
      <c r="BS317" t="str">
        <f t="shared" si="81"/>
        <v/>
      </c>
      <c r="BT317" t="str">
        <f t="shared" si="81"/>
        <v/>
      </c>
    </row>
    <row r="318" spans="71:72" x14ac:dyDescent="0.25">
      <c r="BS318" t="str">
        <f t="shared" si="81"/>
        <v/>
      </c>
      <c r="BT318" t="str">
        <f t="shared" si="81"/>
        <v/>
      </c>
    </row>
    <row r="319" spans="71:72" x14ac:dyDescent="0.25">
      <c r="BS319" t="str">
        <f t="shared" si="81"/>
        <v/>
      </c>
      <c r="BT319" t="str">
        <f t="shared" si="81"/>
        <v/>
      </c>
    </row>
    <row r="320" spans="71:72" x14ac:dyDescent="0.25">
      <c r="BS320" t="str">
        <f t="shared" si="81"/>
        <v/>
      </c>
      <c r="BT320" t="str">
        <f t="shared" si="81"/>
        <v/>
      </c>
    </row>
    <row r="321" spans="71:72" x14ac:dyDescent="0.25">
      <c r="BS321" t="str">
        <f t="shared" si="81"/>
        <v/>
      </c>
      <c r="BT321" t="str">
        <f t="shared" si="81"/>
        <v/>
      </c>
    </row>
    <row r="322" spans="71:72" x14ac:dyDescent="0.25">
      <c r="BS322" t="str">
        <f t="shared" si="81"/>
        <v/>
      </c>
      <c r="BT322" t="str">
        <f t="shared" si="81"/>
        <v/>
      </c>
    </row>
    <row r="323" spans="71:72" x14ac:dyDescent="0.25">
      <c r="BS323" t="str">
        <f t="shared" si="81"/>
        <v/>
      </c>
      <c r="BT323" t="str">
        <f t="shared" si="81"/>
        <v/>
      </c>
    </row>
    <row r="324" spans="71:72" x14ac:dyDescent="0.25">
      <c r="BS324" t="str">
        <f t="shared" si="81"/>
        <v/>
      </c>
      <c r="BT324" t="str">
        <f t="shared" si="81"/>
        <v/>
      </c>
    </row>
    <row r="325" spans="71:72" x14ac:dyDescent="0.25">
      <c r="BS325" t="str">
        <f t="shared" si="81"/>
        <v/>
      </c>
      <c r="BT325" t="str">
        <f t="shared" si="81"/>
        <v/>
      </c>
    </row>
    <row r="326" spans="71:72" x14ac:dyDescent="0.25">
      <c r="BS326" t="str">
        <f t="shared" si="81"/>
        <v/>
      </c>
      <c r="BT326" t="str">
        <f t="shared" si="81"/>
        <v/>
      </c>
    </row>
    <row r="327" spans="71:72" x14ac:dyDescent="0.25">
      <c r="BS327" t="str">
        <f t="shared" si="81"/>
        <v/>
      </c>
      <c r="BT327" t="str">
        <f t="shared" si="81"/>
        <v/>
      </c>
    </row>
    <row r="328" spans="71:72" x14ac:dyDescent="0.25">
      <c r="BS328" t="str">
        <f t="shared" si="81"/>
        <v/>
      </c>
      <c r="BT328" t="str">
        <f t="shared" si="81"/>
        <v/>
      </c>
    </row>
    <row r="329" spans="71:72" x14ac:dyDescent="0.25">
      <c r="BS329" t="str">
        <f t="shared" si="81"/>
        <v/>
      </c>
      <c r="BT329" t="str">
        <f t="shared" si="81"/>
        <v/>
      </c>
    </row>
    <row r="330" spans="71:72" x14ac:dyDescent="0.25">
      <c r="BS330" t="str">
        <f t="shared" si="81"/>
        <v/>
      </c>
      <c r="BT330" t="str">
        <f t="shared" si="81"/>
        <v/>
      </c>
    </row>
    <row r="331" spans="71:72" x14ac:dyDescent="0.25">
      <c r="BS331" t="str">
        <f t="shared" si="81"/>
        <v/>
      </c>
      <c r="BT331" t="str">
        <f t="shared" si="81"/>
        <v/>
      </c>
    </row>
    <row r="332" spans="71:72" x14ac:dyDescent="0.25">
      <c r="BS332" t="str">
        <f t="shared" si="81"/>
        <v/>
      </c>
      <c r="BT332" t="str">
        <f t="shared" si="81"/>
        <v/>
      </c>
    </row>
    <row r="333" spans="71:72" x14ac:dyDescent="0.25">
      <c r="BS333" t="str">
        <f t="shared" si="81"/>
        <v/>
      </c>
      <c r="BT333" t="str">
        <f t="shared" si="81"/>
        <v/>
      </c>
    </row>
    <row r="334" spans="71:72" x14ac:dyDescent="0.25">
      <c r="BS334" t="str">
        <f t="shared" si="81"/>
        <v/>
      </c>
      <c r="BT334" t="str">
        <f t="shared" si="81"/>
        <v/>
      </c>
    </row>
    <row r="335" spans="71:72" x14ac:dyDescent="0.25">
      <c r="BS335" t="str">
        <f t="shared" si="81"/>
        <v/>
      </c>
      <c r="BT335" t="str">
        <f t="shared" si="81"/>
        <v/>
      </c>
    </row>
    <row r="336" spans="71:72" x14ac:dyDescent="0.25">
      <c r="BS336" t="str">
        <f t="shared" si="81"/>
        <v/>
      </c>
      <c r="BT336" t="str">
        <f t="shared" si="81"/>
        <v/>
      </c>
    </row>
    <row r="337" spans="71:72" x14ac:dyDescent="0.25">
      <c r="BS337" t="str">
        <f t="shared" si="81"/>
        <v/>
      </c>
      <c r="BT337" t="str">
        <f t="shared" si="81"/>
        <v/>
      </c>
    </row>
    <row r="338" spans="71:72" x14ac:dyDescent="0.25">
      <c r="BS338" t="str">
        <f t="shared" si="81"/>
        <v/>
      </c>
      <c r="BT338" t="str">
        <f t="shared" si="81"/>
        <v/>
      </c>
    </row>
    <row r="339" spans="71:72" x14ac:dyDescent="0.25">
      <c r="BS339" t="str">
        <f t="shared" si="81"/>
        <v/>
      </c>
      <c r="BT339" t="str">
        <f t="shared" si="81"/>
        <v/>
      </c>
    </row>
    <row r="340" spans="71:72" x14ac:dyDescent="0.25">
      <c r="BS340" t="str">
        <f t="shared" si="81"/>
        <v/>
      </c>
      <c r="BT340" t="str">
        <f t="shared" si="81"/>
        <v/>
      </c>
    </row>
    <row r="341" spans="71:72" x14ac:dyDescent="0.25">
      <c r="BS341" t="str">
        <f t="shared" si="81"/>
        <v/>
      </c>
      <c r="BT341" t="str">
        <f t="shared" si="81"/>
        <v/>
      </c>
    </row>
    <row r="342" spans="71:72" x14ac:dyDescent="0.25">
      <c r="BS342" t="str">
        <f t="shared" si="81"/>
        <v/>
      </c>
      <c r="BT342" t="str">
        <f t="shared" si="81"/>
        <v/>
      </c>
    </row>
    <row r="343" spans="71:72" x14ac:dyDescent="0.25">
      <c r="BS343" t="str">
        <f t="shared" si="81"/>
        <v/>
      </c>
      <c r="BT343" t="str">
        <f t="shared" si="81"/>
        <v/>
      </c>
    </row>
    <row r="344" spans="71:72" x14ac:dyDescent="0.25">
      <c r="BS344" t="str">
        <f t="shared" si="81"/>
        <v/>
      </c>
      <c r="BT344" t="str">
        <f t="shared" si="81"/>
        <v/>
      </c>
    </row>
    <row r="345" spans="71:72" x14ac:dyDescent="0.25">
      <c r="BS345" t="str">
        <f t="shared" si="81"/>
        <v/>
      </c>
      <c r="BT345" t="str">
        <f t="shared" si="81"/>
        <v/>
      </c>
    </row>
    <row r="346" spans="71:72" x14ac:dyDescent="0.25">
      <c r="BS346" t="str">
        <f t="shared" si="81"/>
        <v/>
      </c>
      <c r="BT346" t="str">
        <f t="shared" si="81"/>
        <v/>
      </c>
    </row>
    <row r="347" spans="71:72" x14ac:dyDescent="0.25">
      <c r="BS347" t="str">
        <f t="shared" si="81"/>
        <v/>
      </c>
      <c r="BT347" t="str">
        <f t="shared" si="81"/>
        <v/>
      </c>
    </row>
    <row r="348" spans="71:72" x14ac:dyDescent="0.25">
      <c r="BS348" t="str">
        <f t="shared" si="81"/>
        <v/>
      </c>
      <c r="BT348" t="str">
        <f t="shared" si="81"/>
        <v/>
      </c>
    </row>
    <row r="349" spans="71:72" x14ac:dyDescent="0.25">
      <c r="BS349" t="str">
        <f t="shared" si="81"/>
        <v/>
      </c>
      <c r="BT349" t="str">
        <f t="shared" si="81"/>
        <v/>
      </c>
    </row>
    <row r="350" spans="71:72" x14ac:dyDescent="0.25">
      <c r="BS350" t="str">
        <f t="shared" ref="BS350:BT413" si="82">IF(A350&gt;0,A350,"")</f>
        <v/>
      </c>
      <c r="BT350" t="str">
        <f t="shared" si="82"/>
        <v/>
      </c>
    </row>
    <row r="351" spans="71:72" x14ac:dyDescent="0.25">
      <c r="BS351" t="str">
        <f t="shared" si="82"/>
        <v/>
      </c>
      <c r="BT351" t="str">
        <f t="shared" si="82"/>
        <v/>
      </c>
    </row>
    <row r="352" spans="71:72" x14ac:dyDescent="0.25">
      <c r="BS352" t="str">
        <f t="shared" si="82"/>
        <v/>
      </c>
      <c r="BT352" t="str">
        <f t="shared" si="82"/>
        <v/>
      </c>
    </row>
    <row r="353" spans="71:72" x14ac:dyDescent="0.25">
      <c r="BS353" t="str">
        <f t="shared" si="82"/>
        <v/>
      </c>
      <c r="BT353" t="str">
        <f t="shared" si="82"/>
        <v/>
      </c>
    </row>
    <row r="354" spans="71:72" x14ac:dyDescent="0.25">
      <c r="BS354" t="str">
        <f t="shared" si="82"/>
        <v/>
      </c>
      <c r="BT354" t="str">
        <f t="shared" si="82"/>
        <v/>
      </c>
    </row>
    <row r="355" spans="71:72" x14ac:dyDescent="0.25">
      <c r="BS355" t="str">
        <f t="shared" si="82"/>
        <v/>
      </c>
      <c r="BT355" t="str">
        <f t="shared" si="82"/>
        <v/>
      </c>
    </row>
    <row r="356" spans="71:72" x14ac:dyDescent="0.25">
      <c r="BS356" t="str">
        <f t="shared" si="82"/>
        <v/>
      </c>
      <c r="BT356" t="str">
        <f t="shared" si="82"/>
        <v/>
      </c>
    </row>
    <row r="357" spans="71:72" x14ac:dyDescent="0.25">
      <c r="BS357" t="str">
        <f t="shared" si="82"/>
        <v/>
      </c>
      <c r="BT357" t="str">
        <f t="shared" si="82"/>
        <v/>
      </c>
    </row>
    <row r="358" spans="71:72" x14ac:dyDescent="0.25">
      <c r="BS358" t="str">
        <f t="shared" si="82"/>
        <v/>
      </c>
      <c r="BT358" t="str">
        <f t="shared" si="82"/>
        <v/>
      </c>
    </row>
    <row r="359" spans="71:72" x14ac:dyDescent="0.25">
      <c r="BS359" t="str">
        <f t="shared" si="82"/>
        <v/>
      </c>
      <c r="BT359" t="str">
        <f t="shared" si="82"/>
        <v/>
      </c>
    </row>
    <row r="360" spans="71:72" x14ac:dyDescent="0.25">
      <c r="BS360" t="str">
        <f t="shared" si="82"/>
        <v/>
      </c>
      <c r="BT360" t="str">
        <f t="shared" si="82"/>
        <v/>
      </c>
    </row>
    <row r="361" spans="71:72" x14ac:dyDescent="0.25">
      <c r="BS361" t="str">
        <f t="shared" si="82"/>
        <v/>
      </c>
      <c r="BT361" t="str">
        <f t="shared" si="82"/>
        <v/>
      </c>
    </row>
    <row r="362" spans="71:72" x14ac:dyDescent="0.25">
      <c r="BS362" t="str">
        <f t="shared" si="82"/>
        <v/>
      </c>
      <c r="BT362" t="str">
        <f t="shared" si="82"/>
        <v/>
      </c>
    </row>
    <row r="363" spans="71:72" x14ac:dyDescent="0.25">
      <c r="BS363" t="str">
        <f t="shared" si="82"/>
        <v/>
      </c>
      <c r="BT363" t="str">
        <f t="shared" si="82"/>
        <v/>
      </c>
    </row>
    <row r="364" spans="71:72" x14ac:dyDescent="0.25">
      <c r="BS364" t="str">
        <f t="shared" si="82"/>
        <v/>
      </c>
      <c r="BT364" t="str">
        <f t="shared" si="82"/>
        <v/>
      </c>
    </row>
    <row r="365" spans="71:72" x14ac:dyDescent="0.25">
      <c r="BS365" t="str">
        <f t="shared" si="82"/>
        <v/>
      </c>
      <c r="BT365" t="str">
        <f t="shared" si="82"/>
        <v/>
      </c>
    </row>
    <row r="366" spans="71:72" x14ac:dyDescent="0.25">
      <c r="BS366" t="str">
        <f t="shared" si="82"/>
        <v/>
      </c>
      <c r="BT366" t="str">
        <f t="shared" si="82"/>
        <v/>
      </c>
    </row>
    <row r="367" spans="71:72" x14ac:dyDescent="0.25">
      <c r="BS367" t="str">
        <f t="shared" si="82"/>
        <v/>
      </c>
      <c r="BT367" t="str">
        <f t="shared" si="82"/>
        <v/>
      </c>
    </row>
    <row r="368" spans="71:72" x14ac:dyDescent="0.25">
      <c r="BS368" t="str">
        <f t="shared" si="82"/>
        <v/>
      </c>
      <c r="BT368" t="str">
        <f t="shared" si="82"/>
        <v/>
      </c>
    </row>
    <row r="369" spans="71:72" x14ac:dyDescent="0.25">
      <c r="BS369" t="str">
        <f t="shared" si="82"/>
        <v/>
      </c>
      <c r="BT369" t="str">
        <f t="shared" si="82"/>
        <v/>
      </c>
    </row>
    <row r="370" spans="71:72" x14ac:dyDescent="0.25">
      <c r="BS370" t="str">
        <f t="shared" si="82"/>
        <v/>
      </c>
      <c r="BT370" t="str">
        <f t="shared" si="82"/>
        <v/>
      </c>
    </row>
    <row r="371" spans="71:72" x14ac:dyDescent="0.25">
      <c r="BS371" t="str">
        <f t="shared" si="82"/>
        <v/>
      </c>
      <c r="BT371" t="str">
        <f t="shared" si="82"/>
        <v/>
      </c>
    </row>
    <row r="372" spans="71:72" x14ac:dyDescent="0.25">
      <c r="BS372" t="str">
        <f t="shared" si="82"/>
        <v/>
      </c>
      <c r="BT372" t="str">
        <f t="shared" si="82"/>
        <v/>
      </c>
    </row>
    <row r="373" spans="71:72" x14ac:dyDescent="0.25">
      <c r="BS373" t="str">
        <f t="shared" si="82"/>
        <v/>
      </c>
      <c r="BT373" t="str">
        <f t="shared" si="82"/>
        <v/>
      </c>
    </row>
    <row r="374" spans="71:72" x14ac:dyDescent="0.25">
      <c r="BS374" t="str">
        <f t="shared" si="82"/>
        <v/>
      </c>
      <c r="BT374" t="str">
        <f t="shared" si="82"/>
        <v/>
      </c>
    </row>
    <row r="375" spans="71:72" x14ac:dyDescent="0.25">
      <c r="BS375" t="str">
        <f t="shared" si="82"/>
        <v/>
      </c>
      <c r="BT375" t="str">
        <f t="shared" si="82"/>
        <v/>
      </c>
    </row>
    <row r="376" spans="71:72" x14ac:dyDescent="0.25">
      <c r="BS376" t="str">
        <f t="shared" si="82"/>
        <v/>
      </c>
      <c r="BT376" t="str">
        <f t="shared" si="82"/>
        <v/>
      </c>
    </row>
    <row r="377" spans="71:72" x14ac:dyDescent="0.25">
      <c r="BS377" t="str">
        <f t="shared" si="82"/>
        <v/>
      </c>
      <c r="BT377" t="str">
        <f t="shared" si="82"/>
        <v/>
      </c>
    </row>
    <row r="378" spans="71:72" x14ac:dyDescent="0.25">
      <c r="BS378" t="str">
        <f t="shared" si="82"/>
        <v/>
      </c>
      <c r="BT378" t="str">
        <f t="shared" si="82"/>
        <v/>
      </c>
    </row>
    <row r="379" spans="71:72" x14ac:dyDescent="0.25">
      <c r="BS379" t="str">
        <f t="shared" si="82"/>
        <v/>
      </c>
      <c r="BT379" t="str">
        <f t="shared" si="82"/>
        <v/>
      </c>
    </row>
    <row r="380" spans="71:72" x14ac:dyDescent="0.25">
      <c r="BS380" t="str">
        <f t="shared" si="82"/>
        <v/>
      </c>
      <c r="BT380" t="str">
        <f t="shared" si="82"/>
        <v/>
      </c>
    </row>
    <row r="381" spans="71:72" x14ac:dyDescent="0.25">
      <c r="BS381" t="str">
        <f t="shared" si="82"/>
        <v/>
      </c>
      <c r="BT381" t="str">
        <f t="shared" si="82"/>
        <v/>
      </c>
    </row>
    <row r="382" spans="71:72" x14ac:dyDescent="0.25">
      <c r="BS382" t="str">
        <f t="shared" si="82"/>
        <v/>
      </c>
      <c r="BT382" t="str">
        <f t="shared" si="82"/>
        <v/>
      </c>
    </row>
    <row r="383" spans="71:72" x14ac:dyDescent="0.25">
      <c r="BS383" t="str">
        <f t="shared" si="82"/>
        <v/>
      </c>
      <c r="BT383" t="str">
        <f t="shared" si="82"/>
        <v/>
      </c>
    </row>
    <row r="384" spans="71:72" x14ac:dyDescent="0.25">
      <c r="BS384" t="str">
        <f t="shared" si="82"/>
        <v/>
      </c>
      <c r="BT384" t="str">
        <f t="shared" si="82"/>
        <v/>
      </c>
    </row>
    <row r="385" spans="71:72" x14ac:dyDescent="0.25">
      <c r="BS385" t="str">
        <f t="shared" si="82"/>
        <v/>
      </c>
      <c r="BT385" t="str">
        <f t="shared" si="82"/>
        <v/>
      </c>
    </row>
    <row r="386" spans="71:72" x14ac:dyDescent="0.25">
      <c r="BS386" t="str">
        <f t="shared" si="82"/>
        <v/>
      </c>
      <c r="BT386" t="str">
        <f t="shared" si="82"/>
        <v/>
      </c>
    </row>
    <row r="387" spans="71:72" x14ac:dyDescent="0.25">
      <c r="BS387" t="str">
        <f t="shared" si="82"/>
        <v/>
      </c>
      <c r="BT387" t="str">
        <f t="shared" si="82"/>
        <v/>
      </c>
    </row>
    <row r="388" spans="71:72" x14ac:dyDescent="0.25">
      <c r="BS388" t="str">
        <f t="shared" si="82"/>
        <v/>
      </c>
      <c r="BT388" t="str">
        <f t="shared" si="82"/>
        <v/>
      </c>
    </row>
    <row r="389" spans="71:72" x14ac:dyDescent="0.25">
      <c r="BS389" t="str">
        <f t="shared" si="82"/>
        <v/>
      </c>
      <c r="BT389" t="str">
        <f t="shared" si="82"/>
        <v/>
      </c>
    </row>
    <row r="390" spans="71:72" x14ac:dyDescent="0.25">
      <c r="BS390" t="str">
        <f t="shared" si="82"/>
        <v/>
      </c>
      <c r="BT390" t="str">
        <f t="shared" si="82"/>
        <v/>
      </c>
    </row>
    <row r="391" spans="71:72" x14ac:dyDescent="0.25">
      <c r="BS391" t="str">
        <f t="shared" si="82"/>
        <v/>
      </c>
      <c r="BT391" t="str">
        <f t="shared" si="82"/>
        <v/>
      </c>
    </row>
    <row r="392" spans="71:72" x14ac:dyDescent="0.25">
      <c r="BS392" t="str">
        <f t="shared" si="82"/>
        <v/>
      </c>
      <c r="BT392" t="str">
        <f t="shared" si="82"/>
        <v/>
      </c>
    </row>
    <row r="393" spans="71:72" x14ac:dyDescent="0.25">
      <c r="BS393" t="str">
        <f t="shared" si="82"/>
        <v/>
      </c>
      <c r="BT393" t="str">
        <f t="shared" si="82"/>
        <v/>
      </c>
    </row>
    <row r="394" spans="71:72" x14ac:dyDescent="0.25">
      <c r="BS394" t="str">
        <f t="shared" si="82"/>
        <v/>
      </c>
      <c r="BT394" t="str">
        <f t="shared" si="82"/>
        <v/>
      </c>
    </row>
    <row r="395" spans="71:72" x14ac:dyDescent="0.25">
      <c r="BS395" t="str">
        <f t="shared" si="82"/>
        <v/>
      </c>
      <c r="BT395" t="str">
        <f t="shared" si="82"/>
        <v/>
      </c>
    </row>
    <row r="396" spans="71:72" x14ac:dyDescent="0.25">
      <c r="BS396" t="str">
        <f t="shared" si="82"/>
        <v/>
      </c>
      <c r="BT396" t="str">
        <f t="shared" si="82"/>
        <v/>
      </c>
    </row>
    <row r="397" spans="71:72" x14ac:dyDescent="0.25">
      <c r="BS397" t="str">
        <f t="shared" si="82"/>
        <v/>
      </c>
      <c r="BT397" t="str">
        <f t="shared" si="82"/>
        <v/>
      </c>
    </row>
    <row r="398" spans="71:72" x14ac:dyDescent="0.25">
      <c r="BS398" t="str">
        <f t="shared" si="82"/>
        <v/>
      </c>
      <c r="BT398" t="str">
        <f t="shared" si="82"/>
        <v/>
      </c>
    </row>
    <row r="399" spans="71:72" x14ac:dyDescent="0.25">
      <c r="BS399" t="str">
        <f t="shared" si="82"/>
        <v/>
      </c>
      <c r="BT399" t="str">
        <f t="shared" si="82"/>
        <v/>
      </c>
    </row>
    <row r="400" spans="71:72" x14ac:dyDescent="0.25">
      <c r="BS400" t="str">
        <f t="shared" si="82"/>
        <v/>
      </c>
      <c r="BT400" t="str">
        <f t="shared" si="82"/>
        <v/>
      </c>
    </row>
    <row r="401" spans="71:72" x14ac:dyDescent="0.25">
      <c r="BS401" t="str">
        <f t="shared" si="82"/>
        <v/>
      </c>
      <c r="BT401" t="str">
        <f t="shared" si="82"/>
        <v/>
      </c>
    </row>
    <row r="402" spans="71:72" x14ac:dyDescent="0.25">
      <c r="BS402" t="str">
        <f t="shared" si="82"/>
        <v/>
      </c>
      <c r="BT402" t="str">
        <f t="shared" si="82"/>
        <v/>
      </c>
    </row>
    <row r="403" spans="71:72" x14ac:dyDescent="0.25">
      <c r="BS403" t="str">
        <f t="shared" si="82"/>
        <v/>
      </c>
      <c r="BT403" t="str">
        <f t="shared" si="82"/>
        <v/>
      </c>
    </row>
    <row r="404" spans="71:72" x14ac:dyDescent="0.25">
      <c r="BS404" t="str">
        <f t="shared" si="82"/>
        <v/>
      </c>
      <c r="BT404" t="str">
        <f t="shared" si="82"/>
        <v/>
      </c>
    </row>
    <row r="405" spans="71:72" x14ac:dyDescent="0.25">
      <c r="BS405" t="str">
        <f t="shared" si="82"/>
        <v/>
      </c>
      <c r="BT405" t="str">
        <f t="shared" si="82"/>
        <v/>
      </c>
    </row>
    <row r="406" spans="71:72" x14ac:dyDescent="0.25">
      <c r="BS406" t="str">
        <f t="shared" si="82"/>
        <v/>
      </c>
      <c r="BT406" t="str">
        <f t="shared" si="82"/>
        <v/>
      </c>
    </row>
    <row r="407" spans="71:72" x14ac:dyDescent="0.25">
      <c r="BS407" t="str">
        <f t="shared" si="82"/>
        <v/>
      </c>
      <c r="BT407" t="str">
        <f t="shared" si="82"/>
        <v/>
      </c>
    </row>
    <row r="408" spans="71:72" x14ac:dyDescent="0.25">
      <c r="BS408" t="str">
        <f t="shared" si="82"/>
        <v/>
      </c>
      <c r="BT408" t="str">
        <f t="shared" si="82"/>
        <v/>
      </c>
    </row>
    <row r="409" spans="71:72" x14ac:dyDescent="0.25">
      <c r="BS409" t="str">
        <f t="shared" si="82"/>
        <v/>
      </c>
      <c r="BT409" t="str">
        <f t="shared" si="82"/>
        <v/>
      </c>
    </row>
    <row r="410" spans="71:72" x14ac:dyDescent="0.25">
      <c r="BS410" t="str">
        <f t="shared" si="82"/>
        <v/>
      </c>
      <c r="BT410" t="str">
        <f t="shared" si="82"/>
        <v/>
      </c>
    </row>
    <row r="411" spans="71:72" x14ac:dyDescent="0.25">
      <c r="BS411" t="str">
        <f t="shared" si="82"/>
        <v/>
      </c>
      <c r="BT411" t="str">
        <f t="shared" si="82"/>
        <v/>
      </c>
    </row>
    <row r="412" spans="71:72" x14ac:dyDescent="0.25">
      <c r="BS412" t="str">
        <f t="shared" si="82"/>
        <v/>
      </c>
      <c r="BT412" t="str">
        <f t="shared" si="82"/>
        <v/>
      </c>
    </row>
    <row r="413" spans="71:72" x14ac:dyDescent="0.25">
      <c r="BS413" t="str">
        <f t="shared" si="82"/>
        <v/>
      </c>
      <c r="BT413" t="str">
        <f t="shared" si="82"/>
        <v/>
      </c>
    </row>
    <row r="414" spans="71:72" x14ac:dyDescent="0.25">
      <c r="BS414" t="str">
        <f t="shared" ref="BS414:BT477" si="83">IF(A414&gt;0,A414,"")</f>
        <v/>
      </c>
      <c r="BT414" t="str">
        <f t="shared" si="83"/>
        <v/>
      </c>
    </row>
    <row r="415" spans="71:72" x14ac:dyDescent="0.25">
      <c r="BS415" t="str">
        <f t="shared" si="83"/>
        <v/>
      </c>
      <c r="BT415" t="str">
        <f t="shared" si="83"/>
        <v/>
      </c>
    </row>
    <row r="416" spans="71:72" x14ac:dyDescent="0.25">
      <c r="BS416" t="str">
        <f t="shared" si="83"/>
        <v/>
      </c>
      <c r="BT416" t="str">
        <f t="shared" si="83"/>
        <v/>
      </c>
    </row>
    <row r="417" spans="71:72" x14ac:dyDescent="0.25">
      <c r="BS417" t="str">
        <f t="shared" si="83"/>
        <v/>
      </c>
      <c r="BT417" t="str">
        <f t="shared" si="83"/>
        <v/>
      </c>
    </row>
    <row r="418" spans="71:72" x14ac:dyDescent="0.25">
      <c r="BS418" t="str">
        <f t="shared" si="83"/>
        <v/>
      </c>
      <c r="BT418" t="str">
        <f t="shared" si="83"/>
        <v/>
      </c>
    </row>
    <row r="419" spans="71:72" x14ac:dyDescent="0.25">
      <c r="BS419" t="str">
        <f t="shared" si="83"/>
        <v/>
      </c>
      <c r="BT419" t="str">
        <f t="shared" si="83"/>
        <v/>
      </c>
    </row>
    <row r="420" spans="71:72" x14ac:dyDescent="0.25">
      <c r="BS420" t="str">
        <f t="shared" si="83"/>
        <v/>
      </c>
      <c r="BT420" t="str">
        <f t="shared" si="83"/>
        <v/>
      </c>
    </row>
    <row r="421" spans="71:72" x14ac:dyDescent="0.25">
      <c r="BS421" t="str">
        <f t="shared" si="83"/>
        <v/>
      </c>
      <c r="BT421" t="str">
        <f t="shared" si="83"/>
        <v/>
      </c>
    </row>
    <row r="422" spans="71:72" x14ac:dyDescent="0.25">
      <c r="BS422" t="str">
        <f t="shared" si="83"/>
        <v/>
      </c>
      <c r="BT422" t="str">
        <f t="shared" si="83"/>
        <v/>
      </c>
    </row>
    <row r="423" spans="71:72" x14ac:dyDescent="0.25">
      <c r="BS423" t="str">
        <f t="shared" si="83"/>
        <v/>
      </c>
      <c r="BT423" t="str">
        <f t="shared" si="83"/>
        <v/>
      </c>
    </row>
    <row r="424" spans="71:72" x14ac:dyDescent="0.25">
      <c r="BS424" t="str">
        <f t="shared" si="83"/>
        <v/>
      </c>
      <c r="BT424" t="str">
        <f t="shared" si="83"/>
        <v/>
      </c>
    </row>
    <row r="425" spans="71:72" x14ac:dyDescent="0.25">
      <c r="BS425" t="str">
        <f t="shared" si="83"/>
        <v/>
      </c>
      <c r="BT425" t="str">
        <f t="shared" si="83"/>
        <v/>
      </c>
    </row>
    <row r="426" spans="71:72" x14ac:dyDescent="0.25">
      <c r="BS426" t="str">
        <f t="shared" si="83"/>
        <v/>
      </c>
      <c r="BT426" t="str">
        <f t="shared" si="83"/>
        <v/>
      </c>
    </row>
    <row r="427" spans="71:72" x14ac:dyDescent="0.25">
      <c r="BS427" t="str">
        <f t="shared" si="83"/>
        <v/>
      </c>
      <c r="BT427" t="str">
        <f t="shared" si="83"/>
        <v/>
      </c>
    </row>
    <row r="428" spans="71:72" x14ac:dyDescent="0.25">
      <c r="BS428" t="str">
        <f t="shared" si="83"/>
        <v/>
      </c>
      <c r="BT428" t="str">
        <f t="shared" si="83"/>
        <v/>
      </c>
    </row>
    <row r="429" spans="71:72" x14ac:dyDescent="0.25">
      <c r="BS429" t="str">
        <f t="shared" si="83"/>
        <v/>
      </c>
      <c r="BT429" t="str">
        <f t="shared" si="83"/>
        <v/>
      </c>
    </row>
    <row r="430" spans="71:72" x14ac:dyDescent="0.25">
      <c r="BS430" t="str">
        <f t="shared" si="83"/>
        <v/>
      </c>
      <c r="BT430" t="str">
        <f t="shared" si="83"/>
        <v/>
      </c>
    </row>
    <row r="431" spans="71:72" x14ac:dyDescent="0.25">
      <c r="BS431" t="str">
        <f t="shared" si="83"/>
        <v/>
      </c>
      <c r="BT431" t="str">
        <f t="shared" si="83"/>
        <v/>
      </c>
    </row>
    <row r="432" spans="71:72" x14ac:dyDescent="0.25">
      <c r="BS432" t="str">
        <f t="shared" si="83"/>
        <v/>
      </c>
      <c r="BT432" t="str">
        <f t="shared" si="83"/>
        <v/>
      </c>
    </row>
    <row r="433" spans="71:72" x14ac:dyDescent="0.25">
      <c r="BS433" t="str">
        <f t="shared" si="83"/>
        <v/>
      </c>
      <c r="BT433" t="str">
        <f t="shared" si="83"/>
        <v/>
      </c>
    </row>
    <row r="434" spans="71:72" x14ac:dyDescent="0.25">
      <c r="BS434" t="str">
        <f t="shared" si="83"/>
        <v/>
      </c>
      <c r="BT434" t="str">
        <f t="shared" si="83"/>
        <v/>
      </c>
    </row>
    <row r="435" spans="71:72" x14ac:dyDescent="0.25">
      <c r="BS435" t="str">
        <f t="shared" si="83"/>
        <v/>
      </c>
      <c r="BT435" t="str">
        <f t="shared" si="83"/>
        <v/>
      </c>
    </row>
    <row r="436" spans="71:72" x14ac:dyDescent="0.25">
      <c r="BS436" t="str">
        <f t="shared" si="83"/>
        <v/>
      </c>
      <c r="BT436" t="str">
        <f t="shared" si="83"/>
        <v/>
      </c>
    </row>
    <row r="437" spans="71:72" x14ac:dyDescent="0.25">
      <c r="BS437" t="str">
        <f t="shared" si="83"/>
        <v/>
      </c>
      <c r="BT437" t="str">
        <f t="shared" si="83"/>
        <v/>
      </c>
    </row>
    <row r="438" spans="71:72" x14ac:dyDescent="0.25">
      <c r="BS438" t="str">
        <f t="shared" si="83"/>
        <v/>
      </c>
      <c r="BT438" t="str">
        <f t="shared" si="83"/>
        <v/>
      </c>
    </row>
    <row r="439" spans="71:72" x14ac:dyDescent="0.25">
      <c r="BS439" t="str">
        <f t="shared" si="83"/>
        <v/>
      </c>
      <c r="BT439" t="str">
        <f t="shared" si="83"/>
        <v/>
      </c>
    </row>
    <row r="440" spans="71:72" x14ac:dyDescent="0.25">
      <c r="BS440" t="str">
        <f t="shared" si="83"/>
        <v/>
      </c>
      <c r="BT440" t="str">
        <f t="shared" si="83"/>
        <v/>
      </c>
    </row>
    <row r="441" spans="71:72" x14ac:dyDescent="0.25">
      <c r="BS441" t="str">
        <f t="shared" si="83"/>
        <v/>
      </c>
      <c r="BT441" t="str">
        <f t="shared" si="83"/>
        <v/>
      </c>
    </row>
    <row r="442" spans="71:72" x14ac:dyDescent="0.25">
      <c r="BS442" t="str">
        <f t="shared" si="83"/>
        <v/>
      </c>
      <c r="BT442" t="str">
        <f t="shared" si="83"/>
        <v/>
      </c>
    </row>
    <row r="443" spans="71:72" x14ac:dyDescent="0.25">
      <c r="BS443" t="str">
        <f t="shared" si="83"/>
        <v/>
      </c>
      <c r="BT443" t="str">
        <f t="shared" si="83"/>
        <v/>
      </c>
    </row>
    <row r="444" spans="71:72" x14ac:dyDescent="0.25">
      <c r="BS444" t="str">
        <f t="shared" si="83"/>
        <v/>
      </c>
      <c r="BT444" t="str">
        <f t="shared" si="83"/>
        <v/>
      </c>
    </row>
    <row r="445" spans="71:72" x14ac:dyDescent="0.25">
      <c r="BS445" t="str">
        <f t="shared" si="83"/>
        <v/>
      </c>
      <c r="BT445" t="str">
        <f t="shared" si="83"/>
        <v/>
      </c>
    </row>
    <row r="446" spans="71:72" x14ac:dyDescent="0.25">
      <c r="BS446" t="str">
        <f t="shared" si="83"/>
        <v/>
      </c>
      <c r="BT446" t="str">
        <f t="shared" si="83"/>
        <v/>
      </c>
    </row>
    <row r="447" spans="71:72" x14ac:dyDescent="0.25">
      <c r="BS447" t="str">
        <f t="shared" si="83"/>
        <v/>
      </c>
      <c r="BT447" t="str">
        <f t="shared" si="83"/>
        <v/>
      </c>
    </row>
    <row r="448" spans="71:72" x14ac:dyDescent="0.25">
      <c r="BS448" t="str">
        <f t="shared" si="83"/>
        <v/>
      </c>
      <c r="BT448" t="str">
        <f t="shared" si="83"/>
        <v/>
      </c>
    </row>
    <row r="449" spans="71:72" x14ac:dyDescent="0.25">
      <c r="BS449" t="str">
        <f t="shared" si="83"/>
        <v/>
      </c>
      <c r="BT449" t="str">
        <f t="shared" si="83"/>
        <v/>
      </c>
    </row>
    <row r="450" spans="71:72" x14ac:dyDescent="0.25">
      <c r="BS450" t="str">
        <f t="shared" si="83"/>
        <v/>
      </c>
      <c r="BT450" t="str">
        <f t="shared" si="83"/>
        <v/>
      </c>
    </row>
    <row r="451" spans="71:72" x14ac:dyDescent="0.25">
      <c r="BS451" t="str">
        <f t="shared" si="83"/>
        <v/>
      </c>
      <c r="BT451" t="str">
        <f t="shared" si="83"/>
        <v/>
      </c>
    </row>
    <row r="452" spans="71:72" x14ac:dyDescent="0.25">
      <c r="BS452" t="str">
        <f t="shared" si="83"/>
        <v/>
      </c>
      <c r="BT452" t="str">
        <f t="shared" si="83"/>
        <v/>
      </c>
    </row>
    <row r="453" spans="71:72" x14ac:dyDescent="0.25">
      <c r="BS453" t="str">
        <f t="shared" si="83"/>
        <v/>
      </c>
      <c r="BT453" t="str">
        <f t="shared" si="83"/>
        <v/>
      </c>
    </row>
    <row r="454" spans="71:72" x14ac:dyDescent="0.25">
      <c r="BS454" t="str">
        <f t="shared" si="83"/>
        <v/>
      </c>
      <c r="BT454" t="str">
        <f t="shared" si="83"/>
        <v/>
      </c>
    </row>
    <row r="455" spans="71:72" x14ac:dyDescent="0.25">
      <c r="BS455" t="str">
        <f t="shared" si="83"/>
        <v/>
      </c>
      <c r="BT455" t="str">
        <f t="shared" si="83"/>
        <v/>
      </c>
    </row>
    <row r="456" spans="71:72" x14ac:dyDescent="0.25">
      <c r="BS456" t="str">
        <f t="shared" si="83"/>
        <v/>
      </c>
      <c r="BT456" t="str">
        <f t="shared" si="83"/>
        <v/>
      </c>
    </row>
    <row r="457" spans="71:72" x14ac:dyDescent="0.25">
      <c r="BS457" t="str">
        <f t="shared" si="83"/>
        <v/>
      </c>
      <c r="BT457" t="str">
        <f t="shared" si="83"/>
        <v/>
      </c>
    </row>
    <row r="458" spans="71:72" x14ac:dyDescent="0.25">
      <c r="BS458" t="str">
        <f t="shared" si="83"/>
        <v/>
      </c>
      <c r="BT458" t="str">
        <f t="shared" si="83"/>
        <v/>
      </c>
    </row>
    <row r="459" spans="71:72" x14ac:dyDescent="0.25">
      <c r="BS459" t="str">
        <f t="shared" si="83"/>
        <v/>
      </c>
      <c r="BT459" t="str">
        <f t="shared" si="83"/>
        <v/>
      </c>
    </row>
    <row r="460" spans="71:72" x14ac:dyDescent="0.25">
      <c r="BS460" t="str">
        <f t="shared" si="83"/>
        <v/>
      </c>
      <c r="BT460" t="str">
        <f t="shared" si="83"/>
        <v/>
      </c>
    </row>
    <row r="461" spans="71:72" x14ac:dyDescent="0.25">
      <c r="BS461" t="str">
        <f t="shared" si="83"/>
        <v/>
      </c>
      <c r="BT461" t="str">
        <f t="shared" si="83"/>
        <v/>
      </c>
    </row>
    <row r="462" spans="71:72" x14ac:dyDescent="0.25">
      <c r="BS462" t="str">
        <f t="shared" si="83"/>
        <v/>
      </c>
      <c r="BT462" t="str">
        <f t="shared" si="83"/>
        <v/>
      </c>
    </row>
    <row r="463" spans="71:72" x14ac:dyDescent="0.25">
      <c r="BS463" t="str">
        <f t="shared" si="83"/>
        <v/>
      </c>
      <c r="BT463" t="str">
        <f t="shared" si="83"/>
        <v/>
      </c>
    </row>
    <row r="464" spans="71:72" x14ac:dyDescent="0.25">
      <c r="BS464" t="str">
        <f t="shared" si="83"/>
        <v/>
      </c>
      <c r="BT464" t="str">
        <f t="shared" si="83"/>
        <v/>
      </c>
    </row>
    <row r="465" spans="71:72" x14ac:dyDescent="0.25">
      <c r="BS465" t="str">
        <f t="shared" si="83"/>
        <v/>
      </c>
      <c r="BT465" t="str">
        <f t="shared" si="83"/>
        <v/>
      </c>
    </row>
    <row r="466" spans="71:72" x14ac:dyDescent="0.25">
      <c r="BS466" t="str">
        <f t="shared" si="83"/>
        <v/>
      </c>
      <c r="BT466" t="str">
        <f t="shared" si="83"/>
        <v/>
      </c>
    </row>
    <row r="467" spans="71:72" x14ac:dyDescent="0.25">
      <c r="BS467" t="str">
        <f t="shared" si="83"/>
        <v/>
      </c>
      <c r="BT467" t="str">
        <f t="shared" si="83"/>
        <v/>
      </c>
    </row>
    <row r="468" spans="71:72" x14ac:dyDescent="0.25">
      <c r="BS468" t="str">
        <f t="shared" si="83"/>
        <v/>
      </c>
      <c r="BT468" t="str">
        <f t="shared" si="83"/>
        <v/>
      </c>
    </row>
    <row r="469" spans="71:72" x14ac:dyDescent="0.25">
      <c r="BS469" t="str">
        <f t="shared" si="83"/>
        <v/>
      </c>
      <c r="BT469" t="str">
        <f t="shared" si="83"/>
        <v/>
      </c>
    </row>
    <row r="470" spans="71:72" x14ac:dyDescent="0.25">
      <c r="BS470" t="str">
        <f t="shared" si="83"/>
        <v/>
      </c>
      <c r="BT470" t="str">
        <f t="shared" si="83"/>
        <v/>
      </c>
    </row>
    <row r="471" spans="71:72" x14ac:dyDescent="0.25">
      <c r="BS471" t="str">
        <f t="shared" si="83"/>
        <v/>
      </c>
      <c r="BT471" t="str">
        <f t="shared" si="83"/>
        <v/>
      </c>
    </row>
    <row r="472" spans="71:72" x14ac:dyDescent="0.25">
      <c r="BS472" t="str">
        <f t="shared" si="83"/>
        <v/>
      </c>
      <c r="BT472" t="str">
        <f t="shared" si="83"/>
        <v/>
      </c>
    </row>
    <row r="473" spans="71:72" x14ac:dyDescent="0.25">
      <c r="BS473" t="str">
        <f t="shared" si="83"/>
        <v/>
      </c>
      <c r="BT473" t="str">
        <f t="shared" si="83"/>
        <v/>
      </c>
    </row>
    <row r="474" spans="71:72" x14ac:dyDescent="0.25">
      <c r="BS474" t="str">
        <f t="shared" si="83"/>
        <v/>
      </c>
      <c r="BT474" t="str">
        <f t="shared" si="83"/>
        <v/>
      </c>
    </row>
    <row r="475" spans="71:72" x14ac:dyDescent="0.25">
      <c r="BS475" t="str">
        <f t="shared" si="83"/>
        <v/>
      </c>
      <c r="BT475" t="str">
        <f t="shared" si="83"/>
        <v/>
      </c>
    </row>
    <row r="476" spans="71:72" x14ac:dyDescent="0.25">
      <c r="BS476" t="str">
        <f t="shared" si="83"/>
        <v/>
      </c>
      <c r="BT476" t="str">
        <f t="shared" si="83"/>
        <v/>
      </c>
    </row>
    <row r="477" spans="71:72" x14ac:dyDescent="0.25">
      <c r="BS477" t="str">
        <f t="shared" si="83"/>
        <v/>
      </c>
      <c r="BT477" t="str">
        <f t="shared" si="83"/>
        <v/>
      </c>
    </row>
    <row r="478" spans="71:72" x14ac:dyDescent="0.25">
      <c r="BS478" t="str">
        <f t="shared" ref="BS478:BT541" si="84">IF(A478&gt;0,A478,"")</f>
        <v/>
      </c>
      <c r="BT478" t="str">
        <f t="shared" si="84"/>
        <v/>
      </c>
    </row>
    <row r="479" spans="71:72" x14ac:dyDescent="0.25">
      <c r="BS479" t="str">
        <f t="shared" si="84"/>
        <v/>
      </c>
      <c r="BT479" t="str">
        <f t="shared" si="84"/>
        <v/>
      </c>
    </row>
    <row r="480" spans="71:72" x14ac:dyDescent="0.25">
      <c r="BS480" t="str">
        <f t="shared" si="84"/>
        <v/>
      </c>
      <c r="BT480" t="str">
        <f t="shared" si="84"/>
        <v/>
      </c>
    </row>
    <row r="481" spans="71:72" x14ac:dyDescent="0.25">
      <c r="BS481" t="str">
        <f t="shared" si="84"/>
        <v/>
      </c>
      <c r="BT481" t="str">
        <f t="shared" si="84"/>
        <v/>
      </c>
    </row>
    <row r="482" spans="71:72" x14ac:dyDescent="0.25">
      <c r="BS482" t="str">
        <f t="shared" si="84"/>
        <v/>
      </c>
      <c r="BT482" t="str">
        <f t="shared" si="84"/>
        <v/>
      </c>
    </row>
    <row r="483" spans="71:72" x14ac:dyDescent="0.25">
      <c r="BS483" t="str">
        <f t="shared" si="84"/>
        <v/>
      </c>
      <c r="BT483" t="str">
        <f t="shared" si="84"/>
        <v/>
      </c>
    </row>
    <row r="484" spans="71:72" x14ac:dyDescent="0.25">
      <c r="BS484" t="str">
        <f t="shared" si="84"/>
        <v/>
      </c>
      <c r="BT484" t="str">
        <f t="shared" si="84"/>
        <v/>
      </c>
    </row>
    <row r="485" spans="71:72" x14ac:dyDescent="0.25">
      <c r="BS485" t="str">
        <f t="shared" si="84"/>
        <v/>
      </c>
      <c r="BT485" t="str">
        <f t="shared" si="84"/>
        <v/>
      </c>
    </row>
    <row r="486" spans="71:72" x14ac:dyDescent="0.25">
      <c r="BS486" t="str">
        <f t="shared" si="84"/>
        <v/>
      </c>
      <c r="BT486" t="str">
        <f t="shared" si="84"/>
        <v/>
      </c>
    </row>
    <row r="487" spans="71:72" x14ac:dyDescent="0.25">
      <c r="BS487" t="str">
        <f t="shared" si="84"/>
        <v/>
      </c>
      <c r="BT487" t="str">
        <f t="shared" si="84"/>
        <v/>
      </c>
    </row>
    <row r="488" spans="71:72" x14ac:dyDescent="0.25">
      <c r="BS488" t="str">
        <f t="shared" si="84"/>
        <v/>
      </c>
      <c r="BT488" t="str">
        <f t="shared" si="84"/>
        <v/>
      </c>
    </row>
    <row r="489" spans="71:72" x14ac:dyDescent="0.25">
      <c r="BS489" t="str">
        <f t="shared" si="84"/>
        <v/>
      </c>
      <c r="BT489" t="str">
        <f t="shared" si="84"/>
        <v/>
      </c>
    </row>
    <row r="490" spans="71:72" x14ac:dyDescent="0.25">
      <c r="BS490" t="str">
        <f t="shared" si="84"/>
        <v/>
      </c>
      <c r="BT490" t="str">
        <f t="shared" si="84"/>
        <v/>
      </c>
    </row>
    <row r="491" spans="71:72" x14ac:dyDescent="0.25">
      <c r="BS491" t="str">
        <f t="shared" si="84"/>
        <v/>
      </c>
      <c r="BT491" t="str">
        <f t="shared" si="84"/>
        <v/>
      </c>
    </row>
    <row r="492" spans="71:72" x14ac:dyDescent="0.25">
      <c r="BS492" t="str">
        <f t="shared" si="84"/>
        <v/>
      </c>
      <c r="BT492" t="str">
        <f t="shared" si="84"/>
        <v/>
      </c>
    </row>
    <row r="493" spans="71:72" x14ac:dyDescent="0.25">
      <c r="BS493" t="str">
        <f t="shared" si="84"/>
        <v/>
      </c>
      <c r="BT493" t="str">
        <f t="shared" si="84"/>
        <v/>
      </c>
    </row>
    <row r="494" spans="71:72" x14ac:dyDescent="0.25">
      <c r="BS494" t="str">
        <f t="shared" si="84"/>
        <v/>
      </c>
      <c r="BT494" t="str">
        <f t="shared" si="84"/>
        <v/>
      </c>
    </row>
    <row r="495" spans="71:72" x14ac:dyDescent="0.25">
      <c r="BS495" t="str">
        <f t="shared" si="84"/>
        <v/>
      </c>
      <c r="BT495" t="str">
        <f t="shared" si="84"/>
        <v/>
      </c>
    </row>
    <row r="496" spans="71:72" x14ac:dyDescent="0.25">
      <c r="BS496" t="str">
        <f t="shared" si="84"/>
        <v/>
      </c>
      <c r="BT496" t="str">
        <f t="shared" si="84"/>
        <v/>
      </c>
    </row>
    <row r="497" spans="71:72" x14ac:dyDescent="0.25">
      <c r="BS497" t="str">
        <f t="shared" si="84"/>
        <v/>
      </c>
      <c r="BT497" t="str">
        <f t="shared" si="84"/>
        <v/>
      </c>
    </row>
    <row r="498" spans="71:72" x14ac:dyDescent="0.25">
      <c r="BS498" t="str">
        <f t="shared" si="84"/>
        <v/>
      </c>
      <c r="BT498" t="str">
        <f t="shared" si="84"/>
        <v/>
      </c>
    </row>
    <row r="499" spans="71:72" x14ac:dyDescent="0.25">
      <c r="BS499" t="str">
        <f t="shared" si="84"/>
        <v/>
      </c>
      <c r="BT499" t="str">
        <f t="shared" si="84"/>
        <v/>
      </c>
    </row>
    <row r="500" spans="71:72" x14ac:dyDescent="0.25">
      <c r="BS500" t="str">
        <f t="shared" si="84"/>
        <v/>
      </c>
      <c r="BT500" t="str">
        <f t="shared" si="84"/>
        <v/>
      </c>
    </row>
    <row r="501" spans="71:72" x14ac:dyDescent="0.25">
      <c r="BS501" t="str">
        <f t="shared" si="84"/>
        <v/>
      </c>
      <c r="BT501" t="str">
        <f t="shared" si="84"/>
        <v/>
      </c>
    </row>
    <row r="502" spans="71:72" x14ac:dyDescent="0.25">
      <c r="BS502" t="str">
        <f t="shared" si="84"/>
        <v/>
      </c>
      <c r="BT502" t="str">
        <f t="shared" si="84"/>
        <v/>
      </c>
    </row>
    <row r="503" spans="71:72" x14ac:dyDescent="0.25">
      <c r="BS503" t="str">
        <f t="shared" si="84"/>
        <v/>
      </c>
      <c r="BT503" t="str">
        <f t="shared" si="84"/>
        <v/>
      </c>
    </row>
    <row r="504" spans="71:72" x14ac:dyDescent="0.25">
      <c r="BS504" t="str">
        <f t="shared" si="84"/>
        <v/>
      </c>
      <c r="BT504" t="str">
        <f t="shared" si="84"/>
        <v/>
      </c>
    </row>
    <row r="505" spans="71:72" x14ac:dyDescent="0.25">
      <c r="BS505" t="str">
        <f t="shared" si="84"/>
        <v/>
      </c>
      <c r="BT505" t="str">
        <f t="shared" si="84"/>
        <v/>
      </c>
    </row>
    <row r="506" spans="71:72" x14ac:dyDescent="0.25">
      <c r="BS506" t="str">
        <f t="shared" si="84"/>
        <v/>
      </c>
      <c r="BT506" t="str">
        <f t="shared" si="84"/>
        <v/>
      </c>
    </row>
    <row r="507" spans="71:72" x14ac:dyDescent="0.25">
      <c r="BS507" t="str">
        <f t="shared" si="84"/>
        <v/>
      </c>
      <c r="BT507" t="str">
        <f t="shared" si="84"/>
        <v/>
      </c>
    </row>
    <row r="508" spans="71:72" x14ac:dyDescent="0.25">
      <c r="BS508" t="str">
        <f t="shared" si="84"/>
        <v/>
      </c>
      <c r="BT508" t="str">
        <f t="shared" si="84"/>
        <v/>
      </c>
    </row>
    <row r="509" spans="71:72" x14ac:dyDescent="0.25">
      <c r="BS509" t="str">
        <f t="shared" si="84"/>
        <v/>
      </c>
      <c r="BT509" t="str">
        <f t="shared" si="84"/>
        <v/>
      </c>
    </row>
    <row r="510" spans="71:72" x14ac:dyDescent="0.25">
      <c r="BS510" t="str">
        <f t="shared" si="84"/>
        <v/>
      </c>
      <c r="BT510" t="str">
        <f t="shared" si="84"/>
        <v/>
      </c>
    </row>
    <row r="511" spans="71:72" x14ac:dyDescent="0.25">
      <c r="BS511" t="str">
        <f t="shared" si="84"/>
        <v/>
      </c>
      <c r="BT511" t="str">
        <f t="shared" si="84"/>
        <v/>
      </c>
    </row>
    <row r="512" spans="71:72" x14ac:dyDescent="0.25">
      <c r="BS512" t="str">
        <f t="shared" si="84"/>
        <v/>
      </c>
      <c r="BT512" t="str">
        <f t="shared" si="84"/>
        <v/>
      </c>
    </row>
    <row r="513" spans="71:72" x14ac:dyDescent="0.25">
      <c r="BS513" t="str">
        <f t="shared" si="84"/>
        <v/>
      </c>
      <c r="BT513" t="str">
        <f t="shared" si="84"/>
        <v/>
      </c>
    </row>
    <row r="514" spans="71:72" x14ac:dyDescent="0.25">
      <c r="BS514" t="str">
        <f t="shared" si="84"/>
        <v/>
      </c>
      <c r="BT514" t="str">
        <f t="shared" si="84"/>
        <v/>
      </c>
    </row>
    <row r="515" spans="71:72" x14ac:dyDescent="0.25">
      <c r="BS515" t="str">
        <f t="shared" si="84"/>
        <v/>
      </c>
      <c r="BT515" t="str">
        <f t="shared" si="84"/>
        <v/>
      </c>
    </row>
    <row r="516" spans="71:72" x14ac:dyDescent="0.25">
      <c r="BS516" t="str">
        <f t="shared" si="84"/>
        <v/>
      </c>
      <c r="BT516" t="str">
        <f t="shared" si="84"/>
        <v/>
      </c>
    </row>
    <row r="517" spans="71:72" x14ac:dyDescent="0.25">
      <c r="BS517" t="str">
        <f t="shared" si="84"/>
        <v/>
      </c>
      <c r="BT517" t="str">
        <f t="shared" si="84"/>
        <v/>
      </c>
    </row>
    <row r="518" spans="71:72" x14ac:dyDescent="0.25">
      <c r="BS518" t="str">
        <f t="shared" si="84"/>
        <v/>
      </c>
      <c r="BT518" t="str">
        <f t="shared" si="84"/>
        <v/>
      </c>
    </row>
    <row r="519" spans="71:72" x14ac:dyDescent="0.25">
      <c r="BS519" t="str">
        <f t="shared" si="84"/>
        <v/>
      </c>
      <c r="BT519" t="str">
        <f t="shared" si="84"/>
        <v/>
      </c>
    </row>
    <row r="520" spans="71:72" x14ac:dyDescent="0.25">
      <c r="BS520" t="str">
        <f t="shared" si="84"/>
        <v/>
      </c>
      <c r="BT520" t="str">
        <f t="shared" si="84"/>
        <v/>
      </c>
    </row>
    <row r="521" spans="71:72" x14ac:dyDescent="0.25">
      <c r="BS521" t="str">
        <f t="shared" si="84"/>
        <v/>
      </c>
      <c r="BT521" t="str">
        <f t="shared" si="84"/>
        <v/>
      </c>
    </row>
    <row r="522" spans="71:72" x14ac:dyDescent="0.25">
      <c r="BS522" t="str">
        <f t="shared" si="84"/>
        <v/>
      </c>
      <c r="BT522" t="str">
        <f t="shared" si="84"/>
        <v/>
      </c>
    </row>
    <row r="523" spans="71:72" x14ac:dyDescent="0.25">
      <c r="BS523" t="str">
        <f t="shared" si="84"/>
        <v/>
      </c>
      <c r="BT523" t="str">
        <f t="shared" si="84"/>
        <v/>
      </c>
    </row>
    <row r="524" spans="71:72" x14ac:dyDescent="0.25">
      <c r="BS524" t="str">
        <f t="shared" si="84"/>
        <v/>
      </c>
      <c r="BT524" t="str">
        <f t="shared" si="84"/>
        <v/>
      </c>
    </row>
    <row r="525" spans="71:72" x14ac:dyDescent="0.25">
      <c r="BS525" t="str">
        <f t="shared" si="84"/>
        <v/>
      </c>
      <c r="BT525" t="str">
        <f t="shared" si="84"/>
        <v/>
      </c>
    </row>
    <row r="526" spans="71:72" x14ac:dyDescent="0.25">
      <c r="BS526" t="str">
        <f t="shared" si="84"/>
        <v/>
      </c>
      <c r="BT526" t="str">
        <f t="shared" si="84"/>
        <v/>
      </c>
    </row>
    <row r="527" spans="71:72" x14ac:dyDescent="0.25">
      <c r="BS527" t="str">
        <f t="shared" si="84"/>
        <v/>
      </c>
      <c r="BT527" t="str">
        <f t="shared" si="84"/>
        <v/>
      </c>
    </row>
    <row r="528" spans="71:72" x14ac:dyDescent="0.25">
      <c r="BS528" t="str">
        <f t="shared" si="84"/>
        <v/>
      </c>
      <c r="BT528" t="str">
        <f t="shared" si="84"/>
        <v/>
      </c>
    </row>
    <row r="529" spans="71:72" x14ac:dyDescent="0.25">
      <c r="BS529" t="str">
        <f t="shared" si="84"/>
        <v/>
      </c>
      <c r="BT529" t="str">
        <f t="shared" si="84"/>
        <v/>
      </c>
    </row>
    <row r="530" spans="71:72" x14ac:dyDescent="0.25">
      <c r="BS530" t="str">
        <f t="shared" si="84"/>
        <v/>
      </c>
      <c r="BT530" t="str">
        <f t="shared" si="84"/>
        <v/>
      </c>
    </row>
    <row r="531" spans="71:72" x14ac:dyDescent="0.25">
      <c r="BS531" t="str">
        <f t="shared" si="84"/>
        <v/>
      </c>
      <c r="BT531" t="str">
        <f t="shared" si="84"/>
        <v/>
      </c>
    </row>
    <row r="532" spans="71:72" x14ac:dyDescent="0.25">
      <c r="BS532" t="str">
        <f t="shared" si="84"/>
        <v/>
      </c>
      <c r="BT532" t="str">
        <f t="shared" si="84"/>
        <v/>
      </c>
    </row>
    <row r="533" spans="71:72" x14ac:dyDescent="0.25">
      <c r="BS533" t="str">
        <f t="shared" si="84"/>
        <v/>
      </c>
      <c r="BT533" t="str">
        <f t="shared" si="84"/>
        <v/>
      </c>
    </row>
    <row r="534" spans="71:72" x14ac:dyDescent="0.25">
      <c r="BS534" t="str">
        <f t="shared" si="84"/>
        <v/>
      </c>
      <c r="BT534" t="str">
        <f t="shared" si="84"/>
        <v/>
      </c>
    </row>
    <row r="535" spans="71:72" x14ac:dyDescent="0.25">
      <c r="BS535" t="str">
        <f t="shared" si="84"/>
        <v/>
      </c>
      <c r="BT535" t="str">
        <f t="shared" si="84"/>
        <v/>
      </c>
    </row>
    <row r="536" spans="71:72" x14ac:dyDescent="0.25">
      <c r="BS536" t="str">
        <f t="shared" si="84"/>
        <v/>
      </c>
      <c r="BT536" t="str">
        <f t="shared" si="84"/>
        <v/>
      </c>
    </row>
    <row r="537" spans="71:72" x14ac:dyDescent="0.25">
      <c r="BS537" t="str">
        <f t="shared" si="84"/>
        <v/>
      </c>
      <c r="BT537" t="str">
        <f t="shared" si="84"/>
        <v/>
      </c>
    </row>
    <row r="538" spans="71:72" x14ac:dyDescent="0.25">
      <c r="BS538" t="str">
        <f t="shared" si="84"/>
        <v/>
      </c>
      <c r="BT538" t="str">
        <f t="shared" si="84"/>
        <v/>
      </c>
    </row>
    <row r="539" spans="71:72" x14ac:dyDescent="0.25">
      <c r="BS539" t="str">
        <f t="shared" si="84"/>
        <v/>
      </c>
      <c r="BT539" t="str">
        <f t="shared" si="84"/>
        <v/>
      </c>
    </row>
    <row r="540" spans="71:72" x14ac:dyDescent="0.25">
      <c r="BS540" t="str">
        <f t="shared" si="84"/>
        <v/>
      </c>
      <c r="BT540" t="str">
        <f t="shared" si="84"/>
        <v/>
      </c>
    </row>
    <row r="541" spans="71:72" x14ac:dyDescent="0.25">
      <c r="BS541" t="str">
        <f t="shared" si="84"/>
        <v/>
      </c>
      <c r="BT541" t="str">
        <f t="shared" si="84"/>
        <v/>
      </c>
    </row>
    <row r="542" spans="71:72" x14ac:dyDescent="0.25">
      <c r="BS542" t="str">
        <f t="shared" ref="BS542:BT562" si="85">IF(A542&gt;0,A542,"")</f>
        <v/>
      </c>
      <c r="BT542" t="str">
        <f t="shared" si="85"/>
        <v/>
      </c>
    </row>
    <row r="543" spans="71:72" x14ac:dyDescent="0.25">
      <c r="BS543" t="str">
        <f t="shared" si="85"/>
        <v/>
      </c>
      <c r="BT543" t="str">
        <f t="shared" si="85"/>
        <v/>
      </c>
    </row>
    <row r="544" spans="71:72" x14ac:dyDescent="0.25">
      <c r="BS544" t="str">
        <f t="shared" si="85"/>
        <v/>
      </c>
      <c r="BT544" t="str">
        <f t="shared" si="85"/>
        <v/>
      </c>
    </row>
    <row r="545" spans="71:72" x14ac:dyDescent="0.25">
      <c r="BS545" t="str">
        <f t="shared" si="85"/>
        <v/>
      </c>
      <c r="BT545" t="str">
        <f t="shared" si="85"/>
        <v/>
      </c>
    </row>
    <row r="546" spans="71:72" x14ac:dyDescent="0.25">
      <c r="BS546" t="str">
        <f t="shared" si="85"/>
        <v/>
      </c>
      <c r="BT546" t="str">
        <f t="shared" si="85"/>
        <v/>
      </c>
    </row>
    <row r="547" spans="71:72" x14ac:dyDescent="0.25">
      <c r="BS547" t="str">
        <f t="shared" si="85"/>
        <v/>
      </c>
      <c r="BT547" t="str">
        <f t="shared" si="85"/>
        <v/>
      </c>
    </row>
    <row r="548" spans="71:72" x14ac:dyDescent="0.25">
      <c r="BS548" t="str">
        <f t="shared" si="85"/>
        <v/>
      </c>
      <c r="BT548" t="str">
        <f t="shared" si="85"/>
        <v/>
      </c>
    </row>
    <row r="549" spans="71:72" x14ac:dyDescent="0.25">
      <c r="BS549" t="str">
        <f t="shared" si="85"/>
        <v/>
      </c>
      <c r="BT549" t="str">
        <f t="shared" si="85"/>
        <v/>
      </c>
    </row>
    <row r="550" spans="71:72" x14ac:dyDescent="0.25">
      <c r="BS550" t="str">
        <f t="shared" si="85"/>
        <v/>
      </c>
      <c r="BT550" t="str">
        <f t="shared" si="85"/>
        <v/>
      </c>
    </row>
    <row r="551" spans="71:72" x14ac:dyDescent="0.25">
      <c r="BS551" t="str">
        <f t="shared" si="85"/>
        <v/>
      </c>
      <c r="BT551" t="str">
        <f t="shared" si="85"/>
        <v/>
      </c>
    </row>
    <row r="552" spans="71:72" x14ac:dyDescent="0.25">
      <c r="BS552" t="str">
        <f t="shared" si="85"/>
        <v/>
      </c>
      <c r="BT552" t="str">
        <f t="shared" si="85"/>
        <v/>
      </c>
    </row>
    <row r="553" spans="71:72" x14ac:dyDescent="0.25">
      <c r="BS553" t="str">
        <f t="shared" si="85"/>
        <v/>
      </c>
      <c r="BT553" t="str">
        <f t="shared" si="85"/>
        <v/>
      </c>
    </row>
    <row r="554" spans="71:72" x14ac:dyDescent="0.25">
      <c r="BS554" t="str">
        <f t="shared" si="85"/>
        <v/>
      </c>
      <c r="BT554" t="str">
        <f t="shared" si="85"/>
        <v/>
      </c>
    </row>
    <row r="555" spans="71:72" x14ac:dyDescent="0.25">
      <c r="BS555" t="str">
        <f t="shared" si="85"/>
        <v/>
      </c>
      <c r="BT555" t="str">
        <f t="shared" si="85"/>
        <v/>
      </c>
    </row>
    <row r="556" spans="71:72" x14ac:dyDescent="0.25">
      <c r="BS556" t="str">
        <f t="shared" si="85"/>
        <v/>
      </c>
      <c r="BT556" t="str">
        <f t="shared" si="85"/>
        <v/>
      </c>
    </row>
    <row r="557" spans="71:72" x14ac:dyDescent="0.25">
      <c r="BS557" t="str">
        <f t="shared" si="85"/>
        <v/>
      </c>
      <c r="BT557" t="str">
        <f t="shared" si="85"/>
        <v/>
      </c>
    </row>
    <row r="558" spans="71:72" x14ac:dyDescent="0.25">
      <c r="BS558" t="str">
        <f t="shared" si="85"/>
        <v/>
      </c>
      <c r="BT558" t="str">
        <f t="shared" si="85"/>
        <v/>
      </c>
    </row>
    <row r="559" spans="71:72" x14ac:dyDescent="0.25">
      <c r="BS559" t="str">
        <f t="shared" si="85"/>
        <v/>
      </c>
      <c r="BT559" t="str">
        <f t="shared" si="85"/>
        <v/>
      </c>
    </row>
    <row r="560" spans="71:72" x14ac:dyDescent="0.25">
      <c r="BS560" t="str">
        <f t="shared" si="85"/>
        <v/>
      </c>
      <c r="BT560" t="str">
        <f t="shared" si="85"/>
        <v/>
      </c>
    </row>
    <row r="561" spans="71:72" x14ac:dyDescent="0.25">
      <c r="BS561" t="str">
        <f t="shared" si="85"/>
        <v/>
      </c>
      <c r="BT561" t="str">
        <f t="shared" si="85"/>
        <v/>
      </c>
    </row>
    <row r="562" spans="71:72" x14ac:dyDescent="0.25">
      <c r="BS562" t="str">
        <f t="shared" si="85"/>
        <v/>
      </c>
      <c r="BT562" t="str">
        <f t="shared" si="85"/>
        <v/>
      </c>
    </row>
  </sheetData>
  <sortState xmlns:xlrd2="http://schemas.microsoft.com/office/spreadsheetml/2017/richdata2" ref="N28:N48">
    <sortCondition ref="N28"/>
  </sortState>
  <conditionalFormatting sqref="AV22:AV51">
    <cfRule type="cellIs" dxfId="8" priority="1" operator="greaterThan">
      <formula>$AW$12</formula>
    </cfRule>
    <cfRule type="cellIs" dxfId="7" priority="2" operator="lessThan">
      <formula>$AW$13</formula>
    </cfRule>
  </conditionalFormatting>
  <pageMargins left="0.7" right="0.7" top="0.75" bottom="0.75" header="0.3" footer="0.3"/>
  <pageSetup orientation="portrait" r:id="rId1"/>
  <ignoredErrors>
    <ignoredError sqref="R4:R6 R7:R5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R35"/>
  <sheetViews>
    <sheetView topLeftCell="S1" zoomScaleNormal="100" workbookViewId="0">
      <selection activeCell="AO7" sqref="AO7"/>
    </sheetView>
  </sheetViews>
  <sheetFormatPr defaultRowHeight="15" x14ac:dyDescent="0.25"/>
  <cols>
    <col min="31" max="31" width="10.28515625" customWidth="1"/>
  </cols>
  <sheetData>
    <row r="2" spans="1:44" x14ac:dyDescent="0.25">
      <c r="A2" t="s">
        <v>107</v>
      </c>
      <c r="E2" t="s">
        <v>79</v>
      </c>
      <c r="F2" t="s">
        <v>87</v>
      </c>
      <c r="J2" t="s">
        <v>79</v>
      </c>
      <c r="K2" t="s">
        <v>118</v>
      </c>
      <c r="O2" t="s">
        <v>79</v>
      </c>
      <c r="P2" t="s">
        <v>113</v>
      </c>
      <c r="T2" t="s">
        <v>79</v>
      </c>
      <c r="U2" t="s">
        <v>114</v>
      </c>
      <c r="Y2" t="s">
        <v>79</v>
      </c>
      <c r="Z2" t="s">
        <v>115</v>
      </c>
    </row>
    <row r="3" spans="1:44" x14ac:dyDescent="0.25">
      <c r="A3" t="s">
        <v>32</v>
      </c>
      <c r="B3" t="s">
        <v>33</v>
      </c>
      <c r="E3" t="s">
        <v>32</v>
      </c>
      <c r="F3" t="s">
        <v>32</v>
      </c>
      <c r="G3" t="s">
        <v>33</v>
      </c>
      <c r="J3" t="s">
        <v>32</v>
      </c>
      <c r="K3" t="s">
        <v>32</v>
      </c>
      <c r="L3" t="s">
        <v>33</v>
      </c>
      <c r="O3" t="s">
        <v>32</v>
      </c>
      <c r="P3" t="s">
        <v>32</v>
      </c>
      <c r="Q3" t="s">
        <v>33</v>
      </c>
      <c r="T3" t="s">
        <v>32</v>
      </c>
      <c r="U3" t="s">
        <v>32</v>
      </c>
      <c r="V3" t="s">
        <v>33</v>
      </c>
      <c r="Y3" t="s">
        <v>32</v>
      </c>
      <c r="Z3" t="s">
        <v>32</v>
      </c>
      <c r="AA3" t="s">
        <v>33</v>
      </c>
    </row>
    <row r="4" spans="1:44" x14ac:dyDescent="0.25">
      <c r="A4">
        <f>Facies_1_Porosity!AY3</f>
        <v>0.5</v>
      </c>
      <c r="B4">
        <f>'5yr_Ht_cm'!AZ3</f>
        <v>111.05</v>
      </c>
      <c r="C4" t="s">
        <v>35</v>
      </c>
      <c r="E4">
        <f t="shared" ref="E4:E10" si="0">A4+1.5</f>
        <v>2</v>
      </c>
      <c r="F4">
        <f>Facies_2_Porosity!AY3</f>
        <v>0.5</v>
      </c>
      <c r="G4">
        <f>Adult_Ht_cm!AZ3</f>
        <v>179.1335</v>
      </c>
      <c r="H4" t="s">
        <v>35</v>
      </c>
      <c r="J4">
        <f t="shared" ref="J4:J10" si="1">E4+1.5</f>
        <v>3.5</v>
      </c>
      <c r="K4">
        <f>Facies_3_Porosity!AY3</f>
        <v>0.5</v>
      </c>
      <c r="M4" t="s">
        <v>35</v>
      </c>
      <c r="O4">
        <f t="shared" ref="O4:O10" si="2">J4+1.5</f>
        <v>5</v>
      </c>
      <c r="P4">
        <f>Facies_4_Porosity!AY3</f>
        <v>0.5</v>
      </c>
      <c r="R4" t="s">
        <v>35</v>
      </c>
      <c r="T4">
        <f t="shared" ref="T4:T10" si="3">O4+1.5</f>
        <v>6.5</v>
      </c>
      <c r="U4">
        <f>Facies_5_Porosity!AY3</f>
        <v>0.5</v>
      </c>
      <c r="W4" t="s">
        <v>35</v>
      </c>
      <c r="Y4">
        <f t="shared" ref="Y4:Y10" si="4">T4+1.5</f>
        <v>8</v>
      </c>
      <c r="Z4">
        <f>Facies_6_Porosity!AY3</f>
        <v>0.5</v>
      </c>
      <c r="AB4" t="s">
        <v>35</v>
      </c>
    </row>
    <row r="5" spans="1:44" x14ac:dyDescent="0.25">
      <c r="A5">
        <f>Facies_1_Porosity!AY4</f>
        <v>0.5</v>
      </c>
      <c r="B5">
        <f>'5yr_Ht_cm'!AZ4</f>
        <v>109.55207105977676</v>
      </c>
      <c r="C5" t="s">
        <v>37</v>
      </c>
      <c r="E5">
        <f t="shared" si="0"/>
        <v>2</v>
      </c>
      <c r="F5">
        <f>Facies_2_Porosity!AY4</f>
        <v>0.5</v>
      </c>
      <c r="G5">
        <f>Adult_Ht_cm!AZ4</f>
        <v>177.8628478843261</v>
      </c>
      <c r="H5" t="s">
        <v>37</v>
      </c>
      <c r="J5">
        <f t="shared" si="1"/>
        <v>3.5</v>
      </c>
      <c r="K5">
        <f>Facies_3_Porosity!AY4</f>
        <v>0.5</v>
      </c>
      <c r="M5" t="s">
        <v>37</v>
      </c>
      <c r="O5">
        <f t="shared" si="2"/>
        <v>5</v>
      </c>
      <c r="P5">
        <f>Facies_4_Porosity!AY4</f>
        <v>0.5</v>
      </c>
      <c r="R5" t="s">
        <v>37</v>
      </c>
      <c r="T5">
        <f t="shared" si="3"/>
        <v>6.5</v>
      </c>
      <c r="U5">
        <f>Facies_5_Porosity!AY4</f>
        <v>0.5</v>
      </c>
      <c r="W5" t="s">
        <v>37</v>
      </c>
      <c r="Y5">
        <f t="shared" si="4"/>
        <v>8</v>
      </c>
      <c r="Z5">
        <f>Facies_6_Porosity!AY4</f>
        <v>0.5</v>
      </c>
      <c r="AB5" t="s">
        <v>37</v>
      </c>
    </row>
    <row r="6" spans="1:44" x14ac:dyDescent="0.25">
      <c r="A6">
        <f>Facies_1_Porosity!AY5</f>
        <v>0.75</v>
      </c>
      <c r="B6">
        <f>'5yr_Ht_cm'!AZ5</f>
        <v>108.7</v>
      </c>
      <c r="C6" t="s">
        <v>39</v>
      </c>
      <c r="E6">
        <f t="shared" si="0"/>
        <v>2.25</v>
      </c>
      <c r="F6">
        <f>Facies_2_Porosity!AY5</f>
        <v>0.75</v>
      </c>
      <c r="G6">
        <f>Adult_Ht_cm!AZ5</f>
        <v>175.26</v>
      </c>
      <c r="H6" t="s">
        <v>39</v>
      </c>
      <c r="J6">
        <f t="shared" si="1"/>
        <v>3.75</v>
      </c>
      <c r="K6">
        <f>Facies_3_Porosity!AY5</f>
        <v>0.75</v>
      </c>
      <c r="M6" t="s">
        <v>39</v>
      </c>
      <c r="O6">
        <f t="shared" si="2"/>
        <v>5.25</v>
      </c>
      <c r="P6">
        <f>Facies_4_Porosity!AY5</f>
        <v>0.75</v>
      </c>
      <c r="R6" t="s">
        <v>39</v>
      </c>
      <c r="T6">
        <f t="shared" si="3"/>
        <v>6.75</v>
      </c>
      <c r="U6">
        <f>Facies_5_Porosity!AY5</f>
        <v>0.75</v>
      </c>
      <c r="W6" t="s">
        <v>39</v>
      </c>
      <c r="Y6">
        <f t="shared" si="4"/>
        <v>8.25</v>
      </c>
      <c r="Z6">
        <f>Facies_6_Porosity!AY5</f>
        <v>0.75</v>
      </c>
      <c r="AB6" t="s">
        <v>39</v>
      </c>
    </row>
    <row r="7" spans="1:44" x14ac:dyDescent="0.25">
      <c r="A7">
        <f>Facies_1_Porosity!AY6</f>
        <v>1.25</v>
      </c>
      <c r="B7">
        <f>'5yr_Ht_cm'!AZ6</f>
        <v>108.7</v>
      </c>
      <c r="C7" t="s">
        <v>39</v>
      </c>
      <c r="E7">
        <f t="shared" si="0"/>
        <v>2.75</v>
      </c>
      <c r="F7">
        <f>Facies_2_Porosity!AY6</f>
        <v>1.25</v>
      </c>
      <c r="G7">
        <f>Adult_Ht_cm!AZ6</f>
        <v>175.26</v>
      </c>
      <c r="H7" t="s">
        <v>39</v>
      </c>
      <c r="J7">
        <f t="shared" si="1"/>
        <v>4.25</v>
      </c>
      <c r="K7">
        <f>Facies_3_Porosity!AY6</f>
        <v>1.25</v>
      </c>
      <c r="M7" t="s">
        <v>39</v>
      </c>
      <c r="O7">
        <f t="shared" si="2"/>
        <v>5.75</v>
      </c>
      <c r="P7">
        <f>Facies_4_Porosity!AY6</f>
        <v>1.25</v>
      </c>
      <c r="R7" t="s">
        <v>39</v>
      </c>
      <c r="T7">
        <f t="shared" si="3"/>
        <v>7.25</v>
      </c>
      <c r="U7">
        <f>Facies_5_Porosity!AY6</f>
        <v>1.25</v>
      </c>
      <c r="W7" t="s">
        <v>39</v>
      </c>
      <c r="Y7">
        <f t="shared" si="4"/>
        <v>8.75</v>
      </c>
      <c r="Z7">
        <f>Facies_6_Porosity!AY6</f>
        <v>1.25</v>
      </c>
      <c r="AB7" t="s">
        <v>39</v>
      </c>
    </row>
    <row r="8" spans="1:44" x14ac:dyDescent="0.25">
      <c r="A8">
        <f>Facies_1_Porosity!AY7</f>
        <v>1.5</v>
      </c>
      <c r="B8">
        <f>'5yr_Ht_cm'!AZ7</f>
        <v>109.55207105977676</v>
      </c>
      <c r="C8" t="s">
        <v>37</v>
      </c>
      <c r="E8">
        <f t="shared" si="0"/>
        <v>3</v>
      </c>
      <c r="F8">
        <f>Facies_2_Porosity!AY7</f>
        <v>1.5</v>
      </c>
      <c r="G8">
        <f>Adult_Ht_cm!AZ7</f>
        <v>177.8628478843261</v>
      </c>
      <c r="H8" t="s">
        <v>37</v>
      </c>
      <c r="J8">
        <f t="shared" si="1"/>
        <v>4.5</v>
      </c>
      <c r="K8">
        <f>Facies_3_Porosity!AY7</f>
        <v>1.5</v>
      </c>
      <c r="M8" t="s">
        <v>37</v>
      </c>
      <c r="O8">
        <f t="shared" si="2"/>
        <v>6</v>
      </c>
      <c r="P8">
        <f>Facies_4_Porosity!AY7</f>
        <v>1.5</v>
      </c>
      <c r="R8" t="s">
        <v>37</v>
      </c>
      <c r="T8">
        <f t="shared" si="3"/>
        <v>7.5</v>
      </c>
      <c r="U8">
        <f>Facies_5_Porosity!AY7</f>
        <v>1.5</v>
      </c>
      <c r="W8" t="s">
        <v>37</v>
      </c>
      <c r="Y8">
        <f t="shared" si="4"/>
        <v>9</v>
      </c>
      <c r="Z8">
        <f>Facies_6_Porosity!AY7</f>
        <v>1.5</v>
      </c>
      <c r="AB8" t="s">
        <v>37</v>
      </c>
      <c r="AN8" s="56"/>
      <c r="AQ8" s="2"/>
      <c r="AR8" s="2"/>
    </row>
    <row r="9" spans="1:44" x14ac:dyDescent="0.25">
      <c r="A9">
        <f>Facies_1_Porosity!AY8</f>
        <v>1.5</v>
      </c>
      <c r="B9">
        <f>'5yr_Ht_cm'!AZ8</f>
        <v>111.05</v>
      </c>
      <c r="C9" t="s">
        <v>35</v>
      </c>
      <c r="E9">
        <f t="shared" si="0"/>
        <v>3</v>
      </c>
      <c r="F9">
        <f>Facies_2_Porosity!AY8</f>
        <v>1.5</v>
      </c>
      <c r="G9">
        <f>Adult_Ht_cm!AZ8</f>
        <v>179.1335</v>
      </c>
      <c r="H9" t="s">
        <v>35</v>
      </c>
      <c r="J9">
        <f t="shared" si="1"/>
        <v>4.5</v>
      </c>
      <c r="K9">
        <f>Facies_3_Porosity!AY8</f>
        <v>1.5</v>
      </c>
      <c r="M9" t="s">
        <v>35</v>
      </c>
      <c r="O9">
        <f t="shared" si="2"/>
        <v>6</v>
      </c>
      <c r="P9">
        <f>Facies_4_Porosity!AY8</f>
        <v>1.5</v>
      </c>
      <c r="R9" t="s">
        <v>35</v>
      </c>
      <c r="T9">
        <f t="shared" si="3"/>
        <v>7.5</v>
      </c>
      <c r="U9">
        <f>Facies_5_Porosity!AY8</f>
        <v>1.5</v>
      </c>
      <c r="W9" t="s">
        <v>35</v>
      </c>
      <c r="Y9">
        <f t="shared" si="4"/>
        <v>9</v>
      </c>
      <c r="Z9">
        <f>Facies_6_Porosity!AY8</f>
        <v>1.5</v>
      </c>
      <c r="AB9" t="s">
        <v>35</v>
      </c>
      <c r="AN9" s="56"/>
      <c r="AQ9" s="2"/>
      <c r="AR9" s="2"/>
    </row>
    <row r="10" spans="1:44" x14ac:dyDescent="0.25">
      <c r="A10">
        <f>Facies_1_Porosity!AY9</f>
        <v>0.5</v>
      </c>
      <c r="B10">
        <f>'5yr_Ht_cm'!AZ9</f>
        <v>111.05</v>
      </c>
      <c r="C10" t="s">
        <v>35</v>
      </c>
      <c r="E10">
        <f t="shared" si="0"/>
        <v>2</v>
      </c>
      <c r="F10">
        <f>Facies_2_Porosity!AY9</f>
        <v>0.5</v>
      </c>
      <c r="G10">
        <f>Adult_Ht_cm!AZ9</f>
        <v>179.1335</v>
      </c>
      <c r="H10" t="s">
        <v>35</v>
      </c>
      <c r="J10">
        <f t="shared" si="1"/>
        <v>3.5</v>
      </c>
      <c r="K10">
        <f>Facies_3_Porosity!AY9</f>
        <v>0.5</v>
      </c>
      <c r="M10" t="s">
        <v>35</v>
      </c>
      <c r="O10">
        <f t="shared" si="2"/>
        <v>5</v>
      </c>
      <c r="P10">
        <f>Facies_4_Porosity!AY9</f>
        <v>0.5</v>
      </c>
      <c r="R10" t="s">
        <v>35</v>
      </c>
      <c r="T10">
        <f t="shared" si="3"/>
        <v>6.5</v>
      </c>
      <c r="U10">
        <f>Facies_5_Porosity!AY9</f>
        <v>0.5</v>
      </c>
      <c r="W10" t="s">
        <v>35</v>
      </c>
      <c r="Y10">
        <f t="shared" si="4"/>
        <v>8</v>
      </c>
      <c r="Z10">
        <f>Facies_6_Porosity!AY9</f>
        <v>0.5</v>
      </c>
      <c r="AB10" t="s">
        <v>35</v>
      </c>
      <c r="AN10" s="56"/>
      <c r="AQ10" s="2"/>
      <c r="AR10" s="2"/>
    </row>
    <row r="11" spans="1:44" x14ac:dyDescent="0.25">
      <c r="AN11" s="56"/>
      <c r="AQ11" s="2"/>
      <c r="AR11" s="2"/>
    </row>
    <row r="12" spans="1:44" x14ac:dyDescent="0.25">
      <c r="A12">
        <f>Facies_1_Porosity!AY11</f>
        <v>0.75</v>
      </c>
      <c r="B12">
        <f>'5yr_Ht_cm'!AZ11</f>
        <v>108.7</v>
      </c>
      <c r="C12" t="s">
        <v>39</v>
      </c>
      <c r="E12">
        <f t="shared" ref="E12:E18" si="5">A12+1.5</f>
        <v>2.25</v>
      </c>
      <c r="F12">
        <f>Facies_2_Porosity!AY11</f>
        <v>0.75</v>
      </c>
      <c r="G12">
        <f>Adult_Ht_cm!AZ11</f>
        <v>175.26</v>
      </c>
      <c r="H12" t="s">
        <v>39</v>
      </c>
      <c r="J12">
        <f t="shared" ref="J12:J18" si="6">E12+1.5</f>
        <v>3.75</v>
      </c>
      <c r="K12">
        <f>Facies_3_Porosity!AY11</f>
        <v>0.75</v>
      </c>
      <c r="M12" t="s">
        <v>39</v>
      </c>
      <c r="O12">
        <f t="shared" ref="O12:O18" si="7">J12+1.5</f>
        <v>5.25</v>
      </c>
      <c r="P12">
        <f>Facies_4_Porosity!AY11</f>
        <v>0.75</v>
      </c>
      <c r="R12" t="s">
        <v>39</v>
      </c>
      <c r="T12">
        <f t="shared" ref="T12:T18" si="8">O12+1.5</f>
        <v>6.75</v>
      </c>
      <c r="U12">
        <f>Facies_5_Porosity!AY11</f>
        <v>0.75</v>
      </c>
      <c r="W12" t="s">
        <v>39</v>
      </c>
      <c r="Y12">
        <f t="shared" ref="Y12:Y18" si="9">T12+1.5</f>
        <v>8.25</v>
      </c>
      <c r="Z12">
        <f>Facies_6_Porosity!AY11</f>
        <v>0.75</v>
      </c>
      <c r="AB12" t="s">
        <v>39</v>
      </c>
      <c r="AN12" s="56"/>
      <c r="AQ12" s="2"/>
      <c r="AR12" s="2"/>
    </row>
    <row r="13" spans="1:44" x14ac:dyDescent="0.25">
      <c r="A13">
        <f>Facies_1_Porosity!AY12</f>
        <v>1.25</v>
      </c>
      <c r="B13">
        <f>'5yr_Ht_cm'!AZ12</f>
        <v>108.7</v>
      </c>
      <c r="C13" t="s">
        <v>39</v>
      </c>
      <c r="E13">
        <f t="shared" si="5"/>
        <v>2.75</v>
      </c>
      <c r="F13">
        <f>Facies_2_Porosity!AY12</f>
        <v>1.25</v>
      </c>
      <c r="G13">
        <f>Adult_Ht_cm!AZ12</f>
        <v>175.26</v>
      </c>
      <c r="H13" t="s">
        <v>39</v>
      </c>
      <c r="J13">
        <f t="shared" si="6"/>
        <v>4.25</v>
      </c>
      <c r="K13">
        <f>Facies_3_Porosity!AY12</f>
        <v>1.25</v>
      </c>
      <c r="M13" t="s">
        <v>39</v>
      </c>
      <c r="O13">
        <f t="shared" si="7"/>
        <v>5.75</v>
      </c>
      <c r="P13">
        <f>Facies_4_Porosity!AY12</f>
        <v>1.25</v>
      </c>
      <c r="R13" t="s">
        <v>39</v>
      </c>
      <c r="T13">
        <f t="shared" si="8"/>
        <v>7.25</v>
      </c>
      <c r="U13">
        <f>Facies_5_Porosity!AY12</f>
        <v>1.25</v>
      </c>
      <c r="W13" t="s">
        <v>39</v>
      </c>
      <c r="Y13">
        <f t="shared" si="9"/>
        <v>8.75</v>
      </c>
      <c r="Z13">
        <f>Facies_6_Porosity!AY12</f>
        <v>1.25</v>
      </c>
      <c r="AB13" t="s">
        <v>39</v>
      </c>
      <c r="AN13" s="56"/>
      <c r="AQ13" s="2"/>
      <c r="AR13" s="2"/>
    </row>
    <row r="14" spans="1:44" x14ac:dyDescent="0.25">
      <c r="A14">
        <f>Facies_1_Porosity!AY13</f>
        <v>1.5</v>
      </c>
      <c r="B14">
        <f>'5yr_Ht_cm'!AZ13</f>
        <v>107.84792894022324</v>
      </c>
      <c r="C14" t="s">
        <v>49</v>
      </c>
      <c r="E14">
        <f t="shared" si="5"/>
        <v>3</v>
      </c>
      <c r="F14">
        <f>Facies_2_Porosity!AY13</f>
        <v>1.5</v>
      </c>
      <c r="G14">
        <f>Adult_Ht_cm!AZ13</f>
        <v>172.65715211567388</v>
      </c>
      <c r="H14" t="s">
        <v>49</v>
      </c>
      <c r="J14">
        <f t="shared" si="6"/>
        <v>4.5</v>
      </c>
      <c r="K14">
        <f>Facies_3_Porosity!AY13</f>
        <v>1.5</v>
      </c>
      <c r="M14" t="s">
        <v>49</v>
      </c>
      <c r="O14">
        <f t="shared" si="7"/>
        <v>6</v>
      </c>
      <c r="P14">
        <f>Facies_4_Porosity!AY13</f>
        <v>1.5</v>
      </c>
      <c r="R14" t="s">
        <v>49</v>
      </c>
      <c r="T14">
        <f t="shared" si="8"/>
        <v>7.5</v>
      </c>
      <c r="U14">
        <f>Facies_5_Porosity!AY13</f>
        <v>1.5</v>
      </c>
      <c r="W14" t="s">
        <v>49</v>
      </c>
      <c r="Y14">
        <f t="shared" si="9"/>
        <v>9</v>
      </c>
      <c r="Z14">
        <f>Facies_6_Porosity!AY13</f>
        <v>1.5</v>
      </c>
      <c r="AB14" t="s">
        <v>49</v>
      </c>
      <c r="AQ14" s="2"/>
      <c r="AR14" s="2"/>
    </row>
    <row r="15" spans="1:44" x14ac:dyDescent="0.25">
      <c r="A15">
        <f>Facies_1_Porosity!AY14</f>
        <v>1.5</v>
      </c>
      <c r="B15">
        <f>'5yr_Ht_cm'!AZ14</f>
        <v>105.65</v>
      </c>
      <c r="C15" t="s">
        <v>44</v>
      </c>
      <c r="E15">
        <f t="shared" si="5"/>
        <v>3</v>
      </c>
      <c r="F15">
        <f>Facies_2_Porosity!AY14</f>
        <v>1.5</v>
      </c>
      <c r="G15">
        <f>Adult_Ht_cm!AZ14</f>
        <v>170.053</v>
      </c>
      <c r="H15" t="s">
        <v>44</v>
      </c>
      <c r="J15">
        <f t="shared" si="6"/>
        <v>4.5</v>
      </c>
      <c r="K15">
        <f>Facies_3_Porosity!AY14</f>
        <v>1.5</v>
      </c>
      <c r="M15" t="s">
        <v>44</v>
      </c>
      <c r="O15">
        <f t="shared" si="7"/>
        <v>6</v>
      </c>
      <c r="P15">
        <f>Facies_4_Porosity!AY14</f>
        <v>1.5</v>
      </c>
      <c r="R15" t="s">
        <v>44</v>
      </c>
      <c r="T15">
        <f t="shared" si="8"/>
        <v>7.5</v>
      </c>
      <c r="U15">
        <f>Facies_5_Porosity!AY14</f>
        <v>1.5</v>
      </c>
      <c r="W15" t="s">
        <v>44</v>
      </c>
      <c r="Y15">
        <f t="shared" si="9"/>
        <v>9</v>
      </c>
      <c r="Z15">
        <f>Facies_6_Porosity!AY14</f>
        <v>1.5</v>
      </c>
      <c r="AB15" t="s">
        <v>44</v>
      </c>
      <c r="AQ15" s="2"/>
      <c r="AR15" s="2"/>
    </row>
    <row r="16" spans="1:44" x14ac:dyDescent="0.25">
      <c r="A16">
        <f>Facies_1_Porosity!AY15</f>
        <v>0.5</v>
      </c>
      <c r="B16">
        <f>'5yr_Ht_cm'!AZ15</f>
        <v>105.65</v>
      </c>
      <c r="C16" t="s">
        <v>44</v>
      </c>
      <c r="E16">
        <f t="shared" si="5"/>
        <v>2</v>
      </c>
      <c r="F16">
        <f>Facies_2_Porosity!AY15</f>
        <v>0.5</v>
      </c>
      <c r="G16">
        <f>Adult_Ht_cm!AZ15</f>
        <v>170.053</v>
      </c>
      <c r="H16" t="s">
        <v>44</v>
      </c>
      <c r="J16">
        <f t="shared" si="6"/>
        <v>3.5</v>
      </c>
      <c r="K16">
        <f>Facies_3_Porosity!AY15</f>
        <v>0.5</v>
      </c>
      <c r="M16" t="s">
        <v>44</v>
      </c>
      <c r="O16">
        <f t="shared" si="7"/>
        <v>5</v>
      </c>
      <c r="P16">
        <f>Facies_4_Porosity!AY15</f>
        <v>0.5</v>
      </c>
      <c r="R16" t="s">
        <v>44</v>
      </c>
      <c r="T16">
        <f t="shared" si="8"/>
        <v>6.5</v>
      </c>
      <c r="U16">
        <f>Facies_5_Porosity!AY15</f>
        <v>0.5</v>
      </c>
      <c r="W16" t="s">
        <v>44</v>
      </c>
      <c r="Y16">
        <f t="shared" si="9"/>
        <v>8</v>
      </c>
      <c r="Z16">
        <f>Facies_6_Porosity!AY15</f>
        <v>0.5</v>
      </c>
      <c r="AB16" t="s">
        <v>44</v>
      </c>
      <c r="AQ16" s="2"/>
      <c r="AR16" s="2"/>
    </row>
    <row r="17" spans="1:40" x14ac:dyDescent="0.25">
      <c r="A17">
        <f>Facies_1_Porosity!AY16</f>
        <v>0.5</v>
      </c>
      <c r="B17">
        <f>'5yr_Ht_cm'!AZ16</f>
        <v>107.84792894022324</v>
      </c>
      <c r="C17" t="s">
        <v>49</v>
      </c>
      <c r="E17">
        <f t="shared" si="5"/>
        <v>2</v>
      </c>
      <c r="F17">
        <f>Facies_2_Porosity!AY16</f>
        <v>0.5</v>
      </c>
      <c r="G17">
        <f>Adult_Ht_cm!AZ16</f>
        <v>172.65715211567388</v>
      </c>
      <c r="H17" t="s">
        <v>49</v>
      </c>
      <c r="J17">
        <f t="shared" si="6"/>
        <v>3.5</v>
      </c>
      <c r="K17">
        <f>Facies_3_Porosity!AY16</f>
        <v>0.5</v>
      </c>
      <c r="M17" t="s">
        <v>49</v>
      </c>
      <c r="O17">
        <f t="shared" si="7"/>
        <v>5</v>
      </c>
      <c r="P17">
        <f>Facies_4_Porosity!AY16</f>
        <v>0.5</v>
      </c>
      <c r="R17" t="s">
        <v>49</v>
      </c>
      <c r="T17">
        <f t="shared" si="8"/>
        <v>6.5</v>
      </c>
      <c r="U17">
        <f>Facies_5_Porosity!AY16</f>
        <v>0.5</v>
      </c>
      <c r="W17" t="s">
        <v>49</v>
      </c>
      <c r="Y17">
        <f t="shared" si="9"/>
        <v>8</v>
      </c>
      <c r="Z17">
        <f>Facies_6_Porosity!AY16</f>
        <v>0.5</v>
      </c>
      <c r="AB17" t="s">
        <v>49</v>
      </c>
    </row>
    <row r="18" spans="1:40" x14ac:dyDescent="0.25">
      <c r="A18">
        <f>Facies_1_Porosity!AY17</f>
        <v>0.75</v>
      </c>
      <c r="B18">
        <f>'5yr_Ht_cm'!AZ17</f>
        <v>108.7</v>
      </c>
      <c r="C18" t="s">
        <v>39</v>
      </c>
      <c r="E18">
        <f t="shared" si="5"/>
        <v>2.25</v>
      </c>
      <c r="F18">
        <f>Facies_2_Porosity!AY17</f>
        <v>0.75</v>
      </c>
      <c r="G18">
        <f>Adult_Ht_cm!AZ17</f>
        <v>175.26</v>
      </c>
      <c r="H18" t="s">
        <v>39</v>
      </c>
      <c r="J18">
        <f t="shared" si="6"/>
        <v>3.75</v>
      </c>
      <c r="K18">
        <f>Facies_3_Porosity!AY17</f>
        <v>0.75</v>
      </c>
      <c r="M18" t="s">
        <v>39</v>
      </c>
      <c r="O18">
        <f t="shared" si="7"/>
        <v>5.25</v>
      </c>
      <c r="P18">
        <f>Facies_4_Porosity!AY17</f>
        <v>0.75</v>
      </c>
      <c r="R18" t="s">
        <v>39</v>
      </c>
      <c r="T18">
        <f t="shared" si="8"/>
        <v>6.75</v>
      </c>
      <c r="U18">
        <f>Facies_5_Porosity!AY17</f>
        <v>0.75</v>
      </c>
      <c r="W18" t="s">
        <v>39</v>
      </c>
      <c r="Y18">
        <f t="shared" si="9"/>
        <v>8.25</v>
      </c>
      <c r="Z18">
        <f>Facies_6_Porosity!AY17</f>
        <v>0.75</v>
      </c>
      <c r="AB18" t="s">
        <v>39</v>
      </c>
    </row>
    <row r="20" spans="1:40" x14ac:dyDescent="0.25">
      <c r="A20">
        <f>Facies_1_Porosity!AY19</f>
        <v>1</v>
      </c>
      <c r="B20">
        <f>'5yr_Ht_cm'!AZ19</f>
        <v>111.05</v>
      </c>
      <c r="C20" t="s">
        <v>35</v>
      </c>
      <c r="E20">
        <f>A20+1.5</f>
        <v>2.5</v>
      </c>
      <c r="F20">
        <f>Facies_2_Porosity!AY19</f>
        <v>1</v>
      </c>
      <c r="G20">
        <f>Adult_Ht_cm!AZ19</f>
        <v>179.1335</v>
      </c>
      <c r="H20" t="s">
        <v>35</v>
      </c>
      <c r="J20">
        <f>E20+1.5</f>
        <v>4</v>
      </c>
      <c r="K20">
        <f>Facies_3_Porosity!AY19</f>
        <v>1</v>
      </c>
      <c r="M20" t="s">
        <v>35</v>
      </c>
      <c r="O20">
        <f>J20+1.5</f>
        <v>5.5</v>
      </c>
      <c r="P20">
        <f>Facies_4_Porosity!AY19</f>
        <v>1</v>
      </c>
      <c r="R20" t="s">
        <v>35</v>
      </c>
      <c r="T20">
        <f>O20+1.5</f>
        <v>7</v>
      </c>
      <c r="U20">
        <f>Facies_5_Porosity!AY19</f>
        <v>1</v>
      </c>
      <c r="W20" t="s">
        <v>35</v>
      </c>
      <c r="Y20">
        <f>T20+1.5</f>
        <v>8.5</v>
      </c>
      <c r="Z20">
        <f>Facies_6_Porosity!AY19</f>
        <v>1</v>
      </c>
      <c r="AB20" t="s">
        <v>35</v>
      </c>
    </row>
    <row r="21" spans="1:40" x14ac:dyDescent="0.25">
      <c r="A21">
        <f>Facies_1_Porosity!AY20</f>
        <v>1</v>
      </c>
      <c r="B21">
        <f>'5yr_Ht_cm'!AZ20</f>
        <v>119.14999999999998</v>
      </c>
      <c r="C21" t="s">
        <v>61</v>
      </c>
      <c r="E21">
        <f>A21+1.5</f>
        <v>2.5</v>
      </c>
      <c r="F21">
        <f>Facies_2_Porosity!AY20</f>
        <v>1</v>
      </c>
      <c r="G21">
        <f>Adult_Ht_cm!AZ20</f>
        <v>192.27800000000002</v>
      </c>
      <c r="H21" t="s">
        <v>61</v>
      </c>
      <c r="J21">
        <f>E21+1.5</f>
        <v>4</v>
      </c>
      <c r="K21">
        <f>Facies_3_Porosity!AY20</f>
        <v>1</v>
      </c>
      <c r="M21" t="s">
        <v>61</v>
      </c>
      <c r="O21">
        <f>J21+1.5</f>
        <v>5.5</v>
      </c>
      <c r="P21">
        <f>Facies_4_Porosity!AY20</f>
        <v>1</v>
      </c>
      <c r="R21" t="s">
        <v>61</v>
      </c>
      <c r="T21">
        <f>O21+1.5</f>
        <v>7</v>
      </c>
      <c r="U21">
        <f>Facies_5_Porosity!AY20</f>
        <v>1</v>
      </c>
      <c r="W21" t="s">
        <v>61</v>
      </c>
      <c r="Y21">
        <f>T21+1.5</f>
        <v>8.5</v>
      </c>
      <c r="Z21">
        <f>Facies_6_Porosity!AY20</f>
        <v>1</v>
      </c>
      <c r="AB21" t="s">
        <v>61</v>
      </c>
    </row>
    <row r="23" spans="1:40" x14ac:dyDescent="0.25">
      <c r="A23">
        <f>Facies_1_Porosity!AY22</f>
        <v>1</v>
      </c>
      <c r="B23">
        <f>'5yr_Ht_cm'!AZ22</f>
        <v>105.65</v>
      </c>
      <c r="C23" t="s">
        <v>44</v>
      </c>
      <c r="E23">
        <f>A23+1.5</f>
        <v>2.5</v>
      </c>
      <c r="F23">
        <f>Facies_2_Porosity!AY22</f>
        <v>1</v>
      </c>
      <c r="G23">
        <f>Adult_Ht_cm!AZ22</f>
        <v>170.053</v>
      </c>
      <c r="H23" t="s">
        <v>44</v>
      </c>
      <c r="J23">
        <f>E23+1.5</f>
        <v>4</v>
      </c>
      <c r="K23">
        <f>Facies_3_Porosity!AY22</f>
        <v>1</v>
      </c>
      <c r="M23" t="s">
        <v>44</v>
      </c>
      <c r="O23">
        <f>J23+1.5</f>
        <v>5.5</v>
      </c>
      <c r="P23">
        <f>Facies_4_Porosity!AY22</f>
        <v>1</v>
      </c>
      <c r="R23" t="s">
        <v>44</v>
      </c>
      <c r="T23">
        <f>O23+1.5</f>
        <v>7</v>
      </c>
      <c r="U23">
        <f>Facies_5_Porosity!AY22</f>
        <v>1</v>
      </c>
      <c r="W23" t="s">
        <v>44</v>
      </c>
      <c r="Y23">
        <f>T23+1.5</f>
        <v>8.5</v>
      </c>
      <c r="Z23">
        <f>Facies_6_Porosity!AY22</f>
        <v>1</v>
      </c>
      <c r="AB23" t="s">
        <v>44</v>
      </c>
    </row>
    <row r="24" spans="1:40" x14ac:dyDescent="0.25">
      <c r="A24">
        <f>Facies_1_Porosity!AY23</f>
        <v>1</v>
      </c>
      <c r="B24">
        <f>'5yr_Ht_cm'!AZ23</f>
        <v>97.550000000000011</v>
      </c>
      <c r="C24" t="s">
        <v>62</v>
      </c>
      <c r="E24">
        <f>A24+1.5</f>
        <v>2.5</v>
      </c>
      <c r="F24">
        <f>Facies_2_Porosity!AY23</f>
        <v>1</v>
      </c>
      <c r="G24">
        <f>Adult_Ht_cm!AZ23</f>
        <v>159.76599999999999</v>
      </c>
      <c r="H24" t="s">
        <v>62</v>
      </c>
      <c r="J24">
        <f>E24+1.5</f>
        <v>4</v>
      </c>
      <c r="K24">
        <f>Facies_3_Porosity!AY23</f>
        <v>1</v>
      </c>
      <c r="M24" t="s">
        <v>62</v>
      </c>
      <c r="O24">
        <f>J24+1.5</f>
        <v>5.5</v>
      </c>
      <c r="P24">
        <f>Facies_4_Porosity!AY23</f>
        <v>1</v>
      </c>
      <c r="R24" t="s">
        <v>62</v>
      </c>
      <c r="T24">
        <f>O24+1.5</f>
        <v>7</v>
      </c>
      <c r="U24">
        <f>Facies_5_Porosity!AY23</f>
        <v>1</v>
      </c>
      <c r="W24" t="s">
        <v>62</v>
      </c>
      <c r="Y24">
        <f>T24+1.5</f>
        <v>8.5</v>
      </c>
      <c r="Z24">
        <f>Facies_6_Porosity!AY23</f>
        <v>1</v>
      </c>
      <c r="AB24" t="s">
        <v>62</v>
      </c>
    </row>
    <row r="26" spans="1:40" x14ac:dyDescent="0.25">
      <c r="A26">
        <f>Facies_1_Porosity!AY25</f>
        <v>1</v>
      </c>
      <c r="B26">
        <f>'5yr_Ht_cm'!AZ25</f>
        <v>96.1</v>
      </c>
      <c r="C26" t="s">
        <v>63</v>
      </c>
      <c r="E26">
        <f>A26+1.5</f>
        <v>2.5</v>
      </c>
      <c r="F26">
        <f>Facies_2_Porosity!AY25</f>
        <v>1</v>
      </c>
      <c r="G26">
        <f>Adult_Ht_cm!AZ25</f>
        <v>0</v>
      </c>
      <c r="H26" t="s">
        <v>63</v>
      </c>
      <c r="J26">
        <f>E26+1.5</f>
        <v>4</v>
      </c>
      <c r="K26">
        <f>Facies_3_Porosity!AY25</f>
        <v>1</v>
      </c>
      <c r="M26" t="s">
        <v>63</v>
      </c>
      <c r="O26">
        <f>J26+1.5</f>
        <v>5.5</v>
      </c>
      <c r="P26">
        <f>Facies_4_Porosity!AY25</f>
        <v>1</v>
      </c>
      <c r="R26" t="s">
        <v>63</v>
      </c>
      <c r="T26">
        <f>O26+1.5</f>
        <v>7</v>
      </c>
      <c r="U26">
        <f>Facies_5_Porosity!AY25</f>
        <v>1</v>
      </c>
      <c r="W26" t="s">
        <v>63</v>
      </c>
      <c r="Y26">
        <f>T26+1.5</f>
        <v>8.5</v>
      </c>
      <c r="Z26">
        <f>Facies_6_Porosity!AY25</f>
        <v>1</v>
      </c>
      <c r="AB26" t="s">
        <v>63</v>
      </c>
    </row>
    <row r="27" spans="1:40" x14ac:dyDescent="0.25">
      <c r="A27">
        <v>1</v>
      </c>
      <c r="B27">
        <f>'5yr_Ht_cm'!AZ26</f>
        <v>97.1</v>
      </c>
      <c r="C27" t="s">
        <v>64</v>
      </c>
      <c r="E27">
        <f>A27+1.5</f>
        <v>2.5</v>
      </c>
      <c r="F27">
        <f>Facies_2_Porosity!AY26</f>
        <v>1</v>
      </c>
      <c r="G27">
        <f>Adult_Ht_cm!AZ26</f>
        <v>0</v>
      </c>
      <c r="H27" t="s">
        <v>64</v>
      </c>
      <c r="J27">
        <f>E27+1.5</f>
        <v>4</v>
      </c>
      <c r="K27">
        <f>Facies_3_Porosity!AY26</f>
        <v>1</v>
      </c>
      <c r="M27" t="s">
        <v>64</v>
      </c>
      <c r="O27">
        <f>J27+1.5</f>
        <v>5.5</v>
      </c>
      <c r="P27">
        <f>Facies_4_Porosity!AY26</f>
        <v>1</v>
      </c>
      <c r="R27" t="s">
        <v>64</v>
      </c>
      <c r="T27">
        <f>O27+1.5</f>
        <v>7</v>
      </c>
      <c r="U27">
        <f>Facies_5_Porosity!AY26</f>
        <v>1</v>
      </c>
      <c r="W27" t="s">
        <v>64</v>
      </c>
      <c r="Y27">
        <f>T27+1.5</f>
        <v>8.5</v>
      </c>
      <c r="Z27">
        <f>Facies_6_Porosity!AY26</f>
        <v>1</v>
      </c>
      <c r="AB27" t="s">
        <v>64</v>
      </c>
    </row>
    <row r="28" spans="1:40" x14ac:dyDescent="0.25">
      <c r="A28">
        <v>1</v>
      </c>
      <c r="B28">
        <f>'5yr_Ht_cm'!AZ27</f>
        <v>97.1</v>
      </c>
      <c r="C28" t="s">
        <v>108</v>
      </c>
      <c r="AF28" t="s">
        <v>41</v>
      </c>
      <c r="AG28" t="s">
        <v>80</v>
      </c>
      <c r="AI28" t="s">
        <v>81</v>
      </c>
      <c r="AJ28" t="s">
        <v>80</v>
      </c>
      <c r="AL28" t="s">
        <v>82</v>
      </c>
      <c r="AM28" t="s">
        <v>80</v>
      </c>
      <c r="AN28" t="s">
        <v>21</v>
      </c>
    </row>
    <row r="29" spans="1:40" s="2" customFormat="1" x14ac:dyDescent="0.25">
      <c r="A29">
        <v>1</v>
      </c>
      <c r="B29">
        <f>'5yr_Ht_cm'!AZ28</f>
        <v>97.2</v>
      </c>
      <c r="C29" t="s">
        <v>109</v>
      </c>
      <c r="AE29" s="2" t="s">
        <v>116</v>
      </c>
      <c r="AF29" s="6">
        <f>B34</f>
        <v>108.33838383838382</v>
      </c>
      <c r="AG29" s="73">
        <v>1</v>
      </c>
      <c r="AI29" s="6">
        <v>96.1</v>
      </c>
      <c r="AJ29">
        <v>1</v>
      </c>
      <c r="AL29" s="2" t="s">
        <v>128</v>
      </c>
      <c r="AM29" s="73">
        <v>1</v>
      </c>
      <c r="AN29" s="77">
        <v>90</v>
      </c>
    </row>
    <row r="30" spans="1:40" x14ac:dyDescent="0.25">
      <c r="A30">
        <v>1</v>
      </c>
      <c r="B30">
        <f>'5yr_Ht_cm'!AZ29</f>
        <v>119.2</v>
      </c>
      <c r="C30" t="s">
        <v>110</v>
      </c>
      <c r="AE30" s="2" t="s">
        <v>117</v>
      </c>
      <c r="AF30" s="29">
        <f>G34</f>
        <v>174.625</v>
      </c>
      <c r="AG30" s="69">
        <f>AG29+1.5</f>
        <v>2.5</v>
      </c>
      <c r="AI30" s="29">
        <v>97.1</v>
      </c>
      <c r="AJ30">
        <v>1</v>
      </c>
      <c r="AL30" s="2" t="s">
        <v>87</v>
      </c>
      <c r="AM30" s="69">
        <f>AM29+1.5</f>
        <v>2.5</v>
      </c>
      <c r="AN30" s="77">
        <v>90</v>
      </c>
    </row>
    <row r="31" spans="1:40" x14ac:dyDescent="0.25">
      <c r="A31">
        <v>1</v>
      </c>
      <c r="B31">
        <f>'5yr_Ht_cm'!AZ30</f>
        <v>119.3</v>
      </c>
      <c r="C31" t="s">
        <v>111</v>
      </c>
      <c r="AE31" s="2" t="s">
        <v>118</v>
      </c>
      <c r="AF31" s="6">
        <f>L34</f>
        <v>0</v>
      </c>
      <c r="AG31" s="69">
        <f t="shared" ref="AG31:AG34" si="10">AG30+1.5</f>
        <v>4</v>
      </c>
      <c r="AI31" s="29">
        <v>97.1</v>
      </c>
      <c r="AJ31">
        <v>1</v>
      </c>
      <c r="AL31" s="2" t="s">
        <v>118</v>
      </c>
      <c r="AM31" s="69">
        <f t="shared" ref="AM31:AM34" si="11">AM30+1.5</f>
        <v>4</v>
      </c>
      <c r="AN31" s="77">
        <v>90</v>
      </c>
    </row>
    <row r="32" spans="1:40" x14ac:dyDescent="0.25">
      <c r="A32">
        <v>1</v>
      </c>
      <c r="B32">
        <f>'5yr_Ht_cm'!AZ31</f>
        <v>119.5</v>
      </c>
      <c r="C32" t="s">
        <v>112</v>
      </c>
      <c r="AE32" s="2" t="s">
        <v>113</v>
      </c>
      <c r="AF32" s="29">
        <f>Q34</f>
        <v>0</v>
      </c>
      <c r="AG32" s="69">
        <f t="shared" si="10"/>
        <v>5.5</v>
      </c>
      <c r="AI32" s="29">
        <v>97.2</v>
      </c>
      <c r="AJ32">
        <v>1</v>
      </c>
      <c r="AL32" s="2" t="s">
        <v>113</v>
      </c>
      <c r="AM32" s="69">
        <f t="shared" si="11"/>
        <v>5.5</v>
      </c>
      <c r="AN32" s="77">
        <v>90</v>
      </c>
    </row>
    <row r="33" spans="2:40" x14ac:dyDescent="0.25">
      <c r="AE33" s="2" t="s">
        <v>119</v>
      </c>
      <c r="AF33" s="6">
        <f>V34</f>
        <v>0</v>
      </c>
      <c r="AG33" s="69">
        <f t="shared" si="10"/>
        <v>7</v>
      </c>
      <c r="AI33">
        <v>119.2</v>
      </c>
      <c r="AJ33">
        <v>1</v>
      </c>
      <c r="AL33" s="2" t="s">
        <v>119</v>
      </c>
      <c r="AM33" s="69">
        <f>AM32+1.5</f>
        <v>7</v>
      </c>
      <c r="AN33" s="77">
        <v>90</v>
      </c>
    </row>
    <row r="34" spans="2:40" x14ac:dyDescent="0.25">
      <c r="B34" s="6">
        <f>'5yr_Ht_cm'!AV19</f>
        <v>108.33838383838382</v>
      </c>
      <c r="C34" s="2" t="s">
        <v>4</v>
      </c>
      <c r="G34" s="6">
        <f>Adult_Ht_cm!AV19</f>
        <v>174.625</v>
      </c>
      <c r="H34" s="2" t="s">
        <v>4</v>
      </c>
      <c r="I34" s="2"/>
      <c r="J34" s="2"/>
      <c r="K34" s="2"/>
      <c r="L34" s="6"/>
      <c r="M34" s="2" t="s">
        <v>4</v>
      </c>
      <c r="N34" s="2"/>
      <c r="O34" s="2"/>
      <c r="P34" s="2"/>
      <c r="Q34" s="6"/>
      <c r="R34" s="2" t="s">
        <v>4</v>
      </c>
      <c r="S34" s="2"/>
      <c r="T34" s="2"/>
      <c r="U34" s="2"/>
      <c r="V34" s="6"/>
      <c r="W34" s="2" t="s">
        <v>4</v>
      </c>
      <c r="X34" s="2"/>
      <c r="Y34" s="2"/>
      <c r="Z34" s="2"/>
      <c r="AA34" s="6"/>
      <c r="AB34" s="2" t="s">
        <v>4</v>
      </c>
      <c r="AE34" s="2" t="s">
        <v>115</v>
      </c>
      <c r="AF34" s="29">
        <f>AA34</f>
        <v>0</v>
      </c>
      <c r="AG34" s="69">
        <f t="shared" si="10"/>
        <v>8.5</v>
      </c>
      <c r="AI34">
        <v>119.3</v>
      </c>
      <c r="AJ34">
        <v>1</v>
      </c>
      <c r="AL34" s="2" t="s">
        <v>115</v>
      </c>
      <c r="AM34" s="69">
        <f t="shared" si="11"/>
        <v>8.5</v>
      </c>
      <c r="AN34" s="77">
        <v>90</v>
      </c>
    </row>
    <row r="35" spans="2:40" x14ac:dyDescent="0.25">
      <c r="AI35">
        <v>119.5</v>
      </c>
      <c r="AJ3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562"/>
  <sheetViews>
    <sheetView topLeftCell="U1" zoomScale="75" zoomScaleNormal="75" workbookViewId="0">
      <selection activeCell="N2" sqref="N2:N28"/>
    </sheetView>
  </sheetViews>
  <sheetFormatPr defaultRowHeight="15" x14ac:dyDescent="0.25"/>
  <cols>
    <col min="10" max="10" width="13.7109375" customWidth="1"/>
    <col min="11" max="11" width="13.5703125" customWidth="1"/>
    <col min="12" max="12" width="12.85546875" customWidth="1"/>
    <col min="13" max="14" width="13.42578125" customWidth="1"/>
    <col min="15" max="15" width="12.42578125" customWidth="1"/>
    <col min="16" max="16" width="12.140625" customWidth="1"/>
    <col min="17" max="17" width="10.85546875" bestFit="1" customWidth="1"/>
    <col min="18" max="18" width="13.28515625" bestFit="1" customWidth="1"/>
    <col min="37" max="37" width="12.42578125" customWidth="1"/>
    <col min="41" max="41" width="10.42578125" customWidth="1"/>
    <col min="48" max="48" width="20.5703125" customWidth="1"/>
    <col min="51" max="51" width="10.140625" customWidth="1"/>
    <col min="52" max="52" width="11.42578125" customWidth="1"/>
    <col min="53" max="53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H1" s="1"/>
      <c r="I1" s="1"/>
      <c r="J1" s="1"/>
      <c r="S1" t="s">
        <v>0</v>
      </c>
      <c r="AU1" t="s">
        <v>24</v>
      </c>
      <c r="AY1" t="s">
        <v>24</v>
      </c>
      <c r="BB1" t="s">
        <v>24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x14ac:dyDescent="0.25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8</v>
      </c>
      <c r="O2" s="25" t="s">
        <v>9</v>
      </c>
      <c r="P2" t="s">
        <v>121</v>
      </c>
      <c r="Q2" t="s">
        <v>10</v>
      </c>
      <c r="R2" t="s">
        <v>11</v>
      </c>
      <c r="S2">
        <f>COUNT(B3:B200)</f>
        <v>46</v>
      </c>
      <c r="T2" s="82" t="s">
        <v>131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60">
        <v>3.0000000000000001E-3</v>
      </c>
      <c r="B3">
        <v>1</v>
      </c>
      <c r="C3" s="29">
        <f t="shared" ref="C3:C34" si="0">IF(A3&gt;0,((B3-0.5)/$S$2),"")</f>
        <v>1.0869565217391304E-2</v>
      </c>
      <c r="D3" s="6">
        <f t="shared" ref="D3:D66" si="1">IF(A3&gt;0,(_xlfn.NORM.S.INV(C3)),"")</f>
        <v>-2.2948952092430961</v>
      </c>
      <c r="E3" s="7">
        <f>IF(A3&gt;0,_xlfn.NORM.DIST(D3,0,1,TRUE),"")</f>
        <v>1.0869565217391314E-2</v>
      </c>
      <c r="F3" s="7">
        <f>IF(A3&gt;0,_xlfn.NORM.DIST(D3,0,1,FALSE),"")</f>
        <v>2.8661212706892567E-2</v>
      </c>
      <c r="G3" s="9">
        <f>AVERAGE(A3:A500)</f>
        <v>4.2695652173913051E-2</v>
      </c>
      <c r="H3" s="9">
        <f>STDEV(A3:A500)</f>
        <v>2.3585183263337538E-2</v>
      </c>
      <c r="I3">
        <f>_xlfn.NORM.DIST(L3,$G$3,$H$3,TRUE)</f>
        <v>3.5126626764247562E-2</v>
      </c>
      <c r="J3">
        <f>_xlfn.NORM.DIST(L3,$G$3,$H$3,FALSE)</f>
        <v>3.2859357192193372</v>
      </c>
      <c r="K3">
        <f>J3*$H$3</f>
        <v>7.7499396129334916E-2</v>
      </c>
      <c r="L3">
        <v>0</v>
      </c>
      <c r="N3" s="102">
        <f>AK16</f>
        <v>0</v>
      </c>
      <c r="O3" s="97">
        <f>COUNT(A3:A8)</f>
        <v>6</v>
      </c>
      <c r="P3" s="78" t="str">
        <f>(N3&amp;" to "&amp;N4)</f>
        <v>0 to 0.01</v>
      </c>
      <c r="Q3">
        <f>O3/($S$2)</f>
        <v>0.13043478260869565</v>
      </c>
      <c r="R3" s="1">
        <f>O3/$S$2</f>
        <v>0.13043478260869565</v>
      </c>
      <c r="S3">
        <f>SUM(O3:O400)</f>
        <v>46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5.6750000000000002E-2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AVERAGE(BS3:BS200)</f>
        <v>4.2695652173913051E-2</v>
      </c>
      <c r="BS3">
        <f>IF(A3&gt;0,A3,"")</f>
        <v>3.0000000000000001E-3</v>
      </c>
      <c r="BT3">
        <f>IF(B3&gt;0,B3,"")</f>
        <v>1</v>
      </c>
      <c r="BU3">
        <f>BS3</f>
        <v>3.0000000000000001E-3</v>
      </c>
      <c r="BV3">
        <f>_xlfn.NORM.DIST(BU3,$BP$3,$BP$4,TRUE)</f>
        <v>4.6180205247040695E-2</v>
      </c>
      <c r="BW3">
        <f>1-BV3</f>
        <v>0.9538197947529593</v>
      </c>
      <c r="BX3">
        <f>SMALL($BW$3:$BW$202,BT3)</f>
        <v>5.2808694834337588E-3</v>
      </c>
      <c r="BY3">
        <f>(2*BT3-1)*(LN(BV3)+LN(BX3))</f>
        <v>-8.3188685504936313</v>
      </c>
      <c r="BZ3">
        <f>(BT3-0.5)/$BP$5</f>
        <v>1.0869565217391304E-2</v>
      </c>
      <c r="CA3">
        <f>_xlfn.NORM.S.INV(BZ3)</f>
        <v>-2.2948952092430961</v>
      </c>
    </row>
    <row r="4" spans="1:79" x14ac:dyDescent="0.25">
      <c r="A4" s="60">
        <v>5.0000000000000001E-3</v>
      </c>
      <c r="B4">
        <f>IF(A4&gt;0,(B3+1),"")</f>
        <v>2</v>
      </c>
      <c r="C4" s="29">
        <f t="shared" si="0"/>
        <v>3.2608695652173912E-2</v>
      </c>
      <c r="D4" s="6">
        <f t="shared" si="1"/>
        <v>-1.8437650289963354</v>
      </c>
      <c r="E4" s="7">
        <f t="shared" ref="E4:E67" si="2">IF(A4&gt;0,_xlfn.NORM.DIST(D4,0,1,TRUE),"")</f>
        <v>3.2608695652173926E-2</v>
      </c>
      <c r="F4" s="7">
        <f t="shared" ref="F4:F67" si="3">IF(A4&gt;0,_xlfn.NORM.DIST(D4,0,1,FALSE),"")</f>
        <v>7.2899516360253908E-2</v>
      </c>
      <c r="I4">
        <f t="shared" ref="I4:I67" si="4">_xlfn.NORM.DIST(L4,$G$3,$H$3,TRUE)</f>
        <v>5.4990689690933417E-2</v>
      </c>
      <c r="J4">
        <f t="shared" ref="J4:J67" si="5">_xlfn.NORM.DIST(L4,$G$3,$H$3,FALSE)</f>
        <v>4.715965326338039</v>
      </c>
      <c r="K4">
        <f t="shared" ref="K4:K67" si="6">J4*$H$3</f>
        <v>0.11122690648522807</v>
      </c>
      <c r="L4">
        <f>L3+0.005</f>
        <v>5.0000000000000001E-3</v>
      </c>
      <c r="N4" s="102">
        <f>N3+$AM$16</f>
        <v>0.01</v>
      </c>
      <c r="O4" s="97">
        <v>1</v>
      </c>
      <c r="P4" s="80" t="str">
        <f t="shared" ref="P4:P27" si="7">(N4&amp;" to "&amp;N5)</f>
        <v>0.01 to 0.02</v>
      </c>
      <c r="Q4">
        <f t="shared" ref="Q4:Q27" si="8">O4/($S$2)</f>
        <v>2.1739130434782608E-2</v>
      </c>
      <c r="R4" s="1">
        <f>SUM(O3:O4)/$S$2</f>
        <v>0.15217391304347827</v>
      </c>
      <c r="AU4" t="s">
        <v>34</v>
      </c>
      <c r="AV4" s="55">
        <v>0.75</v>
      </c>
      <c r="AY4">
        <f>AV3</f>
        <v>0.5</v>
      </c>
      <c r="AZ4">
        <f>AV14</f>
        <v>4.7960709682452099E-2</v>
      </c>
      <c r="BA4" t="s">
        <v>37</v>
      </c>
      <c r="BB4">
        <v>0.5</v>
      </c>
      <c r="BK4" s="50">
        <v>0.02</v>
      </c>
      <c r="BL4">
        <f t="shared" ref="BL4:BL18" si="9">NORMSINV(BK4)</f>
        <v>-2.0537489106318225</v>
      </c>
      <c r="BM4" s="51">
        <f t="shared" ref="BM4:BM18" si="10">BM3</f>
        <v>0</v>
      </c>
      <c r="BO4" t="s">
        <v>95</v>
      </c>
      <c r="BP4">
        <f>STDEV(BS3:BS200)</f>
        <v>2.3585183263337538E-2</v>
      </c>
      <c r="BS4">
        <f t="shared" ref="BS4:BT67" si="11">IF(A4&gt;0,A4,"")</f>
        <v>5.0000000000000001E-3</v>
      </c>
      <c r="BT4">
        <f t="shared" si="11"/>
        <v>2</v>
      </c>
      <c r="BU4">
        <f t="shared" ref="BU4:BU67" si="12">BS4</f>
        <v>5.0000000000000001E-3</v>
      </c>
      <c r="BV4">
        <f t="shared" ref="BV4:BV48" si="13">_xlfn.NORM.DIST(BU4,$BP$3,$BP$4,TRUE)</f>
        <v>5.4990689690933417E-2</v>
      </c>
      <c r="BW4">
        <f t="shared" ref="BW4:BW48" si="14">1-BV4</f>
        <v>0.94500931030906654</v>
      </c>
      <c r="BX4">
        <f t="shared" ref="BX4:BX48" si="15">SMALL($BW$3:$BW$202,BT4)</f>
        <v>7.5561680266014175E-3</v>
      </c>
      <c r="BY4">
        <f t="shared" ref="BY4:BY48" si="16">(2*BT4-1)*(LN(BV4)+LN(BX4))</f>
        <v>-23.35794743552654</v>
      </c>
      <c r="BZ4">
        <f t="shared" ref="BZ4:BZ48" si="17">(BT4-0.5)/$BP$5</f>
        <v>3.2608695652173912E-2</v>
      </c>
      <c r="CA4">
        <f t="shared" ref="CA4:CA48" si="18">_xlfn.NORM.S.INV(BZ4)</f>
        <v>-1.8437650289963354</v>
      </c>
    </row>
    <row r="5" spans="1:79" x14ac:dyDescent="0.25">
      <c r="A5" s="60">
        <v>5.0000000000000001E-3</v>
      </c>
      <c r="B5">
        <f t="shared" ref="B5:B68" si="19">IF(A5&gt;0,(B4+1),"")</f>
        <v>3</v>
      </c>
      <c r="C5" s="29">
        <f t="shared" si="0"/>
        <v>5.434782608695652E-2</v>
      </c>
      <c r="D5" s="6">
        <f t="shared" si="1"/>
        <v>-1.6040834827675023</v>
      </c>
      <c r="E5" s="7">
        <f t="shared" si="2"/>
        <v>5.4347826086956541E-2</v>
      </c>
      <c r="F5" s="7">
        <f t="shared" si="3"/>
        <v>0.11019756892829667</v>
      </c>
      <c r="I5">
        <f t="shared" si="4"/>
        <v>8.2830812194897172E-2</v>
      </c>
      <c r="J5">
        <f t="shared" si="5"/>
        <v>6.4708848503355023</v>
      </c>
      <c r="K5">
        <f t="shared" si="6"/>
        <v>0.15261700507111733</v>
      </c>
      <c r="L5">
        <f t="shared" ref="L5:L68" si="20">L4+0.005</f>
        <v>0.01</v>
      </c>
      <c r="N5" s="102">
        <f t="shared" ref="N5:N28" si="21">N4+$AM$16</f>
        <v>0.02</v>
      </c>
      <c r="O5" s="97">
        <v>4</v>
      </c>
      <c r="P5" s="80" t="str">
        <f t="shared" si="7"/>
        <v>0.02 to 0.03</v>
      </c>
      <c r="Q5">
        <f t="shared" si="8"/>
        <v>8.6956521739130432E-2</v>
      </c>
      <c r="R5" s="1">
        <f>SUM(O3:O5)/S2</f>
        <v>0.2391304347826087</v>
      </c>
      <c r="AU5" t="s">
        <v>36</v>
      </c>
      <c r="AV5" s="55">
        <v>1</v>
      </c>
      <c r="AY5">
        <f>AV4</f>
        <v>0.75</v>
      </c>
      <c r="AZ5">
        <f>AV9</f>
        <v>4.1999999999999996E-2</v>
      </c>
      <c r="BA5" t="s">
        <v>39</v>
      </c>
      <c r="BB5">
        <v>0.75</v>
      </c>
      <c r="BK5" s="50">
        <v>0.05</v>
      </c>
      <c r="BL5">
        <f t="shared" si="9"/>
        <v>-1.6448536269514726</v>
      </c>
      <c r="BM5" s="51">
        <f t="shared" si="10"/>
        <v>0</v>
      </c>
      <c r="BO5" t="s">
        <v>96</v>
      </c>
      <c r="BP5">
        <f>COUNT(BS3:BS200)</f>
        <v>46</v>
      </c>
      <c r="BS5">
        <f t="shared" si="11"/>
        <v>5.0000000000000001E-3</v>
      </c>
      <c r="BT5">
        <f t="shared" si="11"/>
        <v>3</v>
      </c>
      <c r="BU5">
        <f t="shared" si="12"/>
        <v>5.0000000000000001E-3</v>
      </c>
      <c r="BV5">
        <f t="shared" si="13"/>
        <v>5.4990689690933417E-2</v>
      </c>
      <c r="BW5">
        <f t="shared" si="14"/>
        <v>0.94500931030906654</v>
      </c>
      <c r="BX5">
        <f t="shared" si="15"/>
        <v>3.994852403370297E-2</v>
      </c>
      <c r="BY5">
        <f t="shared" si="16"/>
        <v>-30.60377469608488</v>
      </c>
      <c r="BZ5">
        <f t="shared" si="17"/>
        <v>5.434782608695652E-2</v>
      </c>
      <c r="CA5">
        <f t="shared" si="18"/>
        <v>-1.6040834827675023</v>
      </c>
    </row>
    <row r="6" spans="1:79" x14ac:dyDescent="0.25">
      <c r="A6" s="60">
        <v>6.0000000000000001E-3</v>
      </c>
      <c r="B6">
        <f t="shared" si="19"/>
        <v>4</v>
      </c>
      <c r="C6" s="29">
        <f t="shared" si="0"/>
        <v>7.6086956521739135E-2</v>
      </c>
      <c r="D6" s="6">
        <f t="shared" si="1"/>
        <v>-1.4318948615205589</v>
      </c>
      <c r="E6" s="7">
        <f t="shared" si="2"/>
        <v>7.6086956521739149E-2</v>
      </c>
      <c r="F6" s="7">
        <f t="shared" si="3"/>
        <v>0.14311597256719882</v>
      </c>
      <c r="I6">
        <f t="shared" si="4"/>
        <v>0.12014107927290885</v>
      </c>
      <c r="J6">
        <f t="shared" si="5"/>
        <v>8.4886429798752978</v>
      </c>
      <c r="K6">
        <f t="shared" si="6"/>
        <v>0.20020620033740255</v>
      </c>
      <c r="L6">
        <f t="shared" si="20"/>
        <v>1.4999999999999999E-2</v>
      </c>
      <c r="N6" s="102">
        <f t="shared" si="21"/>
        <v>0.03</v>
      </c>
      <c r="O6" s="97">
        <v>9</v>
      </c>
      <c r="P6" s="80" t="str">
        <f t="shared" si="7"/>
        <v>0.03 to 0.04</v>
      </c>
      <c r="Q6">
        <f t="shared" si="8"/>
        <v>0.19565217391304349</v>
      </c>
      <c r="R6" s="1">
        <f>SUM(O$3:O6)/S2</f>
        <v>0.43478260869565216</v>
      </c>
      <c r="AU6" t="s">
        <v>38</v>
      </c>
      <c r="AV6" s="55">
        <v>1.25</v>
      </c>
      <c r="AY6">
        <f>AV6</f>
        <v>1.25</v>
      </c>
      <c r="AZ6">
        <f>AV9</f>
        <v>4.1999999999999996E-2</v>
      </c>
      <c r="BA6" t="s">
        <v>39</v>
      </c>
      <c r="BB6">
        <v>1.25</v>
      </c>
      <c r="BK6" s="50">
        <v>0.1</v>
      </c>
      <c r="BL6">
        <f t="shared" si="9"/>
        <v>-1.2815515655446006</v>
      </c>
      <c r="BM6" s="51">
        <f t="shared" si="10"/>
        <v>0</v>
      </c>
      <c r="BS6">
        <f t="shared" si="11"/>
        <v>6.0000000000000001E-3</v>
      </c>
      <c r="BT6">
        <f t="shared" si="11"/>
        <v>4</v>
      </c>
      <c r="BU6">
        <f t="shared" si="12"/>
        <v>6.0000000000000001E-3</v>
      </c>
      <c r="BV6">
        <f t="shared" si="13"/>
        <v>5.9868631480225518E-2</v>
      </c>
      <c r="BW6">
        <f t="shared" si="14"/>
        <v>0.94013136851977452</v>
      </c>
      <c r="BX6">
        <f t="shared" si="15"/>
        <v>6.1867217079424663E-2</v>
      </c>
      <c r="BY6">
        <f t="shared" si="16"/>
        <v>-39.188572101524258</v>
      </c>
      <c r="BZ6">
        <f t="shared" si="17"/>
        <v>7.6086956521739135E-2</v>
      </c>
      <c r="CA6">
        <f t="shared" si="18"/>
        <v>-1.4318948615205589</v>
      </c>
    </row>
    <row r="7" spans="1:79" x14ac:dyDescent="0.25">
      <c r="A7" s="60">
        <v>6.0000000000000001E-3</v>
      </c>
      <c r="B7">
        <f t="shared" si="19"/>
        <v>5</v>
      </c>
      <c r="C7" s="29">
        <f t="shared" si="0"/>
        <v>9.7826086956521743E-2</v>
      </c>
      <c r="D7" s="6">
        <f t="shared" si="1"/>
        <v>-1.2940383516418554</v>
      </c>
      <c r="E7" s="7">
        <f t="shared" si="2"/>
        <v>9.7826086956521757E-2</v>
      </c>
      <c r="F7" s="7">
        <f t="shared" si="3"/>
        <v>0.17269881404983101</v>
      </c>
      <c r="I7">
        <f t="shared" si="4"/>
        <v>0.16795340015674015</v>
      </c>
      <c r="J7">
        <f t="shared" si="5"/>
        <v>10.646194421243269</v>
      </c>
      <c r="K7">
        <f t="shared" si="6"/>
        <v>0.25109244648214424</v>
      </c>
      <c r="L7">
        <f t="shared" si="20"/>
        <v>0.02</v>
      </c>
      <c r="N7" s="102">
        <f t="shared" si="21"/>
        <v>0.04</v>
      </c>
      <c r="O7" s="97">
        <v>9</v>
      </c>
      <c r="P7" s="80" t="str">
        <f t="shared" si="7"/>
        <v>0.04 to 0.05</v>
      </c>
      <c r="Q7">
        <f t="shared" si="8"/>
        <v>0.19565217391304349</v>
      </c>
      <c r="R7" s="1">
        <f>SUM(O$3:O7)/S2</f>
        <v>0.63043478260869568</v>
      </c>
      <c r="AU7" t="s">
        <v>40</v>
      </c>
      <c r="AV7" s="55">
        <v>1.5</v>
      </c>
      <c r="AY7">
        <f>AV7</f>
        <v>1.5</v>
      </c>
      <c r="AZ7">
        <f>AV14</f>
        <v>4.7960709682452099E-2</v>
      </c>
      <c r="BA7" t="s">
        <v>37</v>
      </c>
      <c r="BB7">
        <v>1.5</v>
      </c>
      <c r="BK7" s="50">
        <v>0.2</v>
      </c>
      <c r="BL7">
        <f t="shared" si="9"/>
        <v>-0.84162123357291452</v>
      </c>
      <c r="BM7" s="51">
        <f t="shared" si="10"/>
        <v>0</v>
      </c>
      <c r="BO7" t="s">
        <v>93</v>
      </c>
      <c r="BP7">
        <f>SUM(BY3:BY201)</f>
        <v>-2135.9405248315829</v>
      </c>
      <c r="BS7">
        <f t="shared" si="11"/>
        <v>6.0000000000000001E-3</v>
      </c>
      <c r="BT7">
        <f t="shared" si="11"/>
        <v>5</v>
      </c>
      <c r="BU7">
        <f t="shared" si="12"/>
        <v>6.0000000000000001E-3</v>
      </c>
      <c r="BV7">
        <f t="shared" si="13"/>
        <v>5.9868631480225518E-2</v>
      </c>
      <c r="BW7">
        <f t="shared" si="14"/>
        <v>0.94013136851977452</v>
      </c>
      <c r="BX7">
        <f t="shared" si="15"/>
        <v>8.5392122791245417E-2</v>
      </c>
      <c r="BY7">
        <f t="shared" si="16"/>
        <v>-47.484936125238541</v>
      </c>
      <c r="BZ7">
        <f t="shared" si="17"/>
        <v>9.7826086956521743E-2</v>
      </c>
      <c r="CA7">
        <f t="shared" si="18"/>
        <v>-1.2940383516418554</v>
      </c>
    </row>
    <row r="8" spans="1:79" x14ac:dyDescent="0.25">
      <c r="A8" s="60">
        <v>8.0000000000000002E-3</v>
      </c>
      <c r="B8">
        <f t="shared" si="19"/>
        <v>6</v>
      </c>
      <c r="C8" s="29">
        <f t="shared" si="0"/>
        <v>0.11956521739130435</v>
      </c>
      <c r="D8" s="6">
        <f t="shared" si="1"/>
        <v>-1.1771630469206349</v>
      </c>
      <c r="E8" s="7">
        <f t="shared" si="2"/>
        <v>0.1195652173913042</v>
      </c>
      <c r="F8" s="7">
        <f t="shared" si="3"/>
        <v>0.19952914706999192</v>
      </c>
      <c r="I8">
        <f t="shared" si="4"/>
        <v>0.226540989120842</v>
      </c>
      <c r="J8">
        <f t="shared" si="5"/>
        <v>12.765329994100091</v>
      </c>
      <c r="K8">
        <f t="shared" si="6"/>
        <v>0.30107264732783012</v>
      </c>
      <c r="L8">
        <f t="shared" si="20"/>
        <v>2.5000000000000001E-2</v>
      </c>
      <c r="N8" s="102">
        <f t="shared" si="21"/>
        <v>0.05</v>
      </c>
      <c r="O8" s="97">
        <v>9</v>
      </c>
      <c r="P8" s="80" t="str">
        <f t="shared" si="7"/>
        <v>0.05 to 0.06</v>
      </c>
      <c r="Q8">
        <f t="shared" si="8"/>
        <v>0.19565217391304349</v>
      </c>
      <c r="R8" s="1">
        <f>SUM(O$3:O8)/S2</f>
        <v>0.82608695652173914</v>
      </c>
      <c r="AU8" t="s">
        <v>42</v>
      </c>
      <c r="AV8" s="65">
        <f>QUARTILE(AV22:AV221,3)</f>
        <v>5.6750000000000002E-2</v>
      </c>
      <c r="AY8">
        <f>AV7</f>
        <v>1.5</v>
      </c>
      <c r="AZ8">
        <f>AV8</f>
        <v>5.6750000000000002E-2</v>
      </c>
      <c r="BA8" t="s">
        <v>35</v>
      </c>
      <c r="BB8">
        <v>1.5</v>
      </c>
      <c r="BC8" t="s">
        <v>35</v>
      </c>
      <c r="BK8" s="50">
        <v>0.3</v>
      </c>
      <c r="BL8">
        <f t="shared" si="9"/>
        <v>-0.52440051270804089</v>
      </c>
      <c r="BM8" s="51">
        <f t="shared" si="10"/>
        <v>0</v>
      </c>
      <c r="BO8" t="s">
        <v>97</v>
      </c>
      <c r="BP8" s="59">
        <f>(-BP5-(1/BP5)*BP7)</f>
        <v>0.43348967025180229</v>
      </c>
      <c r="BS8">
        <f t="shared" si="11"/>
        <v>8.0000000000000002E-3</v>
      </c>
      <c r="BT8">
        <f t="shared" si="11"/>
        <v>6</v>
      </c>
      <c r="BU8">
        <f t="shared" si="12"/>
        <v>8.0000000000000002E-3</v>
      </c>
      <c r="BV8">
        <f t="shared" si="13"/>
        <v>7.063496638377742E-2</v>
      </c>
      <c r="BW8">
        <f t="shared" si="14"/>
        <v>0.92936503361622258</v>
      </c>
      <c r="BX8">
        <f t="shared" si="15"/>
        <v>9.941549851713416E-2</v>
      </c>
      <c r="BY8">
        <f t="shared" si="16"/>
        <v>-54.545449632427726</v>
      </c>
      <c r="BZ8">
        <f t="shared" si="17"/>
        <v>0.11956521739130435</v>
      </c>
      <c r="CA8">
        <f t="shared" si="18"/>
        <v>-1.1771630469206349</v>
      </c>
    </row>
    <row r="9" spans="1:79" x14ac:dyDescent="0.25">
      <c r="A9" s="61">
        <v>1.9E-2</v>
      </c>
      <c r="B9">
        <f t="shared" si="19"/>
        <v>7</v>
      </c>
      <c r="C9" s="29">
        <f t="shared" si="0"/>
        <v>0.14130434782608695</v>
      </c>
      <c r="D9" s="6">
        <f t="shared" si="1"/>
        <v>-1.0744775629329495</v>
      </c>
      <c r="E9" s="7">
        <f t="shared" si="2"/>
        <v>0.14130434782608683</v>
      </c>
      <c r="F9" s="7">
        <f t="shared" si="3"/>
        <v>0.22398200843760921</v>
      </c>
      <c r="I9">
        <f t="shared" si="4"/>
        <v>0.29518866299608904</v>
      </c>
      <c r="J9">
        <f t="shared" si="5"/>
        <v>14.6336016130271</v>
      </c>
      <c r="K9">
        <f t="shared" si="6"/>
        <v>0.34513617584591594</v>
      </c>
      <c r="L9">
        <f t="shared" si="20"/>
        <v>3.0000000000000002E-2</v>
      </c>
      <c r="N9" s="102">
        <f t="shared" si="21"/>
        <v>6.0000000000000005E-2</v>
      </c>
      <c r="O9" s="97">
        <v>2</v>
      </c>
      <c r="P9" s="80" t="str">
        <f t="shared" si="7"/>
        <v>0.06 to 0.07</v>
      </c>
      <c r="Q9">
        <f t="shared" si="8"/>
        <v>4.3478260869565216E-2</v>
      </c>
      <c r="R9" s="1">
        <f>SUM(O$3:O9)/S2</f>
        <v>0.86956521739130432</v>
      </c>
      <c r="AQ9" s="27"/>
      <c r="AU9" t="s">
        <v>43</v>
      </c>
      <c r="AV9" s="65">
        <f>MEDIAN(AV22:AV221)</f>
        <v>4.1999999999999996E-2</v>
      </c>
      <c r="AY9">
        <f>AV3</f>
        <v>0.5</v>
      </c>
      <c r="AZ9">
        <f>AV8</f>
        <v>5.6750000000000002E-2</v>
      </c>
      <c r="BA9" t="s">
        <v>35</v>
      </c>
      <c r="BB9">
        <v>0.5</v>
      </c>
      <c r="BK9" s="50">
        <v>0.4</v>
      </c>
      <c r="BL9">
        <f t="shared" si="9"/>
        <v>-0.25334710313579978</v>
      </c>
      <c r="BM9" s="51">
        <f t="shared" si="10"/>
        <v>0</v>
      </c>
      <c r="BO9" t="s">
        <v>98</v>
      </c>
      <c r="BP9">
        <f>BP8*(1+(0.75/BP5)+(2.25/BP5^2))</f>
        <v>0.4410183778991339</v>
      </c>
      <c r="BQ9" t="s">
        <v>134</v>
      </c>
      <c r="BS9">
        <f t="shared" si="11"/>
        <v>1.9E-2</v>
      </c>
      <c r="BT9">
        <f t="shared" si="11"/>
        <v>7</v>
      </c>
      <c r="BU9">
        <f t="shared" si="12"/>
        <v>1.9E-2</v>
      </c>
      <c r="BV9">
        <f t="shared" si="13"/>
        <v>0.15752455919193975</v>
      </c>
      <c r="BW9">
        <f t="shared" si="14"/>
        <v>0.84247544080806025</v>
      </c>
      <c r="BX9">
        <f t="shared" si="15"/>
        <v>0.21884638499647091</v>
      </c>
      <c r="BY9">
        <f t="shared" si="16"/>
        <v>-43.778268757027973</v>
      </c>
      <c r="BZ9">
        <f t="shared" si="17"/>
        <v>0.14130434782608695</v>
      </c>
      <c r="CA9">
        <f t="shared" si="18"/>
        <v>-1.0744775629329495</v>
      </c>
    </row>
    <row r="10" spans="1:79" x14ac:dyDescent="0.25">
      <c r="A10" s="62">
        <v>2.1000000000000001E-2</v>
      </c>
      <c r="B10">
        <f t="shared" si="19"/>
        <v>8</v>
      </c>
      <c r="C10" s="29">
        <f t="shared" si="0"/>
        <v>0.16304347826086957</v>
      </c>
      <c r="D10" s="6">
        <f t="shared" si="1"/>
        <v>-0.98202616830951217</v>
      </c>
      <c r="E10" s="7">
        <f t="shared" si="2"/>
        <v>0.16304347826086935</v>
      </c>
      <c r="F10" s="7">
        <f t="shared" si="3"/>
        <v>0.24631939517156154</v>
      </c>
      <c r="I10">
        <f t="shared" si="4"/>
        <v>0.37210179145819255</v>
      </c>
      <c r="J10">
        <f t="shared" si="5"/>
        <v>16.038063818433081</v>
      </c>
      <c r="K10">
        <f t="shared" si="6"/>
        <v>0.37826067434684724</v>
      </c>
      <c r="L10">
        <f t="shared" si="20"/>
        <v>3.5000000000000003E-2</v>
      </c>
      <c r="N10" s="102">
        <f t="shared" si="21"/>
        <v>7.0000000000000007E-2</v>
      </c>
      <c r="O10" s="97">
        <v>3</v>
      </c>
      <c r="P10" s="80" t="str">
        <f t="shared" si="7"/>
        <v>0.07 to 0.08</v>
      </c>
      <c r="Q10">
        <f t="shared" si="8"/>
        <v>6.5217391304347824E-2</v>
      </c>
      <c r="R10" s="1">
        <f>SUM(O$3:O10)/S2</f>
        <v>0.93478260869565222</v>
      </c>
      <c r="AU10" t="s">
        <v>44</v>
      </c>
      <c r="AV10" s="65">
        <f>QUARTILE(AV22:AV221,1)</f>
        <v>3.1E-2</v>
      </c>
      <c r="BK10" s="50">
        <v>0.5</v>
      </c>
      <c r="BL10">
        <f t="shared" si="9"/>
        <v>0</v>
      </c>
      <c r="BM10" s="51">
        <f t="shared" si="10"/>
        <v>0</v>
      </c>
      <c r="BO10" t="s">
        <v>99</v>
      </c>
      <c r="BP10">
        <f>MAX(BP15:BP18)</f>
        <v>0.29001466499259659</v>
      </c>
      <c r="BS10">
        <f t="shared" si="11"/>
        <v>2.1000000000000001E-2</v>
      </c>
      <c r="BT10">
        <f t="shared" si="11"/>
        <v>8</v>
      </c>
      <c r="BU10">
        <f t="shared" si="12"/>
        <v>2.1000000000000001E-2</v>
      </c>
      <c r="BV10">
        <f t="shared" si="13"/>
        <v>0.17881647491249894</v>
      </c>
      <c r="BW10">
        <f t="shared" si="14"/>
        <v>0.82118352508750103</v>
      </c>
      <c r="BX10">
        <f t="shared" si="15"/>
        <v>0.23156710625986043</v>
      </c>
      <c r="BY10">
        <f t="shared" si="16"/>
        <v>-47.764212757918763</v>
      </c>
      <c r="BZ10">
        <f t="shared" si="17"/>
        <v>0.16304347826086957</v>
      </c>
      <c r="CA10">
        <f t="shared" si="18"/>
        <v>-0.98202616830951217</v>
      </c>
    </row>
    <row r="11" spans="1:79" x14ac:dyDescent="0.25">
      <c r="A11" s="62">
        <v>2.3E-2</v>
      </c>
      <c r="B11">
        <f t="shared" si="19"/>
        <v>9</v>
      </c>
      <c r="C11" s="29">
        <f t="shared" si="0"/>
        <v>0.18478260869565216</v>
      </c>
      <c r="D11" s="6">
        <f t="shared" si="1"/>
        <v>-0.89728807628757823</v>
      </c>
      <c r="E11" s="7">
        <f t="shared" si="2"/>
        <v>0.18478260869565202</v>
      </c>
      <c r="F11" s="7">
        <f t="shared" si="3"/>
        <v>0.2667345048549814</v>
      </c>
      <c r="I11">
        <f t="shared" si="4"/>
        <v>0.45450224768597686</v>
      </c>
      <c r="J11">
        <f t="shared" si="5"/>
        <v>16.80483200573169</v>
      </c>
      <c r="K11">
        <f t="shared" si="6"/>
        <v>0.39634504256478204</v>
      </c>
      <c r="L11">
        <f t="shared" si="20"/>
        <v>0.04</v>
      </c>
      <c r="N11" s="102">
        <f t="shared" si="21"/>
        <v>0.08</v>
      </c>
      <c r="O11" s="97">
        <v>1</v>
      </c>
      <c r="P11" s="80" t="str">
        <f t="shared" si="7"/>
        <v>0.08 to 0.09</v>
      </c>
      <c r="Q11">
        <f t="shared" si="8"/>
        <v>2.1739130434782608E-2</v>
      </c>
      <c r="R11" s="1">
        <f>SUM(O$3:O11)/S2</f>
        <v>0.95652173913043481</v>
      </c>
      <c r="AU11" t="s">
        <v>45</v>
      </c>
      <c r="AV11" s="57">
        <f>AV8-AV10</f>
        <v>2.5750000000000002E-2</v>
      </c>
      <c r="AY11">
        <f>AV4</f>
        <v>0.75</v>
      </c>
      <c r="AZ11">
        <f>AV9</f>
        <v>4.1999999999999996E-2</v>
      </c>
      <c r="BA11" t="s">
        <v>39</v>
      </c>
      <c r="BB11">
        <v>0.75</v>
      </c>
      <c r="BK11" s="50">
        <v>0.6</v>
      </c>
      <c r="BL11">
        <f t="shared" si="9"/>
        <v>0.25334710313579978</v>
      </c>
      <c r="BM11" s="51">
        <f t="shared" si="10"/>
        <v>0</v>
      </c>
      <c r="BS11">
        <f t="shared" si="11"/>
        <v>2.3E-2</v>
      </c>
      <c r="BT11">
        <f t="shared" si="11"/>
        <v>9</v>
      </c>
      <c r="BU11">
        <f t="shared" si="12"/>
        <v>2.3E-2</v>
      </c>
      <c r="BV11">
        <f t="shared" si="13"/>
        <v>0.20183469417346209</v>
      </c>
      <c r="BW11">
        <f t="shared" si="14"/>
        <v>0.79816530582653789</v>
      </c>
      <c r="BX11">
        <f t="shared" si="15"/>
        <v>0.25820257068442132</v>
      </c>
      <c r="BY11">
        <f t="shared" si="16"/>
        <v>-50.223390814384388</v>
      </c>
      <c r="BZ11">
        <f t="shared" si="17"/>
        <v>0.18478260869565216</v>
      </c>
      <c r="CA11">
        <f t="shared" si="18"/>
        <v>-0.89728807628757823</v>
      </c>
    </row>
    <row r="12" spans="1:79" x14ac:dyDescent="0.25">
      <c r="A12" s="62">
        <v>2.4E-2</v>
      </c>
      <c r="B12">
        <f t="shared" si="19"/>
        <v>10</v>
      </c>
      <c r="C12" s="29">
        <f t="shared" si="0"/>
        <v>0.20652173913043478</v>
      </c>
      <c r="D12" s="6">
        <f t="shared" si="1"/>
        <v>-0.81854951935599207</v>
      </c>
      <c r="E12" s="7">
        <f t="shared" si="2"/>
        <v>0.20652173913043476</v>
      </c>
      <c r="F12" s="7">
        <f t="shared" si="3"/>
        <v>0.2853752805547381</v>
      </c>
      <c r="I12">
        <f t="shared" si="4"/>
        <v>0.5389160118936388</v>
      </c>
      <c r="J12">
        <f t="shared" si="5"/>
        <v>16.834411605003513</v>
      </c>
      <c r="K12">
        <f t="shared" si="6"/>
        <v>0.39704268283446409</v>
      </c>
      <c r="L12">
        <f t="shared" si="20"/>
        <v>4.4999999999999998E-2</v>
      </c>
      <c r="N12" s="102">
        <f t="shared" si="21"/>
        <v>0.09</v>
      </c>
      <c r="O12" s="97">
        <v>0</v>
      </c>
      <c r="P12" s="80" t="str">
        <f t="shared" si="7"/>
        <v>0.09 to 0.1</v>
      </c>
      <c r="Q12">
        <f t="shared" si="8"/>
        <v>0</v>
      </c>
      <c r="R12" s="1">
        <f>SUM(O$3:O12)/S2</f>
        <v>0.95652173913043481</v>
      </c>
      <c r="AP12" s="28"/>
      <c r="AQ12" s="3"/>
      <c r="AU12" t="s">
        <v>46</v>
      </c>
      <c r="AV12" s="57">
        <f>AV8+(1.5*AV11)</f>
        <v>9.5375000000000015E-2</v>
      </c>
      <c r="AW12" s="80">
        <f>IF(AV17&gt;AV12,AV12,AV17)</f>
        <v>9.5375000000000015E-2</v>
      </c>
      <c r="AX12" t="str">
        <f>IF(AV17&gt;AV12,"add out","")</f>
        <v>add out</v>
      </c>
      <c r="AY12">
        <f>AV6</f>
        <v>1.25</v>
      </c>
      <c r="AZ12">
        <f>AV9</f>
        <v>4.1999999999999996E-2</v>
      </c>
      <c r="BA12" t="s">
        <v>39</v>
      </c>
      <c r="BB12">
        <v>1.25</v>
      </c>
      <c r="BC12" t="s">
        <v>39</v>
      </c>
      <c r="BK12" s="50">
        <v>0.7</v>
      </c>
      <c r="BL12">
        <f t="shared" si="9"/>
        <v>0.52440051270804078</v>
      </c>
      <c r="BM12" s="51">
        <f t="shared" si="10"/>
        <v>0</v>
      </c>
      <c r="BS12">
        <f t="shared" si="11"/>
        <v>2.4E-2</v>
      </c>
      <c r="BT12">
        <f t="shared" si="11"/>
        <v>10</v>
      </c>
      <c r="BU12">
        <f t="shared" si="12"/>
        <v>2.4E-2</v>
      </c>
      <c r="BV12">
        <f t="shared" si="13"/>
        <v>0.21398030069171187</v>
      </c>
      <c r="BW12">
        <f t="shared" si="14"/>
        <v>0.78601969930828819</v>
      </c>
      <c r="BX12">
        <f t="shared" si="15"/>
        <v>0.25820257068442132</v>
      </c>
      <c r="BY12">
        <f t="shared" si="16"/>
        <v>-55.021761144193967</v>
      </c>
      <c r="BZ12">
        <f t="shared" si="17"/>
        <v>0.20652173913043478</v>
      </c>
      <c r="CA12">
        <f t="shared" si="18"/>
        <v>-0.81854951935599207</v>
      </c>
    </row>
    <row r="13" spans="1:79" x14ac:dyDescent="0.25">
      <c r="A13" s="62">
        <v>2.7E-2</v>
      </c>
      <c r="B13">
        <f t="shared" si="19"/>
        <v>11</v>
      </c>
      <c r="C13" s="29">
        <f t="shared" si="0"/>
        <v>0.22826086956521738</v>
      </c>
      <c r="D13" s="6">
        <f t="shared" si="1"/>
        <v>-0.7445864874996887</v>
      </c>
      <c r="E13" s="7">
        <f t="shared" si="2"/>
        <v>0.22826086956521738</v>
      </c>
      <c r="F13" s="7">
        <f t="shared" si="3"/>
        <v>0.30235814553200596</v>
      </c>
      <c r="I13">
        <f t="shared" si="4"/>
        <v>0.62160571576034274</v>
      </c>
      <c r="J13">
        <f t="shared" si="5"/>
        <v>16.122902813748915</v>
      </c>
      <c r="K13">
        <f t="shared" si="6"/>
        <v>0.38026161759924865</v>
      </c>
      <c r="L13">
        <f t="shared" si="20"/>
        <v>4.9999999999999996E-2</v>
      </c>
      <c r="N13" s="102">
        <f t="shared" si="21"/>
        <v>9.9999999999999992E-2</v>
      </c>
      <c r="O13" s="97">
        <v>2</v>
      </c>
      <c r="P13" s="80" t="str">
        <f t="shared" si="7"/>
        <v>0.1 to 0.11</v>
      </c>
      <c r="Q13">
        <f t="shared" si="8"/>
        <v>4.3478260869565216E-2</v>
      </c>
      <c r="R13" s="1">
        <f>SUM(O$3:O13)/S2</f>
        <v>1</v>
      </c>
      <c r="AK13" s="68" t="s">
        <v>75</v>
      </c>
      <c r="AL13" s="68" t="s">
        <v>76</v>
      </c>
      <c r="AU13" t="s">
        <v>47</v>
      </c>
      <c r="AV13" s="57">
        <f>AV10-(1.5*AV11)</f>
        <v>-7.6250000000000068E-3</v>
      </c>
      <c r="AW13" s="2">
        <f>IF(AV18&gt;AV13,AV18,AV13)</f>
        <v>3.0000000000000001E-3</v>
      </c>
      <c r="AX13" t="str">
        <f>IF(AV18&lt;AV13,"add out","")</f>
        <v/>
      </c>
      <c r="AY13">
        <f>AV7</f>
        <v>1.5</v>
      </c>
      <c r="AZ13">
        <f>AV15</f>
        <v>3.6039290317547892E-2</v>
      </c>
      <c r="BA13" t="s">
        <v>49</v>
      </c>
      <c r="BB13">
        <v>1.5</v>
      </c>
      <c r="BK13" s="50">
        <v>0.8</v>
      </c>
      <c r="BL13">
        <f t="shared" si="9"/>
        <v>0.84162123357291474</v>
      </c>
      <c r="BM13" s="51">
        <f t="shared" si="10"/>
        <v>0</v>
      </c>
      <c r="BS13">
        <f t="shared" si="11"/>
        <v>2.7E-2</v>
      </c>
      <c r="BT13">
        <f t="shared" si="11"/>
        <v>11</v>
      </c>
      <c r="BU13">
        <f t="shared" si="12"/>
        <v>2.7E-2</v>
      </c>
      <c r="BV13">
        <f t="shared" si="13"/>
        <v>0.25286926596693243</v>
      </c>
      <c r="BW13">
        <f t="shared" si="14"/>
        <v>0.74713073403306751</v>
      </c>
      <c r="BX13">
        <f t="shared" si="15"/>
        <v>0.2720923175222183</v>
      </c>
      <c r="BY13">
        <f t="shared" si="16"/>
        <v>-56.206427061369084</v>
      </c>
      <c r="BZ13">
        <f t="shared" si="17"/>
        <v>0.22826086956521738</v>
      </c>
      <c r="CA13">
        <f t="shared" si="18"/>
        <v>-0.7445864874996887</v>
      </c>
    </row>
    <row r="14" spans="1:79" x14ac:dyDescent="0.25">
      <c r="A14" s="63">
        <v>3.1E-2</v>
      </c>
      <c r="B14">
        <f t="shared" si="19"/>
        <v>12</v>
      </c>
      <c r="C14" s="29">
        <f t="shared" si="0"/>
        <v>0.25</v>
      </c>
      <c r="D14" s="6">
        <f t="shared" si="1"/>
        <v>-0.67448975019608193</v>
      </c>
      <c r="E14" s="7">
        <f t="shared" si="2"/>
        <v>0.24999999999999989</v>
      </c>
      <c r="F14" s="7">
        <f t="shared" si="3"/>
        <v>0.31777657268410692</v>
      </c>
      <c r="I14">
        <f t="shared" si="4"/>
        <v>0.69905976345125675</v>
      </c>
      <c r="J14">
        <f t="shared" si="5"/>
        <v>14.762844966614741</v>
      </c>
      <c r="K14">
        <f t="shared" si="6"/>
        <v>0.34818440402584883</v>
      </c>
      <c r="L14">
        <f t="shared" si="20"/>
        <v>5.4999999999999993E-2</v>
      </c>
      <c r="N14" s="102">
        <f t="shared" si="21"/>
        <v>0.10999999999999999</v>
      </c>
      <c r="O14" s="97">
        <v>0</v>
      </c>
      <c r="P14" s="80" t="str">
        <f t="shared" si="7"/>
        <v>0.11 to 0.12</v>
      </c>
      <c r="Q14">
        <f t="shared" si="8"/>
        <v>0</v>
      </c>
      <c r="R14" s="1">
        <f>SUM(O$3:O14)/S2</f>
        <v>1</v>
      </c>
      <c r="AK14" s="68">
        <f>MIN(A3:A215)</f>
        <v>3.0000000000000001E-3</v>
      </c>
      <c r="AL14" s="68">
        <f>MAX(A3:A215)</f>
        <v>0.10299999999999999</v>
      </c>
      <c r="AU14" t="s">
        <v>48</v>
      </c>
      <c r="AV14" s="57">
        <f>AV9+(1.57*(AV11/(AV16^0.5)))</f>
        <v>4.7960709682452099E-2</v>
      </c>
      <c r="AY14">
        <f>AV7</f>
        <v>1.5</v>
      </c>
      <c r="AZ14">
        <f>AV10</f>
        <v>3.1E-2</v>
      </c>
      <c r="BA14" t="s">
        <v>44</v>
      </c>
      <c r="BB14">
        <v>1.5</v>
      </c>
      <c r="BC14" t="s">
        <v>44</v>
      </c>
      <c r="BK14" s="50">
        <v>0.9</v>
      </c>
      <c r="BL14">
        <f t="shared" si="9"/>
        <v>1.2815515655446006</v>
      </c>
      <c r="BM14" s="51">
        <f t="shared" si="10"/>
        <v>0</v>
      </c>
      <c r="BO14" s="81" t="s">
        <v>100</v>
      </c>
      <c r="BP14" s="81"/>
      <c r="BS14">
        <f t="shared" si="11"/>
        <v>3.1E-2</v>
      </c>
      <c r="BT14">
        <f t="shared" si="11"/>
        <v>12</v>
      </c>
      <c r="BU14">
        <f t="shared" si="12"/>
        <v>3.1E-2</v>
      </c>
      <c r="BV14">
        <f t="shared" si="13"/>
        <v>0.30998607607373529</v>
      </c>
      <c r="BW14">
        <f t="shared" si="14"/>
        <v>0.69001392392626471</v>
      </c>
      <c r="BX14">
        <f t="shared" si="15"/>
        <v>0.2720923175222183</v>
      </c>
      <c r="BY14">
        <f t="shared" si="16"/>
        <v>-56.875360618410504</v>
      </c>
      <c r="BZ14">
        <f t="shared" si="17"/>
        <v>0.25</v>
      </c>
      <c r="CA14">
        <f t="shared" si="18"/>
        <v>-0.67448975019608193</v>
      </c>
    </row>
    <row r="15" spans="1:79" x14ac:dyDescent="0.25">
      <c r="A15" s="63">
        <v>3.1E-2</v>
      </c>
      <c r="B15">
        <f t="shared" si="19"/>
        <v>13</v>
      </c>
      <c r="C15" s="29">
        <f t="shared" si="0"/>
        <v>0.27173913043478259</v>
      </c>
      <c r="D15" s="6">
        <f t="shared" si="1"/>
        <v>-0.60756162221267285</v>
      </c>
      <c r="E15" s="7">
        <f t="shared" si="2"/>
        <v>0.27173913043478254</v>
      </c>
      <c r="F15" s="7">
        <f t="shared" si="3"/>
        <v>0.33170671282399006</v>
      </c>
      <c r="I15">
        <f t="shared" si="4"/>
        <v>0.76843289374013957</v>
      </c>
      <c r="J15">
        <f t="shared" si="5"/>
        <v>12.923448310783291</v>
      </c>
      <c r="K15">
        <f t="shared" si="6"/>
        <v>0.30480189680409386</v>
      </c>
      <c r="L15">
        <f t="shared" si="20"/>
        <v>5.9999999999999991E-2</v>
      </c>
      <c r="N15" s="102">
        <f t="shared" si="21"/>
        <v>0.11999999999999998</v>
      </c>
      <c r="O15" s="97">
        <v>0</v>
      </c>
      <c r="P15" s="80" t="str">
        <f t="shared" si="7"/>
        <v>0.12 to 0.13</v>
      </c>
      <c r="Q15">
        <f t="shared" si="8"/>
        <v>0</v>
      </c>
      <c r="R15" s="1">
        <f>SUM(O$3:O15)/S2</f>
        <v>1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3.6039290317547892E-2</v>
      </c>
      <c r="AY15">
        <f>AV3</f>
        <v>0.5</v>
      </c>
      <c r="AZ15">
        <f>AV10</f>
        <v>3.1E-2</v>
      </c>
      <c r="BA15" t="s">
        <v>44</v>
      </c>
      <c r="BB15">
        <v>0.5</v>
      </c>
      <c r="BK15" s="50">
        <v>0.95</v>
      </c>
      <c r="BL15">
        <f t="shared" si="9"/>
        <v>1.6448536269514715</v>
      </c>
      <c r="BM15" s="51">
        <f t="shared" si="10"/>
        <v>0</v>
      </c>
      <c r="BO15" t="s">
        <v>101</v>
      </c>
      <c r="BP15">
        <f>IF(AND(BP9&lt;13,BP9&gt;= 0.6),EXP(1.2937-5.709*BP9+0.0186*BP9^ 2),0)</f>
        <v>0</v>
      </c>
      <c r="BS15">
        <f t="shared" si="11"/>
        <v>3.1E-2</v>
      </c>
      <c r="BT15">
        <f t="shared" si="11"/>
        <v>13</v>
      </c>
      <c r="BU15">
        <f t="shared" si="12"/>
        <v>3.1E-2</v>
      </c>
      <c r="BV15">
        <f t="shared" si="13"/>
        <v>0.30998607607373529</v>
      </c>
      <c r="BW15">
        <f t="shared" si="14"/>
        <v>0.69001392392626471</v>
      </c>
      <c r="BX15">
        <f t="shared" si="15"/>
        <v>0.28634381884652993</v>
      </c>
      <c r="BY15">
        <f t="shared" si="16"/>
        <v>-60.544748119659971</v>
      </c>
      <c r="BZ15">
        <f t="shared" si="17"/>
        <v>0.27173913043478259</v>
      </c>
      <c r="CA15">
        <f t="shared" si="18"/>
        <v>-0.60756162221267285</v>
      </c>
    </row>
    <row r="16" spans="1:79" x14ac:dyDescent="0.25">
      <c r="A16" s="63">
        <v>3.1E-2</v>
      </c>
      <c r="B16">
        <f t="shared" si="19"/>
        <v>14</v>
      </c>
      <c r="C16" s="29">
        <f t="shared" si="0"/>
        <v>0.29347826086956524</v>
      </c>
      <c r="D16" s="6">
        <f t="shared" si="1"/>
        <v>-0.54325168970143289</v>
      </c>
      <c r="E16" s="7">
        <f t="shared" si="2"/>
        <v>0.29347826086956519</v>
      </c>
      <c r="F16" s="7">
        <f t="shared" si="3"/>
        <v>0.3442112427256655</v>
      </c>
      <c r="I16">
        <f t="shared" si="4"/>
        <v>0.82784745833698015</v>
      </c>
      <c r="J16">
        <f t="shared" si="5"/>
        <v>10.816040121024511</v>
      </c>
      <c r="K16">
        <f t="shared" si="6"/>
        <v>0.25509828843797461</v>
      </c>
      <c r="L16">
        <f t="shared" si="20"/>
        <v>6.4999999999999988E-2</v>
      </c>
      <c r="N16" s="102">
        <f t="shared" si="21"/>
        <v>0.12999999999999998</v>
      </c>
      <c r="O16" s="97">
        <v>0</v>
      </c>
      <c r="P16" s="80" t="str">
        <f t="shared" si="7"/>
        <v>0.13 to 0.14</v>
      </c>
      <c r="Q16">
        <f t="shared" si="8"/>
        <v>0</v>
      </c>
      <c r="R16" s="1">
        <f>SUM(O$3:O16)/S2</f>
        <v>1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46</v>
      </c>
      <c r="AY16">
        <f>AV3</f>
        <v>0.5</v>
      </c>
      <c r="AZ16">
        <f>AV15</f>
        <v>3.6039290317547892E-2</v>
      </c>
      <c r="BA16" t="s">
        <v>49</v>
      </c>
      <c r="BB16">
        <v>0.5</v>
      </c>
      <c r="BK16" s="50">
        <v>0.98</v>
      </c>
      <c r="BL16">
        <f t="shared" si="9"/>
        <v>2.0537489106318221</v>
      </c>
      <c r="BM16" s="51">
        <f t="shared" si="10"/>
        <v>0</v>
      </c>
      <c r="BO16" t="s">
        <v>101</v>
      </c>
      <c r="BP16">
        <f>IF(AND(BP9&lt;0.6,BP9&gt;=0.34),EXP(0.9177-4.279*BP9-1.38*BP9^2),0)</f>
        <v>0.29001466499259659</v>
      </c>
      <c r="BS16">
        <f t="shared" si="11"/>
        <v>3.1E-2</v>
      </c>
      <c r="BT16">
        <f t="shared" si="11"/>
        <v>14</v>
      </c>
      <c r="BU16">
        <f t="shared" si="12"/>
        <v>3.1E-2</v>
      </c>
      <c r="BV16">
        <f t="shared" si="13"/>
        <v>0.30998607607373529</v>
      </c>
      <c r="BW16">
        <f t="shared" si="14"/>
        <v>0.69001392392626471</v>
      </c>
      <c r="BX16">
        <f t="shared" si="15"/>
        <v>0.31586307118636514</v>
      </c>
      <c r="BY16">
        <f t="shared" si="16"/>
        <v>-62.739208171936966</v>
      </c>
      <c r="BZ16">
        <f t="shared" si="17"/>
        <v>0.29347826086956524</v>
      </c>
      <c r="CA16">
        <f t="shared" si="18"/>
        <v>-0.54325168970143289</v>
      </c>
    </row>
    <row r="17" spans="1:79" x14ac:dyDescent="0.25">
      <c r="A17" s="63">
        <v>3.2000000000000001E-2</v>
      </c>
      <c r="B17">
        <f t="shared" si="19"/>
        <v>15</v>
      </c>
      <c r="C17" s="29">
        <f t="shared" si="0"/>
        <v>0.31521739130434784</v>
      </c>
      <c r="D17" s="6">
        <f t="shared" si="1"/>
        <v>-0.48111497913964318</v>
      </c>
      <c r="E17" s="7">
        <f t="shared" si="2"/>
        <v>0.31521739130434778</v>
      </c>
      <c r="F17" s="7">
        <f t="shared" si="3"/>
        <v>0.35534208108800514</v>
      </c>
      <c r="I17">
        <f t="shared" si="4"/>
        <v>0.87650486410335693</v>
      </c>
      <c r="J17">
        <f t="shared" si="5"/>
        <v>8.6544544658905487</v>
      </c>
      <c r="K17">
        <f t="shared" si="6"/>
        <v>0.20411689462223859</v>
      </c>
      <c r="L17">
        <f t="shared" si="20"/>
        <v>6.9999999999999993E-2</v>
      </c>
      <c r="N17" s="102">
        <f t="shared" si="21"/>
        <v>0.13999999999999999</v>
      </c>
      <c r="O17" s="97">
        <v>0</v>
      </c>
      <c r="P17" s="80" t="str">
        <f t="shared" si="7"/>
        <v>0.14 to 0.15</v>
      </c>
      <c r="Q17">
        <f t="shared" si="8"/>
        <v>0</v>
      </c>
      <c r="R17" s="1">
        <f>SUM(O$3:O17)/S2</f>
        <v>1</v>
      </c>
      <c r="AU17" t="s">
        <v>52</v>
      </c>
      <c r="AV17" s="58">
        <f>MAX(AV22:AV221)</f>
        <v>0.10299999999999999</v>
      </c>
      <c r="AY17">
        <f>AV4</f>
        <v>0.75</v>
      </c>
      <c r="AZ17">
        <f>AV9</f>
        <v>4.1999999999999996E-2</v>
      </c>
      <c r="BA17" t="s">
        <v>39</v>
      </c>
      <c r="BB17">
        <v>0.75</v>
      </c>
      <c r="BK17" s="50">
        <v>0.99</v>
      </c>
      <c r="BL17">
        <f t="shared" si="9"/>
        <v>2.3263478740408408</v>
      </c>
      <c r="BM17" s="51">
        <f t="shared" si="10"/>
        <v>0</v>
      </c>
      <c r="BO17" t="s">
        <v>101</v>
      </c>
      <c r="BP17">
        <f>IF(AND(BP9&lt;0.34,BP9&gt;=0.2),1-EXP(-8.318+42.796*BP9-59.938*BP9^2),0)</f>
        <v>0</v>
      </c>
      <c r="BS17">
        <f t="shared" si="11"/>
        <v>3.2000000000000001E-2</v>
      </c>
      <c r="BT17">
        <f t="shared" si="11"/>
        <v>15</v>
      </c>
      <c r="BU17">
        <f t="shared" si="12"/>
        <v>3.2000000000000001E-2</v>
      </c>
      <c r="BV17">
        <f t="shared" si="13"/>
        <v>0.32509785807450542</v>
      </c>
      <c r="BW17">
        <f t="shared" si="14"/>
        <v>0.67490214192549458</v>
      </c>
      <c r="BX17">
        <f t="shared" si="15"/>
        <v>0.37839428423965715</v>
      </c>
      <c r="BY17">
        <f t="shared" si="16"/>
        <v>-60.767980028803727</v>
      </c>
      <c r="BZ17">
        <f t="shared" si="17"/>
        <v>0.31521739130434784</v>
      </c>
      <c r="CA17">
        <f t="shared" si="18"/>
        <v>-0.48111497913964318</v>
      </c>
    </row>
    <row r="18" spans="1:79" x14ac:dyDescent="0.25">
      <c r="A18" s="63">
        <v>3.3000000000000002E-2</v>
      </c>
      <c r="B18">
        <f t="shared" si="19"/>
        <v>16</v>
      </c>
      <c r="C18" s="29">
        <f t="shared" si="0"/>
        <v>0.33695652173913043</v>
      </c>
      <c r="D18" s="6">
        <f t="shared" si="1"/>
        <v>-0.42078368873843092</v>
      </c>
      <c r="E18" s="7">
        <f t="shared" si="2"/>
        <v>0.33695652173913038</v>
      </c>
      <c r="F18" s="7">
        <f t="shared" si="3"/>
        <v>0.36514235433462139</v>
      </c>
      <c r="I18">
        <f t="shared" si="4"/>
        <v>0.91460787720875458</v>
      </c>
      <c r="J18">
        <f t="shared" si="5"/>
        <v>6.6205281013521802</v>
      </c>
      <c r="K18">
        <f t="shared" si="6"/>
        <v>0.15614636857046729</v>
      </c>
      <c r="L18">
        <f t="shared" si="20"/>
        <v>7.4999999999999997E-2</v>
      </c>
      <c r="N18" s="102">
        <f t="shared" si="21"/>
        <v>0.15</v>
      </c>
      <c r="O18" s="97">
        <v>0</v>
      </c>
      <c r="P18" s="80" t="str">
        <f t="shared" si="7"/>
        <v>0.15 to 0.16</v>
      </c>
      <c r="Q18">
        <f t="shared" si="8"/>
        <v>0</v>
      </c>
      <c r="R18" s="1">
        <f>SUM(O$3:O18)/S2</f>
        <v>1</v>
      </c>
      <c r="AU18" t="s">
        <v>53</v>
      </c>
      <c r="AV18" s="58">
        <f>MIN(AV22:AV221)</f>
        <v>3.0000000000000001E-3</v>
      </c>
      <c r="BK18" s="28">
        <v>0.999</v>
      </c>
      <c r="BL18">
        <f t="shared" si="9"/>
        <v>3.0902323061678132</v>
      </c>
      <c r="BM18" s="51">
        <f t="shared" si="10"/>
        <v>0</v>
      </c>
      <c r="BO18" t="s">
        <v>101</v>
      </c>
      <c r="BP18">
        <f>IF(BP9&lt;0.2,1-EXP(-13.436+101.14*BP9-223.73*BP9^2),0)</f>
        <v>0</v>
      </c>
      <c r="BS18">
        <f t="shared" si="11"/>
        <v>3.3000000000000002E-2</v>
      </c>
      <c r="BT18">
        <f t="shared" si="11"/>
        <v>16</v>
      </c>
      <c r="BU18">
        <f t="shared" si="12"/>
        <v>3.3000000000000002E-2</v>
      </c>
      <c r="BV18">
        <f t="shared" si="13"/>
        <v>0.34050297292186305</v>
      </c>
      <c r="BW18">
        <f t="shared" si="14"/>
        <v>0.65949702707813695</v>
      </c>
      <c r="BX18">
        <f t="shared" si="15"/>
        <v>0.37839428423965715</v>
      </c>
      <c r="BY18">
        <f t="shared" si="16"/>
        <v>-63.523649050656864</v>
      </c>
      <c r="BZ18">
        <f t="shared" si="17"/>
        <v>0.33695652173913043</v>
      </c>
      <c r="CA18">
        <f t="shared" si="18"/>
        <v>-0.42078368873843092</v>
      </c>
    </row>
    <row r="19" spans="1:79" x14ac:dyDescent="0.25">
      <c r="A19" s="63">
        <v>3.4000000000000002E-2</v>
      </c>
      <c r="B19">
        <f t="shared" si="19"/>
        <v>17</v>
      </c>
      <c r="C19" s="29">
        <f t="shared" si="0"/>
        <v>0.35869565217391303</v>
      </c>
      <c r="D19" s="6">
        <f t="shared" si="1"/>
        <v>-0.36194744479259894</v>
      </c>
      <c r="E19" s="7">
        <f t="shared" si="2"/>
        <v>0.35869565217391297</v>
      </c>
      <c r="F19" s="7">
        <f t="shared" si="3"/>
        <v>0.37364784741050083</v>
      </c>
      <c r="I19">
        <f t="shared" si="4"/>
        <v>0.94313933411271589</v>
      </c>
      <c r="J19">
        <f t="shared" si="5"/>
        <v>4.8420257822758987</v>
      </c>
      <c r="K19">
        <f t="shared" si="6"/>
        <v>0.11420006544078237</v>
      </c>
      <c r="L19">
        <f t="shared" si="20"/>
        <v>0.08</v>
      </c>
      <c r="N19" s="102">
        <f t="shared" si="21"/>
        <v>0.16</v>
      </c>
      <c r="O19" s="97">
        <v>0</v>
      </c>
      <c r="P19" s="80" t="str">
        <f t="shared" si="7"/>
        <v>0.16 to 0.17</v>
      </c>
      <c r="Q19">
        <f t="shared" si="8"/>
        <v>0</v>
      </c>
      <c r="R19" s="1">
        <f>SUM(O$3:O19)/S2</f>
        <v>1</v>
      </c>
      <c r="AU19" t="s">
        <v>4</v>
      </c>
      <c r="AV19" s="28">
        <f>AVERAGE(AV22:AV221)</f>
        <v>4.2695652173913051E-2</v>
      </c>
      <c r="AY19">
        <f>AV5</f>
        <v>1</v>
      </c>
      <c r="AZ19">
        <f>AV8</f>
        <v>5.6750000000000002E-2</v>
      </c>
      <c r="BA19" t="s">
        <v>35</v>
      </c>
      <c r="BB19">
        <v>1</v>
      </c>
      <c r="BS19">
        <f t="shared" si="11"/>
        <v>3.4000000000000002E-2</v>
      </c>
      <c r="BT19">
        <f t="shared" si="11"/>
        <v>17</v>
      </c>
      <c r="BU19">
        <f t="shared" si="12"/>
        <v>3.4000000000000002E-2</v>
      </c>
      <c r="BV19">
        <f t="shared" si="13"/>
        <v>0.35617891243135746</v>
      </c>
      <c r="BW19">
        <f t="shared" si="14"/>
        <v>0.64382108756864254</v>
      </c>
      <c r="BX19">
        <f t="shared" si="15"/>
        <v>0.37839428423965715</v>
      </c>
      <c r="BY19">
        <f t="shared" si="16"/>
        <v>-66.136641725766751</v>
      </c>
      <c r="BZ19">
        <f t="shared" si="17"/>
        <v>0.35869565217391303</v>
      </c>
      <c r="CA19">
        <f t="shared" si="18"/>
        <v>-0.36194744479259894</v>
      </c>
    </row>
    <row r="20" spans="1:79" x14ac:dyDescent="0.25">
      <c r="A20" s="63">
        <v>3.5999999999999997E-2</v>
      </c>
      <c r="B20">
        <f t="shared" si="19"/>
        <v>18</v>
      </c>
      <c r="C20" s="29">
        <f t="shared" si="0"/>
        <v>0.38043478260869568</v>
      </c>
      <c r="D20" s="6">
        <f t="shared" si="1"/>
        <v>-0.30433909253411306</v>
      </c>
      <c r="E20" s="7">
        <f t="shared" si="2"/>
        <v>0.38043478260869568</v>
      </c>
      <c r="F20" s="7">
        <f t="shared" si="3"/>
        <v>0.38088808969866983</v>
      </c>
      <c r="I20">
        <f t="shared" si="4"/>
        <v>0.96356812869232356</v>
      </c>
      <c r="J20">
        <f t="shared" si="5"/>
        <v>3.3856580324055043</v>
      </c>
      <c r="K20">
        <f t="shared" si="6"/>
        <v>7.9851365161274598E-2</v>
      </c>
      <c r="L20">
        <f t="shared" si="20"/>
        <v>8.5000000000000006E-2</v>
      </c>
      <c r="N20" s="102">
        <f t="shared" si="21"/>
        <v>0.17</v>
      </c>
      <c r="O20" s="97">
        <v>0</v>
      </c>
      <c r="P20" s="80" t="str">
        <f t="shared" si="7"/>
        <v>0.17 to 0.18</v>
      </c>
      <c r="Q20">
        <f t="shared" si="8"/>
        <v>0</v>
      </c>
      <c r="R20" s="1">
        <f>SUM(O$3:O20)/S2</f>
        <v>1</v>
      </c>
      <c r="AU20" t="s">
        <v>54</v>
      </c>
      <c r="AV20" s="28">
        <f>_xlfn.STDEV.P(AV22:AV221)</f>
        <v>2.3327413957958846E-2</v>
      </c>
      <c r="AY20">
        <f>AV5</f>
        <v>1</v>
      </c>
      <c r="AZ20">
        <f>AW12</f>
        <v>9.5375000000000015E-2</v>
      </c>
      <c r="BA20" t="s">
        <v>61</v>
      </c>
      <c r="BB20">
        <v>1</v>
      </c>
      <c r="BO20" t="s">
        <v>102</v>
      </c>
      <c r="BS20">
        <f t="shared" si="11"/>
        <v>3.5999999999999997E-2</v>
      </c>
      <c r="BT20">
        <f t="shared" si="11"/>
        <v>18</v>
      </c>
      <c r="BU20">
        <f t="shared" si="12"/>
        <v>3.5999999999999997E-2</v>
      </c>
      <c r="BV20">
        <f t="shared" si="13"/>
        <v>0.38824645468982344</v>
      </c>
      <c r="BW20">
        <f t="shared" si="14"/>
        <v>0.61175354531017656</v>
      </c>
      <c r="BX20">
        <f t="shared" si="15"/>
        <v>0.4442894241594928</v>
      </c>
      <c r="BY20">
        <f t="shared" si="16"/>
        <v>-61.508790742332721</v>
      </c>
      <c r="BZ20">
        <f t="shared" si="17"/>
        <v>0.38043478260869568</v>
      </c>
      <c r="CA20">
        <f t="shared" si="18"/>
        <v>-0.30433909253411306</v>
      </c>
    </row>
    <row r="21" spans="1:79" x14ac:dyDescent="0.25">
      <c r="A21" s="63">
        <v>3.7999999999999999E-2</v>
      </c>
      <c r="B21">
        <f t="shared" si="19"/>
        <v>19</v>
      </c>
      <c r="C21" s="29">
        <f t="shared" si="0"/>
        <v>0.40217391304347827</v>
      </c>
      <c r="D21" s="6">
        <f t="shared" si="1"/>
        <v>-0.24772417465276583</v>
      </c>
      <c r="E21" s="7">
        <f t="shared" si="2"/>
        <v>0.40217391304347827</v>
      </c>
      <c r="F21" s="7">
        <f t="shared" si="3"/>
        <v>0.38688717475509843</v>
      </c>
      <c r="I21">
        <f t="shared" si="4"/>
        <v>0.97755483931935605</v>
      </c>
      <c r="J21">
        <f t="shared" si="5"/>
        <v>2.2632921183370058</v>
      </c>
      <c r="K21">
        <f t="shared" si="6"/>
        <v>5.3380159389445715E-2</v>
      </c>
      <c r="L21">
        <f t="shared" si="20"/>
        <v>9.0000000000000011E-2</v>
      </c>
      <c r="N21" s="102">
        <f t="shared" si="21"/>
        <v>0.18000000000000002</v>
      </c>
      <c r="O21" s="97">
        <v>0</v>
      </c>
      <c r="P21" s="80" t="str">
        <f t="shared" si="7"/>
        <v>0.18 to 0.19</v>
      </c>
      <c r="Q21">
        <f t="shared" si="8"/>
        <v>0</v>
      </c>
      <c r="R21" s="1">
        <f>SUM(O$3:O21)/S2</f>
        <v>1</v>
      </c>
      <c r="AU21" t="s">
        <v>55</v>
      </c>
      <c r="AV21" s="2" t="s">
        <v>56</v>
      </c>
      <c r="BO21" s="82" t="str">
        <f>IF(BP10&gt;0.05,("Accept"),("Reject"))</f>
        <v>Accept</v>
      </c>
      <c r="BS21">
        <f t="shared" si="11"/>
        <v>3.7999999999999999E-2</v>
      </c>
      <c r="BT21">
        <f t="shared" si="11"/>
        <v>19</v>
      </c>
      <c r="BU21">
        <f t="shared" si="12"/>
        <v>3.7999999999999999E-2</v>
      </c>
      <c r="BV21">
        <f t="shared" si="13"/>
        <v>0.42109487764149311</v>
      </c>
      <c r="BW21">
        <f t="shared" si="14"/>
        <v>0.57890512235850689</v>
      </c>
      <c r="BX21">
        <f t="shared" si="15"/>
        <v>0.4442894241594928</v>
      </c>
      <c r="BY21">
        <f t="shared" si="16"/>
        <v>-62.018518690415313</v>
      </c>
      <c r="BZ21">
        <f t="shared" si="17"/>
        <v>0.40217391304347827</v>
      </c>
      <c r="CA21">
        <f t="shared" si="18"/>
        <v>-0.24772417465276583</v>
      </c>
    </row>
    <row r="22" spans="1:79" x14ac:dyDescent="0.25">
      <c r="A22" s="63">
        <v>3.9E-2</v>
      </c>
      <c r="B22">
        <f t="shared" si="19"/>
        <v>20</v>
      </c>
      <c r="C22" s="29">
        <f t="shared" si="0"/>
        <v>0.42391304347826086</v>
      </c>
      <c r="D22" s="6">
        <f t="shared" si="1"/>
        <v>-0.19189291546829346</v>
      </c>
      <c r="E22" s="7">
        <f t="shared" si="2"/>
        <v>0.42391304347826081</v>
      </c>
      <c r="F22" s="7">
        <f t="shared" si="3"/>
        <v>0.39166438026584971</v>
      </c>
      <c r="I22">
        <f t="shared" si="4"/>
        <v>0.98671161069109081</v>
      </c>
      <c r="J22">
        <f t="shared" si="5"/>
        <v>1.4465040708287606</v>
      </c>
      <c r="K22">
        <f t="shared" si="6"/>
        <v>3.4116063601660106E-2</v>
      </c>
      <c r="L22">
        <f t="shared" si="20"/>
        <v>9.5000000000000015E-2</v>
      </c>
      <c r="N22" s="102">
        <f t="shared" si="21"/>
        <v>0.19000000000000003</v>
      </c>
      <c r="O22" s="97">
        <v>0</v>
      </c>
      <c r="P22" s="80" t="str">
        <f t="shared" si="7"/>
        <v>0.19 to 0.2</v>
      </c>
      <c r="Q22">
        <f t="shared" si="8"/>
        <v>0</v>
      </c>
      <c r="R22">
        <f>SUM(O$3:O22)/S2</f>
        <v>1</v>
      </c>
      <c r="AU22">
        <f t="shared" ref="AU22:AU53" si="22">IF(B3&gt;0,B3,"")</f>
        <v>1</v>
      </c>
      <c r="AV22" s="2">
        <f t="shared" ref="AV22:AV53" si="23">IF(A3&gt;0,A3,"")</f>
        <v>3.0000000000000001E-3</v>
      </c>
      <c r="AY22">
        <f>AV5</f>
        <v>1</v>
      </c>
      <c r="AZ22">
        <f>AV10</f>
        <v>3.1E-2</v>
      </c>
      <c r="BA22" t="s">
        <v>44</v>
      </c>
      <c r="BB22">
        <v>1</v>
      </c>
      <c r="BS22">
        <f t="shared" si="11"/>
        <v>3.9E-2</v>
      </c>
      <c r="BT22">
        <f t="shared" si="11"/>
        <v>20</v>
      </c>
      <c r="BU22">
        <f t="shared" si="12"/>
        <v>3.9E-2</v>
      </c>
      <c r="BV22">
        <f t="shared" si="13"/>
        <v>0.43774308371587817</v>
      </c>
      <c r="BW22">
        <f t="shared" si="14"/>
        <v>0.56225691628412178</v>
      </c>
      <c r="BX22">
        <f t="shared" si="15"/>
        <v>0.47794825849521272</v>
      </c>
      <c r="BY22">
        <f t="shared" si="16"/>
        <v>-61.010660323768569</v>
      </c>
      <c r="BZ22">
        <f t="shared" si="17"/>
        <v>0.42391304347826086</v>
      </c>
      <c r="CA22">
        <f t="shared" si="18"/>
        <v>-0.19189291546829346</v>
      </c>
    </row>
    <row r="23" spans="1:79" x14ac:dyDescent="0.25">
      <c r="A23" s="64">
        <v>0.04</v>
      </c>
      <c r="B23">
        <f t="shared" si="19"/>
        <v>21</v>
      </c>
      <c r="C23" s="29">
        <f t="shared" si="0"/>
        <v>0.44565217391304346</v>
      </c>
      <c r="D23" s="6">
        <f t="shared" si="1"/>
        <v>-0.13665392811603899</v>
      </c>
      <c r="E23" s="7">
        <f t="shared" si="2"/>
        <v>0.44565217391304346</v>
      </c>
      <c r="F23" s="7">
        <f t="shared" si="3"/>
        <v>0.39523463363210365</v>
      </c>
      <c r="I23">
        <f t="shared" si="4"/>
        <v>0.99244383197339858</v>
      </c>
      <c r="J23">
        <f t="shared" si="5"/>
        <v>0.88385340151017489</v>
      </c>
      <c r="K23">
        <f t="shared" si="6"/>
        <v>2.0845844452541729E-2</v>
      </c>
      <c r="L23">
        <f t="shared" si="20"/>
        <v>0.10000000000000002</v>
      </c>
      <c r="N23" s="102">
        <f t="shared" si="21"/>
        <v>0.20000000000000004</v>
      </c>
      <c r="O23" s="97">
        <v>0</v>
      </c>
      <c r="P23" s="80" t="str">
        <f t="shared" si="7"/>
        <v>0.2 to 0.21</v>
      </c>
      <c r="Q23">
        <f t="shared" si="8"/>
        <v>0</v>
      </c>
      <c r="R23">
        <f>SUM(O$3:O23)/S2</f>
        <v>1</v>
      </c>
      <c r="AU23">
        <f t="shared" si="22"/>
        <v>2</v>
      </c>
      <c r="AV23" s="2">
        <f t="shared" si="23"/>
        <v>5.0000000000000001E-3</v>
      </c>
      <c r="AY23">
        <f>AV5</f>
        <v>1</v>
      </c>
      <c r="AZ23" s="59">
        <f>AW13</f>
        <v>3.0000000000000001E-3</v>
      </c>
      <c r="BA23" t="s">
        <v>62</v>
      </c>
      <c r="BB23">
        <v>1</v>
      </c>
      <c r="BS23">
        <f t="shared" si="11"/>
        <v>0.04</v>
      </c>
      <c r="BT23">
        <f t="shared" si="11"/>
        <v>21</v>
      </c>
      <c r="BU23">
        <f t="shared" si="12"/>
        <v>0.04</v>
      </c>
      <c r="BV23">
        <f t="shared" si="13"/>
        <v>0.45450224768597686</v>
      </c>
      <c r="BW23">
        <f t="shared" si="14"/>
        <v>0.5454977523140232</v>
      </c>
      <c r="BX23">
        <f t="shared" si="15"/>
        <v>0.47794825849521272</v>
      </c>
      <c r="BY23">
        <f t="shared" si="16"/>
        <v>-62.599013944098367</v>
      </c>
      <c r="BZ23">
        <f t="shared" si="17"/>
        <v>0.44565217391304346</v>
      </c>
      <c r="CA23">
        <f t="shared" si="18"/>
        <v>-0.13665392811603899</v>
      </c>
    </row>
    <row r="24" spans="1:79" x14ac:dyDescent="0.25">
      <c r="A24" s="64">
        <v>0.04</v>
      </c>
      <c r="B24">
        <f t="shared" si="19"/>
        <v>22</v>
      </c>
      <c r="C24" s="29">
        <f t="shared" si="0"/>
        <v>0.46739130434782611</v>
      </c>
      <c r="D24" s="6">
        <f t="shared" si="1"/>
        <v>-8.1829108195418068E-2</v>
      </c>
      <c r="E24" s="7">
        <f t="shared" si="2"/>
        <v>0.46739130434782611</v>
      </c>
      <c r="F24" s="7">
        <f t="shared" si="3"/>
        <v>0.39760885446014815</v>
      </c>
      <c r="I24">
        <f t="shared" si="4"/>
        <v>0.99587511994663525</v>
      </c>
      <c r="J24">
        <f t="shared" si="5"/>
        <v>0.51632403660466542</v>
      </c>
      <c r="K24">
        <f t="shared" si="6"/>
        <v>1.2177597026587232E-2</v>
      </c>
      <c r="L24">
        <f t="shared" si="20"/>
        <v>0.10500000000000002</v>
      </c>
      <c r="N24" s="102">
        <f t="shared" si="21"/>
        <v>0.21000000000000005</v>
      </c>
      <c r="O24" s="97">
        <v>0</v>
      </c>
      <c r="P24" s="80" t="str">
        <f t="shared" si="7"/>
        <v>0.21 to 0.22</v>
      </c>
      <c r="Q24">
        <f t="shared" si="8"/>
        <v>0</v>
      </c>
      <c r="R24">
        <f>SUM(O$3:O24)/S2</f>
        <v>1</v>
      </c>
      <c r="AU24">
        <f t="shared" si="22"/>
        <v>3</v>
      </c>
      <c r="AV24" s="2">
        <f t="shared" si="23"/>
        <v>5.0000000000000001E-3</v>
      </c>
      <c r="BS24">
        <f t="shared" si="11"/>
        <v>0.04</v>
      </c>
      <c r="BT24">
        <f t="shared" si="11"/>
        <v>22</v>
      </c>
      <c r="BU24">
        <f t="shared" si="12"/>
        <v>0.04</v>
      </c>
      <c r="BV24">
        <f t="shared" si="13"/>
        <v>0.45450224768597686</v>
      </c>
      <c r="BW24">
        <f t="shared" si="14"/>
        <v>0.5454977523140232</v>
      </c>
      <c r="BX24">
        <f t="shared" si="15"/>
        <v>0.49485211351527914</v>
      </c>
      <c r="BY24">
        <f t="shared" si="16"/>
        <v>-64.158095888783436</v>
      </c>
      <c r="BZ24">
        <f t="shared" si="17"/>
        <v>0.46739130434782611</v>
      </c>
      <c r="CA24">
        <f t="shared" si="18"/>
        <v>-8.1829108195418068E-2</v>
      </c>
    </row>
    <row r="25" spans="1:79" x14ac:dyDescent="0.25">
      <c r="A25" s="64">
        <v>4.1000000000000002E-2</v>
      </c>
      <c r="B25">
        <f t="shared" si="19"/>
        <v>23</v>
      </c>
      <c r="C25" s="29">
        <f t="shared" si="0"/>
        <v>0.4891304347826087</v>
      </c>
      <c r="D25" s="6">
        <f t="shared" si="1"/>
        <v>-2.7249331354402037E-2</v>
      </c>
      <c r="E25" s="7">
        <f t="shared" si="2"/>
        <v>0.4891304347826087</v>
      </c>
      <c r="F25" s="7">
        <f t="shared" si="3"/>
        <v>0.39879419537271216</v>
      </c>
      <c r="I25">
        <f t="shared" si="4"/>
        <v>0.99783913525374679</v>
      </c>
      <c r="J25">
        <f t="shared" si="5"/>
        <v>0.28836727759860703</v>
      </c>
      <c r="K25">
        <f t="shared" si="6"/>
        <v>6.801195089312876E-3</v>
      </c>
      <c r="L25">
        <f t="shared" si="20"/>
        <v>0.11000000000000003</v>
      </c>
      <c r="N25" s="102">
        <f t="shared" si="21"/>
        <v>0.22000000000000006</v>
      </c>
      <c r="O25" s="97">
        <v>0</v>
      </c>
      <c r="P25" s="80" t="str">
        <f t="shared" si="7"/>
        <v>0.22 to 0.23</v>
      </c>
      <c r="Q25">
        <f t="shared" si="8"/>
        <v>0</v>
      </c>
      <c r="R25">
        <f>SUM(O$3:O25)/S2</f>
        <v>1</v>
      </c>
      <c r="AU25">
        <f t="shared" si="22"/>
        <v>4</v>
      </c>
      <c r="AV25" s="2">
        <f t="shared" si="23"/>
        <v>6.0000000000000001E-3</v>
      </c>
      <c r="AY25">
        <f>AV5</f>
        <v>1</v>
      </c>
      <c r="AZ25">
        <v>0.1</v>
      </c>
      <c r="BA25" t="s">
        <v>63</v>
      </c>
      <c r="BB25">
        <v>1</v>
      </c>
      <c r="BK25" s="3" t="s">
        <v>17</v>
      </c>
      <c r="BS25">
        <f t="shared" si="11"/>
        <v>4.1000000000000002E-2</v>
      </c>
      <c r="BT25">
        <f t="shared" si="11"/>
        <v>23</v>
      </c>
      <c r="BU25">
        <f t="shared" si="12"/>
        <v>4.1000000000000002E-2</v>
      </c>
      <c r="BV25">
        <f t="shared" si="13"/>
        <v>0.47134281180474435</v>
      </c>
      <c r="BW25">
        <f t="shared" si="14"/>
        <v>0.52865718819525565</v>
      </c>
      <c r="BX25">
        <f t="shared" si="15"/>
        <v>0.49485211351527914</v>
      </c>
      <c r="BY25">
        <f t="shared" si="16"/>
        <v>-65.504966990010573</v>
      </c>
      <c r="BZ25">
        <f t="shared" si="17"/>
        <v>0.4891304347826087</v>
      </c>
      <c r="CA25">
        <f t="shared" si="18"/>
        <v>-2.7249331354402037E-2</v>
      </c>
    </row>
    <row r="26" spans="1:79" x14ac:dyDescent="0.25">
      <c r="A26" s="64">
        <v>4.2999999999999997E-2</v>
      </c>
      <c r="B26">
        <f t="shared" si="19"/>
        <v>24</v>
      </c>
      <c r="C26" s="29">
        <f t="shared" si="0"/>
        <v>0.51086956521739135</v>
      </c>
      <c r="D26" s="6">
        <f t="shared" si="1"/>
        <v>2.7249331354402172E-2</v>
      </c>
      <c r="E26" s="7">
        <f t="shared" si="2"/>
        <v>0.51086956521739135</v>
      </c>
      <c r="F26" s="7">
        <f t="shared" si="3"/>
        <v>0.39879419537271216</v>
      </c>
      <c r="I26">
        <f t="shared" si="4"/>
        <v>0.99891407932599496</v>
      </c>
      <c r="J26">
        <f t="shared" si="5"/>
        <v>0.15397532863553209</v>
      </c>
      <c r="K26">
        <f t="shared" si="6"/>
        <v>3.6315363439016488E-3</v>
      </c>
      <c r="L26">
        <f t="shared" si="20"/>
        <v>0.11500000000000003</v>
      </c>
      <c r="N26" s="102">
        <f t="shared" si="21"/>
        <v>0.23000000000000007</v>
      </c>
      <c r="O26" s="97">
        <v>0</v>
      </c>
      <c r="P26" s="80" t="str">
        <f t="shared" si="7"/>
        <v>0.23 to 0.24</v>
      </c>
      <c r="Q26">
        <f t="shared" si="8"/>
        <v>0</v>
      </c>
      <c r="R26">
        <f>SUM(O$3:O26)/S2</f>
        <v>1</v>
      </c>
      <c r="AU26">
        <f t="shared" si="22"/>
        <v>5</v>
      </c>
      <c r="AV26" s="2">
        <f t="shared" si="23"/>
        <v>6.0000000000000001E-3</v>
      </c>
      <c r="AY26">
        <f>AV5</f>
        <v>1</v>
      </c>
      <c r="AZ26">
        <v>0.10299999999999999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N26">
        <v>1E-3</v>
      </c>
      <c r="BS26">
        <f t="shared" si="11"/>
        <v>4.2999999999999997E-2</v>
      </c>
      <c r="BT26">
        <f t="shared" si="11"/>
        <v>24</v>
      </c>
      <c r="BU26">
        <f t="shared" si="12"/>
        <v>4.2999999999999997E-2</v>
      </c>
      <c r="BV26">
        <f t="shared" si="13"/>
        <v>0.50514788648472086</v>
      </c>
      <c r="BW26">
        <f t="shared" si="14"/>
        <v>0.49485211351527914</v>
      </c>
      <c r="BX26">
        <f t="shared" si="15"/>
        <v>0.52865718819525565</v>
      </c>
      <c r="BY26">
        <f t="shared" si="16"/>
        <v>-62.054999706058844</v>
      </c>
      <c r="BZ26">
        <f t="shared" si="17"/>
        <v>0.51086956521739135</v>
      </c>
      <c r="CA26">
        <f t="shared" si="18"/>
        <v>2.7249331354402172E-2</v>
      </c>
    </row>
    <row r="27" spans="1:79" x14ac:dyDescent="0.25">
      <c r="A27" s="64">
        <v>4.2999999999999997E-2</v>
      </c>
      <c r="B27">
        <f t="shared" si="19"/>
        <v>25</v>
      </c>
      <c r="C27" s="29">
        <f t="shared" si="0"/>
        <v>0.53260869565217395</v>
      </c>
      <c r="D27" s="6">
        <f t="shared" si="1"/>
        <v>8.1829108195418207E-2</v>
      </c>
      <c r="E27" s="7">
        <f t="shared" si="2"/>
        <v>0.53260869565217395</v>
      </c>
      <c r="F27" s="7">
        <f t="shared" si="3"/>
        <v>0.39760885446014815</v>
      </c>
      <c r="I27">
        <f t="shared" si="4"/>
        <v>0.9994766537425217</v>
      </c>
      <c r="J27">
        <f t="shared" si="5"/>
        <v>7.8602766240419439E-2</v>
      </c>
      <c r="K27">
        <f t="shared" si="6"/>
        <v>1.8538606467855734E-3</v>
      </c>
      <c r="L27">
        <f t="shared" si="20"/>
        <v>0.12000000000000004</v>
      </c>
      <c r="N27" s="102">
        <f t="shared" si="21"/>
        <v>0.24000000000000007</v>
      </c>
      <c r="O27" s="97">
        <v>0</v>
      </c>
      <c r="P27" s="80" t="str">
        <f t="shared" si="7"/>
        <v>0.24 to 0.25</v>
      </c>
      <c r="Q27">
        <f t="shared" si="8"/>
        <v>0</v>
      </c>
      <c r="R27">
        <f>SUM(O$3:O27)/S2</f>
        <v>1</v>
      </c>
      <c r="AU27">
        <f t="shared" si="22"/>
        <v>6</v>
      </c>
      <c r="AV27" s="2">
        <f t="shared" si="23"/>
        <v>8.0000000000000002E-3</v>
      </c>
      <c r="BK27">
        <v>0.25</v>
      </c>
      <c r="BL27">
        <f>NORMSINV(BK27)</f>
        <v>-0.67448975019608193</v>
      </c>
      <c r="BM27">
        <v>0.25</v>
      </c>
      <c r="BN27">
        <v>100000</v>
      </c>
      <c r="BS27">
        <f t="shared" si="11"/>
        <v>4.2999999999999997E-2</v>
      </c>
      <c r="BT27">
        <f t="shared" si="11"/>
        <v>25</v>
      </c>
      <c r="BU27">
        <f t="shared" si="12"/>
        <v>4.2999999999999997E-2</v>
      </c>
      <c r="BV27">
        <f t="shared" si="13"/>
        <v>0.50514788648472086</v>
      </c>
      <c r="BW27">
        <f t="shared" si="14"/>
        <v>0.49485211351527914</v>
      </c>
      <c r="BX27">
        <f t="shared" si="15"/>
        <v>0.5454977523140232</v>
      </c>
      <c r="BY27">
        <f t="shared" si="16"/>
        <v>-63.159071467061203</v>
      </c>
      <c r="BZ27">
        <f t="shared" si="17"/>
        <v>0.53260869565217395</v>
      </c>
      <c r="CA27">
        <f t="shared" si="18"/>
        <v>8.1829108195418207E-2</v>
      </c>
    </row>
    <row r="28" spans="1:79" x14ac:dyDescent="0.25">
      <c r="A28" s="64">
        <v>4.3999999999999997E-2</v>
      </c>
      <c r="B28">
        <f t="shared" si="19"/>
        <v>26</v>
      </c>
      <c r="C28" s="29">
        <f t="shared" si="0"/>
        <v>0.55434782608695654</v>
      </c>
      <c r="D28" s="6">
        <f t="shared" si="1"/>
        <v>0.13665392811603899</v>
      </c>
      <c r="E28" s="7">
        <f t="shared" si="2"/>
        <v>0.55434782608695654</v>
      </c>
      <c r="F28" s="7">
        <f t="shared" si="3"/>
        <v>0.39523463363210365</v>
      </c>
      <c r="I28">
        <f t="shared" si="4"/>
        <v>0.99975818524008453</v>
      </c>
      <c r="J28">
        <f t="shared" si="5"/>
        <v>3.8362424716141291E-2</v>
      </c>
      <c r="K28">
        <f t="shared" si="6"/>
        <v>9.0478481735618193E-4</v>
      </c>
      <c r="L28">
        <f t="shared" si="20"/>
        <v>0.12500000000000003</v>
      </c>
      <c r="N28" s="80">
        <f t="shared" si="21"/>
        <v>0.25000000000000006</v>
      </c>
      <c r="AU28">
        <f t="shared" si="22"/>
        <v>7</v>
      </c>
      <c r="AV28" s="2">
        <f t="shared" si="23"/>
        <v>1.9E-2</v>
      </c>
      <c r="AZ28" s="28">
        <f>AVERAGE(A3:A300)</f>
        <v>4.2695652173913051E-2</v>
      </c>
      <c r="BA28" t="s">
        <v>4</v>
      </c>
      <c r="BS28">
        <f t="shared" si="11"/>
        <v>4.3999999999999997E-2</v>
      </c>
      <c r="BT28">
        <f t="shared" si="11"/>
        <v>26</v>
      </c>
      <c r="BU28">
        <f t="shared" si="12"/>
        <v>4.3999999999999997E-2</v>
      </c>
      <c r="BV28">
        <f t="shared" si="13"/>
        <v>0.52205174150478728</v>
      </c>
      <c r="BW28">
        <f t="shared" si="14"/>
        <v>0.47794825849521272</v>
      </c>
      <c r="BX28">
        <f t="shared" si="15"/>
        <v>0.5454977523140232</v>
      </c>
      <c r="BY28">
        <f t="shared" si="16"/>
        <v>-64.05830359282686</v>
      </c>
      <c r="BZ28">
        <f t="shared" si="17"/>
        <v>0.55434782608695654</v>
      </c>
      <c r="CA28">
        <f t="shared" si="18"/>
        <v>0.13665392811603899</v>
      </c>
    </row>
    <row r="29" spans="1:79" x14ac:dyDescent="0.25">
      <c r="A29" s="64">
        <v>4.3999999999999997E-2</v>
      </c>
      <c r="B29">
        <f t="shared" si="19"/>
        <v>27</v>
      </c>
      <c r="C29" s="29">
        <f t="shared" si="0"/>
        <v>0.57608695652173914</v>
      </c>
      <c r="D29" s="6">
        <f t="shared" si="1"/>
        <v>0.19189291546829346</v>
      </c>
      <c r="E29" s="7">
        <f t="shared" si="2"/>
        <v>0.57608695652173925</v>
      </c>
      <c r="F29" s="7">
        <f t="shared" si="3"/>
        <v>0.39166438026584971</v>
      </c>
      <c r="I29">
        <f t="shared" si="4"/>
        <v>0.99989290356882887</v>
      </c>
      <c r="J29">
        <f t="shared" si="5"/>
        <v>1.7900113977817367E-2</v>
      </c>
      <c r="K29">
        <f t="shared" si="6"/>
        <v>4.2217746860145249E-4</v>
      </c>
      <c r="L29">
        <f t="shared" si="20"/>
        <v>0.13000000000000003</v>
      </c>
      <c r="AU29">
        <f t="shared" si="22"/>
        <v>8</v>
      </c>
      <c r="AV29" s="2">
        <f t="shared" si="23"/>
        <v>2.1000000000000001E-2</v>
      </c>
      <c r="BK29">
        <v>0.5</v>
      </c>
      <c r="BL29">
        <f>NORMSINV(BK29)</f>
        <v>0</v>
      </c>
      <c r="BM29">
        <v>0</v>
      </c>
      <c r="BN29">
        <v>1E-3</v>
      </c>
      <c r="BS29">
        <f t="shared" si="11"/>
        <v>4.3999999999999997E-2</v>
      </c>
      <c r="BT29">
        <f t="shared" si="11"/>
        <v>27</v>
      </c>
      <c r="BU29">
        <f t="shared" si="12"/>
        <v>4.3999999999999997E-2</v>
      </c>
      <c r="BV29">
        <f t="shared" si="13"/>
        <v>0.52205174150478728</v>
      </c>
      <c r="BW29">
        <f t="shared" si="14"/>
        <v>0.47794825849521272</v>
      </c>
      <c r="BX29">
        <f t="shared" si="15"/>
        <v>0.56225691628412178</v>
      </c>
      <c r="BY29">
        <f t="shared" si="16"/>
        <v>-64.966602958972629</v>
      </c>
      <c r="BZ29">
        <f t="shared" si="17"/>
        <v>0.57608695652173914</v>
      </c>
      <c r="CA29">
        <f t="shared" si="18"/>
        <v>0.19189291546829346</v>
      </c>
    </row>
    <row r="30" spans="1:79" x14ac:dyDescent="0.25">
      <c r="A30" s="64">
        <v>4.5999999999999999E-2</v>
      </c>
      <c r="B30">
        <f t="shared" si="19"/>
        <v>28</v>
      </c>
      <c r="C30" s="29">
        <f t="shared" si="0"/>
        <v>0.59782608695652173</v>
      </c>
      <c r="D30" s="6">
        <f t="shared" si="1"/>
        <v>0.24772417465276583</v>
      </c>
      <c r="E30" s="7">
        <f t="shared" si="2"/>
        <v>0.59782608695652173</v>
      </c>
      <c r="F30" s="7">
        <f t="shared" si="3"/>
        <v>0.38688717475509843</v>
      </c>
      <c r="I30">
        <f t="shared" si="4"/>
        <v>0.99995454586882371</v>
      </c>
      <c r="J30">
        <f t="shared" si="5"/>
        <v>7.9852234188194805E-3</v>
      </c>
      <c r="K30">
        <f t="shared" si="6"/>
        <v>1.8833295773155217E-4</v>
      </c>
      <c r="L30">
        <f t="shared" si="20"/>
        <v>0.13500000000000004</v>
      </c>
      <c r="AU30">
        <f t="shared" si="22"/>
        <v>9</v>
      </c>
      <c r="AV30" s="2">
        <f t="shared" si="23"/>
        <v>2.3E-2</v>
      </c>
      <c r="BK30">
        <v>0.5</v>
      </c>
      <c r="BL30">
        <f>NORMSINV(BK30)</f>
        <v>0</v>
      </c>
      <c r="BM30">
        <v>0.25</v>
      </c>
      <c r="BN30">
        <v>100000</v>
      </c>
      <c r="BS30">
        <f t="shared" si="11"/>
        <v>4.5999999999999999E-2</v>
      </c>
      <c r="BT30">
        <f t="shared" si="11"/>
        <v>28</v>
      </c>
      <c r="BU30">
        <f t="shared" si="12"/>
        <v>4.5999999999999999E-2</v>
      </c>
      <c r="BV30">
        <f t="shared" si="13"/>
        <v>0.5557105758405072</v>
      </c>
      <c r="BW30">
        <f t="shared" si="14"/>
        <v>0.4442894241594928</v>
      </c>
      <c r="BX30">
        <f t="shared" si="15"/>
        <v>0.57890512235850689</v>
      </c>
      <c r="BY30">
        <f t="shared" si="16"/>
        <v>-62.37683907481771</v>
      </c>
      <c r="BZ30">
        <f t="shared" si="17"/>
        <v>0.59782608695652173</v>
      </c>
      <c r="CA30">
        <f t="shared" si="18"/>
        <v>0.24772417465276583</v>
      </c>
    </row>
    <row r="31" spans="1:79" x14ac:dyDescent="0.25">
      <c r="A31" s="64">
        <v>4.5999999999999999E-2</v>
      </c>
      <c r="B31">
        <f t="shared" si="19"/>
        <v>29</v>
      </c>
      <c r="C31" s="29">
        <f t="shared" si="0"/>
        <v>0.61956521739130432</v>
      </c>
      <c r="D31" s="6">
        <f t="shared" si="1"/>
        <v>0.30433909253411306</v>
      </c>
      <c r="E31" s="7">
        <f t="shared" si="2"/>
        <v>0.61956521739130432</v>
      </c>
      <c r="F31" s="7">
        <f t="shared" si="3"/>
        <v>0.38088808969866983</v>
      </c>
      <c r="I31">
        <f t="shared" si="4"/>
        <v>0.99998151600818286</v>
      </c>
      <c r="J31">
        <f t="shared" si="5"/>
        <v>3.4056489195549238E-3</v>
      </c>
      <c r="K31">
        <f t="shared" si="6"/>
        <v>8.0322853898290354E-5</v>
      </c>
      <c r="L31">
        <f t="shared" si="20"/>
        <v>0.14000000000000004</v>
      </c>
      <c r="AU31">
        <f t="shared" si="22"/>
        <v>10</v>
      </c>
      <c r="AV31" s="2">
        <f t="shared" si="23"/>
        <v>2.4E-2</v>
      </c>
      <c r="BS31">
        <f t="shared" si="11"/>
        <v>4.5999999999999999E-2</v>
      </c>
      <c r="BT31">
        <f t="shared" si="11"/>
        <v>29</v>
      </c>
      <c r="BU31">
        <f t="shared" si="12"/>
        <v>4.5999999999999999E-2</v>
      </c>
      <c r="BV31">
        <f t="shared" si="13"/>
        <v>0.5557105758405072</v>
      </c>
      <c r="BW31">
        <f t="shared" si="14"/>
        <v>0.4442894241594928</v>
      </c>
      <c r="BX31">
        <f t="shared" si="15"/>
        <v>0.61175354531017656</v>
      </c>
      <c r="BY31">
        <f t="shared" si="16"/>
        <v>-61.499206571963178</v>
      </c>
      <c r="BZ31">
        <f t="shared" si="17"/>
        <v>0.61956521739130432</v>
      </c>
      <c r="CA31">
        <f t="shared" si="18"/>
        <v>0.30433909253411306</v>
      </c>
    </row>
    <row r="32" spans="1:79" x14ac:dyDescent="0.25">
      <c r="A32" s="65">
        <v>0.05</v>
      </c>
      <c r="B32">
        <f t="shared" si="19"/>
        <v>30</v>
      </c>
      <c r="C32" s="29">
        <f t="shared" si="0"/>
        <v>0.64130434782608692</v>
      </c>
      <c r="D32" s="6">
        <f t="shared" si="1"/>
        <v>0.36194744479259883</v>
      </c>
      <c r="E32" s="7">
        <f t="shared" si="2"/>
        <v>0.64130434782608692</v>
      </c>
      <c r="F32" s="7">
        <f t="shared" si="3"/>
        <v>0.37364784741050083</v>
      </c>
      <c r="I32">
        <f t="shared" si="4"/>
        <v>0.999992799395518</v>
      </c>
      <c r="J32">
        <f t="shared" si="5"/>
        <v>1.3886545054479886E-3</v>
      </c>
      <c r="K32">
        <f t="shared" si="6"/>
        <v>3.2751671000450168E-5</v>
      </c>
      <c r="L32">
        <f t="shared" si="20"/>
        <v>0.14500000000000005</v>
      </c>
      <c r="AU32">
        <f t="shared" si="22"/>
        <v>11</v>
      </c>
      <c r="AV32" s="2">
        <f t="shared" si="23"/>
        <v>2.7E-2</v>
      </c>
      <c r="BK32">
        <v>0.75</v>
      </c>
      <c r="BL32">
        <f>NORMSINV(BK32)</f>
        <v>0.67448975019608193</v>
      </c>
      <c r="BM32">
        <v>0</v>
      </c>
      <c r="BN32">
        <v>1E-3</v>
      </c>
      <c r="BS32">
        <f t="shared" si="11"/>
        <v>0.05</v>
      </c>
      <c r="BT32">
        <f t="shared" si="11"/>
        <v>30</v>
      </c>
      <c r="BU32">
        <f t="shared" si="12"/>
        <v>0.05</v>
      </c>
      <c r="BV32">
        <f t="shared" si="13"/>
        <v>0.62160571576034285</v>
      </c>
      <c r="BW32">
        <f t="shared" si="14"/>
        <v>0.37839428423965715</v>
      </c>
      <c r="BX32">
        <f t="shared" si="15"/>
        <v>0.64382108756864254</v>
      </c>
      <c r="BY32">
        <f t="shared" si="16"/>
        <v>-54.031237741982061</v>
      </c>
      <c r="BZ32">
        <f t="shared" si="17"/>
        <v>0.64130434782608692</v>
      </c>
      <c r="CA32">
        <f t="shared" si="18"/>
        <v>0.36194744479259883</v>
      </c>
    </row>
    <row r="33" spans="1:79" x14ac:dyDescent="0.25">
      <c r="A33" s="65">
        <v>0.05</v>
      </c>
      <c r="B33">
        <f t="shared" si="19"/>
        <v>31</v>
      </c>
      <c r="C33" s="29">
        <f t="shared" si="0"/>
        <v>0.66304347826086951</v>
      </c>
      <c r="D33" s="6">
        <f t="shared" si="1"/>
        <v>0.42078368873843069</v>
      </c>
      <c r="E33" s="7">
        <f t="shared" si="2"/>
        <v>0.66304347826086951</v>
      </c>
      <c r="F33" s="7">
        <f t="shared" si="3"/>
        <v>0.36514235433462144</v>
      </c>
      <c r="I33">
        <f t="shared" si="4"/>
        <v>0.99999731324927266</v>
      </c>
      <c r="J33">
        <f t="shared" si="5"/>
        <v>5.4133993675139374E-4</v>
      </c>
      <c r="K33">
        <f t="shared" si="6"/>
        <v>1.2767601616045173E-5</v>
      </c>
      <c r="L33">
        <f t="shared" si="20"/>
        <v>0.15000000000000005</v>
      </c>
      <c r="AU33">
        <f t="shared" si="22"/>
        <v>12</v>
      </c>
      <c r="AV33" s="2">
        <f t="shared" si="23"/>
        <v>3.1E-2</v>
      </c>
      <c r="BK33">
        <v>0.75</v>
      </c>
      <c r="BL33">
        <f>NORMSINV(BK33)</f>
        <v>0.67448975019608193</v>
      </c>
      <c r="BM33">
        <v>0.25</v>
      </c>
      <c r="BN33">
        <v>100000</v>
      </c>
      <c r="BS33">
        <f t="shared" si="11"/>
        <v>0.05</v>
      </c>
      <c r="BT33">
        <f t="shared" si="11"/>
        <v>31</v>
      </c>
      <c r="BU33">
        <f t="shared" si="12"/>
        <v>0.05</v>
      </c>
      <c r="BV33">
        <f t="shared" si="13"/>
        <v>0.62160571576034285</v>
      </c>
      <c r="BW33">
        <f t="shared" si="14"/>
        <v>0.37839428423965715</v>
      </c>
      <c r="BX33">
        <f t="shared" si="15"/>
        <v>0.65949702707813695</v>
      </c>
      <c r="BY33">
        <f t="shared" si="16"/>
        <v>-54.395353063970582</v>
      </c>
      <c r="BZ33">
        <f t="shared" si="17"/>
        <v>0.66304347826086951</v>
      </c>
      <c r="CA33">
        <f t="shared" si="18"/>
        <v>0.42078368873843069</v>
      </c>
    </row>
    <row r="34" spans="1:79" x14ac:dyDescent="0.25">
      <c r="A34" s="65">
        <v>0.05</v>
      </c>
      <c r="B34">
        <f t="shared" si="19"/>
        <v>32</v>
      </c>
      <c r="C34" s="29">
        <f t="shared" si="0"/>
        <v>0.68478260869565222</v>
      </c>
      <c r="D34" s="6">
        <f t="shared" si="1"/>
        <v>0.48111497913964335</v>
      </c>
      <c r="E34" s="7">
        <f t="shared" si="2"/>
        <v>0.68478260869565233</v>
      </c>
      <c r="F34" s="7">
        <f t="shared" si="3"/>
        <v>0.35534208108800508</v>
      </c>
      <c r="I34">
        <f t="shared" si="4"/>
        <v>0.99999903990944283</v>
      </c>
      <c r="J34">
        <f t="shared" si="5"/>
        <v>2.0175646337319594E-4</v>
      </c>
      <c r="K34">
        <f t="shared" si="6"/>
        <v>4.7584631632196743E-6</v>
      </c>
      <c r="L34">
        <f t="shared" si="20"/>
        <v>0.15500000000000005</v>
      </c>
      <c r="AU34">
        <f t="shared" si="22"/>
        <v>13</v>
      </c>
      <c r="AV34" s="2">
        <f t="shared" si="23"/>
        <v>3.1E-2</v>
      </c>
      <c r="BS34">
        <f t="shared" si="11"/>
        <v>0.05</v>
      </c>
      <c r="BT34">
        <f t="shared" si="11"/>
        <v>32</v>
      </c>
      <c r="BU34">
        <f t="shared" si="12"/>
        <v>0.05</v>
      </c>
      <c r="BV34">
        <f t="shared" si="13"/>
        <v>0.62160571576034285</v>
      </c>
      <c r="BW34">
        <f t="shared" si="14"/>
        <v>0.37839428423965715</v>
      </c>
      <c r="BX34">
        <f t="shared" si="15"/>
        <v>0.67490214192549458</v>
      </c>
      <c r="BY34">
        <f t="shared" si="16"/>
        <v>-54.724122071451582</v>
      </c>
      <c r="BZ34">
        <f t="shared" si="17"/>
        <v>0.68478260869565222</v>
      </c>
      <c r="CA34">
        <f t="shared" si="18"/>
        <v>0.48111497913964335</v>
      </c>
    </row>
    <row r="35" spans="1:79" x14ac:dyDescent="0.25">
      <c r="A35" s="65">
        <v>5.3999999999999999E-2</v>
      </c>
      <c r="B35">
        <f t="shared" si="19"/>
        <v>33</v>
      </c>
      <c r="C35" s="29">
        <f t="shared" ref="C35:C66" si="24">IF(A35&gt;0,((B35-0.5)/$S$2),"")</f>
        <v>0.70652173913043481</v>
      </c>
      <c r="D35" s="6">
        <f t="shared" si="1"/>
        <v>0.543251689701433</v>
      </c>
      <c r="E35" s="7">
        <f t="shared" si="2"/>
        <v>0.70652173913043481</v>
      </c>
      <c r="F35" s="7">
        <f t="shared" si="3"/>
        <v>0.34421124272566544</v>
      </c>
      <c r="I35">
        <f t="shared" si="4"/>
        <v>0.99999967147343916</v>
      </c>
      <c r="J35">
        <f t="shared" si="5"/>
        <v>7.1889650684093888E-5</v>
      </c>
      <c r="K35">
        <f t="shared" si="6"/>
        <v>1.6955305861216732E-6</v>
      </c>
      <c r="L35">
        <f t="shared" si="20"/>
        <v>0.16000000000000006</v>
      </c>
      <c r="AU35">
        <f t="shared" si="22"/>
        <v>14</v>
      </c>
      <c r="AV35" s="2">
        <f t="shared" si="23"/>
        <v>3.1E-2</v>
      </c>
      <c r="BK35" t="s">
        <v>18</v>
      </c>
      <c r="BS35">
        <f t="shared" si="11"/>
        <v>5.3999999999999999E-2</v>
      </c>
      <c r="BT35">
        <f t="shared" si="11"/>
        <v>33</v>
      </c>
      <c r="BU35">
        <f t="shared" si="12"/>
        <v>5.3999999999999999E-2</v>
      </c>
      <c r="BV35">
        <f t="shared" si="13"/>
        <v>0.68413692881363486</v>
      </c>
      <c r="BW35">
        <f t="shared" si="14"/>
        <v>0.31586307118636514</v>
      </c>
      <c r="BX35">
        <f t="shared" si="15"/>
        <v>0.69001392392626471</v>
      </c>
      <c r="BY35">
        <f t="shared" si="16"/>
        <v>-48.791645179012001</v>
      </c>
      <c r="BZ35">
        <f t="shared" si="17"/>
        <v>0.70652173913043481</v>
      </c>
      <c r="CA35">
        <f t="shared" si="18"/>
        <v>0.543251689701433</v>
      </c>
    </row>
    <row r="36" spans="1:79" x14ac:dyDescent="0.25">
      <c r="A36" s="65">
        <v>5.6000000000000001E-2</v>
      </c>
      <c r="B36">
        <f t="shared" si="19"/>
        <v>34</v>
      </c>
      <c r="C36" s="29">
        <f t="shared" si="24"/>
        <v>0.72826086956521741</v>
      </c>
      <c r="D36" s="6">
        <f t="shared" si="1"/>
        <v>0.60756162221267285</v>
      </c>
      <c r="E36" s="7">
        <f t="shared" si="2"/>
        <v>0.72826086956521752</v>
      </c>
      <c r="F36" s="7">
        <f t="shared" si="3"/>
        <v>0.33170671282399006</v>
      </c>
      <c r="I36">
        <f t="shared" si="4"/>
        <v>0.99999989236476328</v>
      </c>
      <c r="J36">
        <f t="shared" si="5"/>
        <v>2.4489889103409788E-5</v>
      </c>
      <c r="K36">
        <f t="shared" si="6"/>
        <v>5.7759852260273289E-7</v>
      </c>
      <c r="L36">
        <f t="shared" si="20"/>
        <v>0.16500000000000006</v>
      </c>
      <c r="AU36">
        <f t="shared" si="22"/>
        <v>15</v>
      </c>
      <c r="AV36" s="2">
        <f t="shared" si="23"/>
        <v>3.2000000000000001E-2</v>
      </c>
      <c r="BK36">
        <v>0.1</v>
      </c>
      <c r="BL36">
        <f>NORMSINV(BK36)</f>
        <v>-1.2815515655446006</v>
      </c>
      <c r="BM36">
        <v>0</v>
      </c>
      <c r="BS36">
        <f t="shared" si="11"/>
        <v>5.6000000000000001E-2</v>
      </c>
      <c r="BT36">
        <f t="shared" si="11"/>
        <v>34</v>
      </c>
      <c r="BU36">
        <f t="shared" si="12"/>
        <v>5.6000000000000001E-2</v>
      </c>
      <c r="BV36">
        <f t="shared" si="13"/>
        <v>0.71365618115347007</v>
      </c>
      <c r="BW36">
        <f t="shared" si="14"/>
        <v>0.28634381884652993</v>
      </c>
      <c r="BX36">
        <f t="shared" si="15"/>
        <v>0.69001392392626471</v>
      </c>
      <c r="BY36">
        <f t="shared" si="16"/>
        <v>-47.46263073197639</v>
      </c>
      <c r="BZ36">
        <f t="shared" si="17"/>
        <v>0.72826086956521741</v>
      </c>
      <c r="CA36">
        <f t="shared" si="18"/>
        <v>0.60756162221267285</v>
      </c>
    </row>
    <row r="37" spans="1:79" x14ac:dyDescent="0.25">
      <c r="A37" s="65">
        <v>5.7000000000000002E-2</v>
      </c>
      <c r="B37">
        <f t="shared" si="19"/>
        <v>35</v>
      </c>
      <c r="C37" s="29">
        <f t="shared" si="24"/>
        <v>0.75</v>
      </c>
      <c r="D37" s="6">
        <f t="shared" si="1"/>
        <v>0.67448975019608193</v>
      </c>
      <c r="E37" s="7">
        <f t="shared" si="2"/>
        <v>0.75000000000000011</v>
      </c>
      <c r="F37" s="7">
        <f t="shared" si="3"/>
        <v>0.31777657268410692</v>
      </c>
      <c r="I37">
        <f t="shared" si="4"/>
        <v>0.99999996623856302</v>
      </c>
      <c r="J37">
        <f t="shared" si="5"/>
        <v>7.9760669732696776E-6</v>
      </c>
      <c r="K37">
        <f t="shared" si="6"/>
        <v>1.8811700128521931E-7</v>
      </c>
      <c r="L37">
        <f t="shared" si="20"/>
        <v>0.17000000000000007</v>
      </c>
      <c r="AU37">
        <f t="shared" si="22"/>
        <v>16</v>
      </c>
      <c r="AV37" s="2">
        <f t="shared" si="23"/>
        <v>3.3000000000000002E-2</v>
      </c>
      <c r="BK37">
        <v>0.1</v>
      </c>
      <c r="BL37">
        <f t="shared" ref="BL37:BL43" si="25">NORMSINV(BK37)</f>
        <v>-1.2815515655446006</v>
      </c>
      <c r="BM37">
        <v>0.25</v>
      </c>
      <c r="BS37">
        <f t="shared" si="11"/>
        <v>5.7000000000000002E-2</v>
      </c>
      <c r="BT37">
        <f t="shared" si="11"/>
        <v>35</v>
      </c>
      <c r="BU37">
        <f t="shared" si="12"/>
        <v>5.7000000000000002E-2</v>
      </c>
      <c r="BV37">
        <f t="shared" si="13"/>
        <v>0.7279076824777817</v>
      </c>
      <c r="BW37">
        <f t="shared" si="14"/>
        <v>0.2720923175222183</v>
      </c>
      <c r="BX37">
        <f t="shared" si="15"/>
        <v>0.69001392392626471</v>
      </c>
      <c r="BY37">
        <f t="shared" si="16"/>
        <v>-47.51509399146304</v>
      </c>
      <c r="BZ37">
        <f t="shared" si="17"/>
        <v>0.75</v>
      </c>
      <c r="CA37">
        <f t="shared" si="18"/>
        <v>0.67448975019608193</v>
      </c>
    </row>
    <row r="38" spans="1:79" x14ac:dyDescent="0.25">
      <c r="A38" s="65">
        <v>5.7000000000000002E-2</v>
      </c>
      <c r="B38">
        <f t="shared" si="19"/>
        <v>36</v>
      </c>
      <c r="C38" s="29">
        <f t="shared" si="24"/>
        <v>0.77173913043478259</v>
      </c>
      <c r="D38" s="6">
        <f t="shared" si="1"/>
        <v>0.7445864874996887</v>
      </c>
      <c r="E38" s="7">
        <f t="shared" si="2"/>
        <v>0.77173913043478259</v>
      </c>
      <c r="F38" s="7">
        <f t="shared" si="3"/>
        <v>0.30235814553200596</v>
      </c>
      <c r="I38">
        <f t="shared" si="4"/>
        <v>0.99999998986250538</v>
      </c>
      <c r="J38">
        <f t="shared" si="5"/>
        <v>2.4835464882362215E-6</v>
      </c>
      <c r="K38">
        <f t="shared" si="6"/>
        <v>5.857489906806965E-8</v>
      </c>
      <c r="L38">
        <f t="shared" si="20"/>
        <v>0.17500000000000007</v>
      </c>
      <c r="AU38">
        <f t="shared" si="22"/>
        <v>17</v>
      </c>
      <c r="AV38" s="2">
        <f t="shared" si="23"/>
        <v>3.4000000000000002E-2</v>
      </c>
      <c r="BS38">
        <f t="shared" si="11"/>
        <v>5.7000000000000002E-2</v>
      </c>
      <c r="BT38">
        <f t="shared" si="11"/>
        <v>36</v>
      </c>
      <c r="BU38">
        <f t="shared" si="12"/>
        <v>5.7000000000000002E-2</v>
      </c>
      <c r="BV38">
        <f t="shared" si="13"/>
        <v>0.7279076824777817</v>
      </c>
      <c r="BW38">
        <f t="shared" si="14"/>
        <v>0.2720923175222183</v>
      </c>
      <c r="BX38">
        <f t="shared" si="15"/>
        <v>0.74713073403306751</v>
      </c>
      <c r="BY38">
        <f t="shared" si="16"/>
        <v>-43.2458263432408</v>
      </c>
      <c r="BZ38">
        <f t="shared" si="17"/>
        <v>0.77173913043478259</v>
      </c>
      <c r="CA38">
        <f t="shared" si="18"/>
        <v>0.7445864874996887</v>
      </c>
    </row>
    <row r="39" spans="1:79" x14ac:dyDescent="0.25">
      <c r="A39" s="65">
        <v>5.8000000000000003E-2</v>
      </c>
      <c r="B39">
        <f t="shared" si="19"/>
        <v>37</v>
      </c>
      <c r="C39" s="29">
        <f t="shared" si="24"/>
        <v>0.79347826086956519</v>
      </c>
      <c r="D39" s="6">
        <f t="shared" si="1"/>
        <v>0.81854951935599207</v>
      </c>
      <c r="E39" s="7">
        <f t="shared" si="2"/>
        <v>0.79347826086956519</v>
      </c>
      <c r="F39" s="7">
        <f t="shared" si="3"/>
        <v>0.2853752805547381</v>
      </c>
      <c r="I39">
        <f t="shared" si="4"/>
        <v>0.99999999708627907</v>
      </c>
      <c r="J39">
        <f t="shared" si="5"/>
        <v>7.3932828867228484E-7</v>
      </c>
      <c r="K39">
        <f t="shared" si="6"/>
        <v>1.7437193180105556E-8</v>
      </c>
      <c r="L39">
        <f t="shared" si="20"/>
        <v>0.18000000000000008</v>
      </c>
      <c r="AU39">
        <f t="shared" si="22"/>
        <v>18</v>
      </c>
      <c r="AV39" s="2">
        <f t="shared" si="23"/>
        <v>3.5999999999999997E-2</v>
      </c>
      <c r="BS39">
        <f t="shared" si="11"/>
        <v>5.8000000000000003E-2</v>
      </c>
      <c r="BT39">
        <f t="shared" si="11"/>
        <v>37</v>
      </c>
      <c r="BU39">
        <f t="shared" si="12"/>
        <v>5.8000000000000003E-2</v>
      </c>
      <c r="BV39">
        <f t="shared" si="13"/>
        <v>0.74179742931557868</v>
      </c>
      <c r="BW39">
        <f t="shared" si="14"/>
        <v>0.25820257068442132</v>
      </c>
      <c r="BX39">
        <f t="shared" si="15"/>
        <v>0.78601969930828819</v>
      </c>
      <c r="BY39">
        <f t="shared" si="16"/>
        <v>-39.380032758040755</v>
      </c>
      <c r="BZ39">
        <f t="shared" si="17"/>
        <v>0.79347826086956519</v>
      </c>
      <c r="CA39">
        <f t="shared" si="18"/>
        <v>0.81854951935599207</v>
      </c>
    </row>
    <row r="40" spans="1:79" x14ac:dyDescent="0.25">
      <c r="A40" s="65">
        <v>5.8000000000000003E-2</v>
      </c>
      <c r="B40">
        <f t="shared" si="19"/>
        <v>38</v>
      </c>
      <c r="C40" s="29">
        <f t="shared" si="24"/>
        <v>0.81521739130434778</v>
      </c>
      <c r="D40" s="6">
        <f t="shared" si="1"/>
        <v>0.89728807628757667</v>
      </c>
      <c r="E40" s="7">
        <f t="shared" si="2"/>
        <v>0.81521739130434756</v>
      </c>
      <c r="F40" s="7">
        <f t="shared" si="3"/>
        <v>0.26673450485498179</v>
      </c>
      <c r="I40">
        <f t="shared" si="4"/>
        <v>0.99999999919843197</v>
      </c>
      <c r="J40">
        <f t="shared" si="5"/>
        <v>2.1041848147365224E-7</v>
      </c>
      <c r="K40">
        <f t="shared" si="6"/>
        <v>4.9627584475492825E-9</v>
      </c>
      <c r="L40">
        <f t="shared" si="20"/>
        <v>0.18500000000000008</v>
      </c>
      <c r="AU40">
        <f t="shared" si="22"/>
        <v>19</v>
      </c>
      <c r="AV40" s="2">
        <f t="shared" si="23"/>
        <v>3.7999999999999999E-2</v>
      </c>
      <c r="BS40">
        <f t="shared" si="11"/>
        <v>5.8000000000000003E-2</v>
      </c>
      <c r="BT40">
        <f t="shared" si="11"/>
        <v>38</v>
      </c>
      <c r="BU40">
        <f t="shared" si="12"/>
        <v>5.8000000000000003E-2</v>
      </c>
      <c r="BV40">
        <f t="shared" si="13"/>
        <v>0.74179742931557868</v>
      </c>
      <c r="BW40">
        <f t="shared" si="14"/>
        <v>0.25820257068442132</v>
      </c>
      <c r="BX40">
        <f t="shared" si="15"/>
        <v>0.79816530582653789</v>
      </c>
      <c r="BY40">
        <f t="shared" si="16"/>
        <v>-39.308897417054354</v>
      </c>
      <c r="BZ40">
        <f t="shared" si="17"/>
        <v>0.81521739130434778</v>
      </c>
      <c r="CA40">
        <f t="shared" si="18"/>
        <v>0.89728807628757667</v>
      </c>
    </row>
    <row r="41" spans="1:79" x14ac:dyDescent="0.25">
      <c r="A41" s="66">
        <v>0.06</v>
      </c>
      <c r="B41">
        <f t="shared" si="19"/>
        <v>39</v>
      </c>
      <c r="C41" s="29">
        <f t="shared" si="24"/>
        <v>0.83695652173913049</v>
      </c>
      <c r="D41" s="6">
        <f t="shared" si="1"/>
        <v>0.98202616830951139</v>
      </c>
      <c r="E41" s="7">
        <f t="shared" si="2"/>
        <v>0.83695652173913038</v>
      </c>
      <c r="F41" s="7">
        <f t="shared" si="3"/>
        <v>0.24631939517156171</v>
      </c>
      <c r="I41">
        <f t="shared" si="4"/>
        <v>0.99999999978895349</v>
      </c>
      <c r="J41">
        <f t="shared" si="5"/>
        <v>5.7254808802250736E-8</v>
      </c>
      <c r="K41">
        <f t="shared" si="6"/>
        <v>1.3503651583084348E-9</v>
      </c>
      <c r="L41">
        <f t="shared" si="20"/>
        <v>0.19000000000000009</v>
      </c>
      <c r="AU41">
        <f t="shared" si="22"/>
        <v>20</v>
      </c>
      <c r="AV41" s="2">
        <f t="shared" si="23"/>
        <v>3.9E-2</v>
      </c>
      <c r="BS41">
        <f t="shared" si="11"/>
        <v>0.06</v>
      </c>
      <c r="BT41">
        <f t="shared" si="11"/>
        <v>39</v>
      </c>
      <c r="BU41">
        <f t="shared" si="12"/>
        <v>0.06</v>
      </c>
      <c r="BV41">
        <f t="shared" si="13"/>
        <v>0.76843289374013957</v>
      </c>
      <c r="BW41">
        <f t="shared" si="14"/>
        <v>0.23156710625986043</v>
      </c>
      <c r="BX41">
        <f t="shared" si="15"/>
        <v>0.82118352508750103</v>
      </c>
      <c r="BY41">
        <f t="shared" si="16"/>
        <v>-35.451623664791178</v>
      </c>
      <c r="BZ41">
        <f t="shared" si="17"/>
        <v>0.83695652173913049</v>
      </c>
      <c r="CA41">
        <f t="shared" si="18"/>
        <v>0.98202616830951139</v>
      </c>
    </row>
    <row r="42" spans="1:79" x14ac:dyDescent="0.25">
      <c r="A42" s="66">
        <v>6.0999999999999999E-2</v>
      </c>
      <c r="B42">
        <f t="shared" si="19"/>
        <v>40</v>
      </c>
      <c r="C42" s="29">
        <f t="shared" si="24"/>
        <v>0.85869565217391308</v>
      </c>
      <c r="D42" s="6">
        <f t="shared" si="1"/>
        <v>1.0744775629329495</v>
      </c>
      <c r="E42" s="7">
        <f t="shared" si="2"/>
        <v>0.85869565217391319</v>
      </c>
      <c r="F42" s="7">
        <f t="shared" si="3"/>
        <v>0.22398200843760921</v>
      </c>
      <c r="I42">
        <f t="shared" si="4"/>
        <v>0.99999999994682176</v>
      </c>
      <c r="J42">
        <f t="shared" si="5"/>
        <v>1.4894350979805746E-8</v>
      </c>
      <c r="K42">
        <f t="shared" si="6"/>
        <v>3.5128599744718952E-10</v>
      </c>
      <c r="L42">
        <f t="shared" si="20"/>
        <v>0.19500000000000009</v>
      </c>
      <c r="AU42">
        <f t="shared" si="22"/>
        <v>21</v>
      </c>
      <c r="AV42" s="2">
        <f t="shared" si="23"/>
        <v>0.04</v>
      </c>
      <c r="BK42">
        <v>0.9</v>
      </c>
      <c r="BL42">
        <f t="shared" si="25"/>
        <v>1.2815515655446006</v>
      </c>
      <c r="BM42">
        <v>0</v>
      </c>
      <c r="BS42">
        <f t="shared" si="11"/>
        <v>6.0999999999999999E-2</v>
      </c>
      <c r="BT42">
        <f t="shared" si="11"/>
        <v>40</v>
      </c>
      <c r="BU42">
        <f t="shared" si="12"/>
        <v>6.0999999999999999E-2</v>
      </c>
      <c r="BV42">
        <f t="shared" si="13"/>
        <v>0.78115361500352909</v>
      </c>
      <c r="BW42">
        <f t="shared" si="14"/>
        <v>0.21884638499647091</v>
      </c>
      <c r="BX42">
        <f t="shared" si="15"/>
        <v>0.84247544080806025</v>
      </c>
      <c r="BY42">
        <f t="shared" si="16"/>
        <v>-33.053143845685113</v>
      </c>
      <c r="BZ42">
        <f t="shared" si="17"/>
        <v>0.85869565217391308</v>
      </c>
      <c r="CA42">
        <f t="shared" si="18"/>
        <v>1.0744775629329495</v>
      </c>
    </row>
    <row r="43" spans="1:79" x14ac:dyDescent="0.25">
      <c r="A43" s="63">
        <v>7.2999999999999995E-2</v>
      </c>
      <c r="B43">
        <f t="shared" si="19"/>
        <v>41</v>
      </c>
      <c r="C43" s="29">
        <f t="shared" si="24"/>
        <v>0.88043478260869568</v>
      </c>
      <c r="D43" s="6">
        <f t="shared" si="1"/>
        <v>1.1771630469206349</v>
      </c>
      <c r="E43" s="7">
        <f t="shared" si="2"/>
        <v>0.88043478260869579</v>
      </c>
      <c r="F43" s="7">
        <f t="shared" si="3"/>
        <v>0.19952914706999192</v>
      </c>
      <c r="I43">
        <f t="shared" si="4"/>
        <v>0.99999999998717715</v>
      </c>
      <c r="J43">
        <f t="shared" si="5"/>
        <v>3.7043560831641492E-9</v>
      </c>
      <c r="K43">
        <f t="shared" si="6"/>
        <v>8.7367917094085692E-11</v>
      </c>
      <c r="L43">
        <f t="shared" si="20"/>
        <v>0.20000000000000009</v>
      </c>
      <c r="AU43">
        <f t="shared" si="22"/>
        <v>22</v>
      </c>
      <c r="AV43" s="2">
        <f t="shared" si="23"/>
        <v>0.04</v>
      </c>
      <c r="BK43">
        <v>0.9</v>
      </c>
      <c r="BL43">
        <f t="shared" si="25"/>
        <v>1.2815515655446006</v>
      </c>
      <c r="BM43">
        <v>0.25</v>
      </c>
      <c r="BS43">
        <f t="shared" si="11"/>
        <v>7.2999999999999995E-2</v>
      </c>
      <c r="BT43">
        <f t="shared" si="11"/>
        <v>41</v>
      </c>
      <c r="BU43">
        <f t="shared" si="12"/>
        <v>7.2999999999999995E-2</v>
      </c>
      <c r="BV43">
        <f t="shared" si="13"/>
        <v>0.90058450148286584</v>
      </c>
      <c r="BW43">
        <f t="shared" si="14"/>
        <v>9.941549851713416E-2</v>
      </c>
      <c r="BX43">
        <f t="shared" si="15"/>
        <v>0.92936503361622258</v>
      </c>
      <c r="BY43">
        <f t="shared" si="16"/>
        <v>-14.415162241005277</v>
      </c>
      <c r="BZ43">
        <f t="shared" si="17"/>
        <v>0.88043478260869568</v>
      </c>
      <c r="CA43">
        <f t="shared" si="18"/>
        <v>1.1771630469206349</v>
      </c>
    </row>
    <row r="44" spans="1:79" x14ac:dyDescent="0.25">
      <c r="A44" s="63">
        <v>7.4999999999999997E-2</v>
      </c>
      <c r="B44">
        <f t="shared" si="19"/>
        <v>42</v>
      </c>
      <c r="C44" s="29">
        <f t="shared" si="24"/>
        <v>0.90217391304347827</v>
      </c>
      <c r="D44" s="6">
        <f t="shared" si="1"/>
        <v>1.2940383516418554</v>
      </c>
      <c r="E44" s="7">
        <f t="shared" si="2"/>
        <v>0.90217391304347827</v>
      </c>
      <c r="F44" s="7">
        <f t="shared" si="3"/>
        <v>0.17269881404983101</v>
      </c>
      <c r="I44">
        <f t="shared" si="4"/>
        <v>0.99999999999704126</v>
      </c>
      <c r="J44">
        <f t="shared" si="5"/>
        <v>8.8081641230317026E-10</v>
      </c>
      <c r="K44">
        <f t="shared" si="6"/>
        <v>2.0774216505525748E-11</v>
      </c>
      <c r="L44">
        <f t="shared" si="20"/>
        <v>0.2050000000000001</v>
      </c>
      <c r="AU44">
        <f t="shared" si="22"/>
        <v>23</v>
      </c>
      <c r="AV44" s="2">
        <f t="shared" si="23"/>
        <v>4.1000000000000002E-2</v>
      </c>
      <c r="BS44">
        <f t="shared" si="11"/>
        <v>7.4999999999999997E-2</v>
      </c>
      <c r="BT44">
        <f t="shared" si="11"/>
        <v>42</v>
      </c>
      <c r="BU44">
        <f t="shared" si="12"/>
        <v>7.4999999999999997E-2</v>
      </c>
      <c r="BV44">
        <f t="shared" si="13"/>
        <v>0.91460787720875458</v>
      </c>
      <c r="BW44">
        <f t="shared" si="14"/>
        <v>8.5392122791245417E-2</v>
      </c>
      <c r="BX44">
        <f t="shared" si="15"/>
        <v>0.94013136851977452</v>
      </c>
      <c r="BY44">
        <f t="shared" si="16"/>
        <v>-12.532627728160609</v>
      </c>
      <c r="BZ44">
        <f t="shared" si="17"/>
        <v>0.90217391304347827</v>
      </c>
      <c r="CA44">
        <f t="shared" si="18"/>
        <v>1.2940383516418554</v>
      </c>
    </row>
    <row r="45" spans="1:79" x14ac:dyDescent="0.25">
      <c r="A45" s="63">
        <v>7.9000000000000001E-2</v>
      </c>
      <c r="B45">
        <f t="shared" si="19"/>
        <v>43</v>
      </c>
      <c r="C45" s="29">
        <f t="shared" si="24"/>
        <v>0.92391304347826086</v>
      </c>
      <c r="D45" s="6">
        <f t="shared" si="1"/>
        <v>1.4318948615205589</v>
      </c>
      <c r="E45" s="7">
        <f t="shared" si="2"/>
        <v>0.92391304347826086</v>
      </c>
      <c r="F45" s="7">
        <f t="shared" si="3"/>
        <v>0.14311597256719882</v>
      </c>
      <c r="I45">
        <f t="shared" si="4"/>
        <v>0.99999999999934674</v>
      </c>
      <c r="J45">
        <f t="shared" si="5"/>
        <v>2.002348183050451E-10</v>
      </c>
      <c r="K45">
        <f t="shared" si="6"/>
        <v>4.7225748854255826E-12</v>
      </c>
      <c r="L45">
        <f t="shared" si="20"/>
        <v>0.2100000000000001</v>
      </c>
      <c r="AU45">
        <f t="shared" si="22"/>
        <v>24</v>
      </c>
      <c r="AV45" s="2">
        <f t="shared" si="23"/>
        <v>4.2999999999999997E-2</v>
      </c>
      <c r="BS45">
        <f t="shared" si="11"/>
        <v>7.9000000000000001E-2</v>
      </c>
      <c r="BT45">
        <f t="shared" si="11"/>
        <v>43</v>
      </c>
      <c r="BU45">
        <f t="shared" si="12"/>
        <v>7.9000000000000001E-2</v>
      </c>
      <c r="BV45">
        <f t="shared" si="13"/>
        <v>0.93813278292057534</v>
      </c>
      <c r="BW45">
        <f t="shared" si="14"/>
        <v>6.1867217079424663E-2</v>
      </c>
      <c r="BX45">
        <f t="shared" si="15"/>
        <v>0.94013136851977452</v>
      </c>
      <c r="BY45">
        <f t="shared" si="16"/>
        <v>-10.675952409860228</v>
      </c>
      <c r="BZ45">
        <f t="shared" si="17"/>
        <v>0.92391304347826086</v>
      </c>
      <c r="CA45">
        <f t="shared" si="18"/>
        <v>1.4318948615205589</v>
      </c>
    </row>
    <row r="46" spans="1:79" x14ac:dyDescent="0.25">
      <c r="A46" s="62">
        <v>8.4000000000000005E-2</v>
      </c>
      <c r="B46">
        <f t="shared" si="19"/>
        <v>44</v>
      </c>
      <c r="C46" s="29">
        <f t="shared" si="24"/>
        <v>0.94565217391304346</v>
      </c>
      <c r="D46" s="6">
        <f t="shared" si="1"/>
        <v>1.6040834827675023</v>
      </c>
      <c r="E46" s="7">
        <f t="shared" si="2"/>
        <v>0.94565217391304346</v>
      </c>
      <c r="F46" s="7">
        <f t="shared" si="3"/>
        <v>0.11019756892829667</v>
      </c>
      <c r="I46">
        <f t="shared" si="4"/>
        <v>0.999999999999862</v>
      </c>
      <c r="J46">
        <f t="shared" si="5"/>
        <v>4.3518641132801966E-11</v>
      </c>
      <c r="K46">
        <f t="shared" si="6"/>
        <v>1.0263951264885535E-12</v>
      </c>
      <c r="L46">
        <f t="shared" si="20"/>
        <v>0.21500000000000011</v>
      </c>
      <c r="AU46">
        <f t="shared" si="22"/>
        <v>25</v>
      </c>
      <c r="AV46" s="2">
        <f t="shared" si="23"/>
        <v>4.2999999999999997E-2</v>
      </c>
      <c r="BS46">
        <f t="shared" si="11"/>
        <v>8.4000000000000005E-2</v>
      </c>
      <c r="BT46">
        <f t="shared" si="11"/>
        <v>44</v>
      </c>
      <c r="BU46">
        <f t="shared" si="12"/>
        <v>8.4000000000000005E-2</v>
      </c>
      <c r="BV46">
        <f t="shared" si="13"/>
        <v>0.96005147596629703</v>
      </c>
      <c r="BW46">
        <f t="shared" si="14"/>
        <v>3.994852403370297E-2</v>
      </c>
      <c r="BX46">
        <f t="shared" si="15"/>
        <v>0.94500931030906654</v>
      </c>
      <c r="BY46">
        <f t="shared" si="16"/>
        <v>-8.4676120830305894</v>
      </c>
      <c r="BZ46">
        <f t="shared" si="17"/>
        <v>0.94565217391304346</v>
      </c>
      <c r="CA46">
        <f t="shared" si="18"/>
        <v>1.6040834827675023</v>
      </c>
    </row>
    <row r="47" spans="1:79" x14ac:dyDescent="0.25">
      <c r="A47" s="67">
        <v>0.1</v>
      </c>
      <c r="B47">
        <f t="shared" si="19"/>
        <v>45</v>
      </c>
      <c r="C47" s="29">
        <f t="shared" si="24"/>
        <v>0.96739130434782605</v>
      </c>
      <c r="D47" s="6">
        <f t="shared" si="1"/>
        <v>1.8437650289963352</v>
      </c>
      <c r="E47" s="7">
        <f t="shared" si="2"/>
        <v>0.96739130434782605</v>
      </c>
      <c r="F47" s="7">
        <f t="shared" si="3"/>
        <v>7.2899516360253935E-2</v>
      </c>
      <c r="I47">
        <f t="shared" si="4"/>
        <v>0.99999999999997213</v>
      </c>
      <c r="J47">
        <f t="shared" si="5"/>
        <v>9.0425846378734784E-12</v>
      </c>
      <c r="K47">
        <f t="shared" si="6"/>
        <v>2.1327101585848669E-13</v>
      </c>
      <c r="L47">
        <f t="shared" si="20"/>
        <v>0.22000000000000011</v>
      </c>
      <c r="AU47">
        <f t="shared" si="22"/>
        <v>26</v>
      </c>
      <c r="AV47" s="2">
        <f t="shared" si="23"/>
        <v>4.3999999999999997E-2</v>
      </c>
      <c r="BS47">
        <f t="shared" si="11"/>
        <v>0.1</v>
      </c>
      <c r="BT47">
        <f t="shared" si="11"/>
        <v>45</v>
      </c>
      <c r="BU47">
        <f t="shared" si="12"/>
        <v>0.1</v>
      </c>
      <c r="BV47">
        <f t="shared" si="13"/>
        <v>0.99244383197339858</v>
      </c>
      <c r="BW47">
        <f t="shared" si="14"/>
        <v>7.5561680266014175E-3</v>
      </c>
      <c r="BX47">
        <f t="shared" si="15"/>
        <v>0.94500931030906654</v>
      </c>
      <c r="BY47">
        <f t="shared" si="16"/>
        <v>-5.7089370266814621</v>
      </c>
      <c r="BZ47">
        <f t="shared" si="17"/>
        <v>0.96739130434782605</v>
      </c>
      <c r="CA47">
        <f t="shared" si="18"/>
        <v>1.8437650289963352</v>
      </c>
    </row>
    <row r="48" spans="1:79" x14ac:dyDescent="0.25">
      <c r="A48" s="67">
        <v>0.10299999999999999</v>
      </c>
      <c r="B48">
        <f t="shared" si="19"/>
        <v>46</v>
      </c>
      <c r="C48" s="29">
        <f t="shared" si="24"/>
        <v>0.98913043478260865</v>
      </c>
      <c r="D48" s="6">
        <f t="shared" si="1"/>
        <v>2.2948952092430948</v>
      </c>
      <c r="E48" s="7">
        <f t="shared" si="2"/>
        <v>0.98913043478260865</v>
      </c>
      <c r="F48" s="7">
        <f t="shared" si="3"/>
        <v>2.8661212706892654E-2</v>
      </c>
      <c r="I48">
        <f t="shared" si="4"/>
        <v>0.99999999999999456</v>
      </c>
      <c r="J48">
        <f t="shared" si="5"/>
        <v>1.7963516905883918E-12</v>
      </c>
      <c r="K48">
        <f t="shared" si="6"/>
        <v>4.2367283827933429E-14</v>
      </c>
      <c r="L48">
        <f t="shared" si="20"/>
        <v>0.22500000000000012</v>
      </c>
      <c r="AU48">
        <f t="shared" si="22"/>
        <v>27</v>
      </c>
      <c r="AV48" s="2">
        <f t="shared" si="23"/>
        <v>4.3999999999999997E-2</v>
      </c>
      <c r="BS48">
        <f t="shared" si="11"/>
        <v>0.10299999999999999</v>
      </c>
      <c r="BT48">
        <f t="shared" si="11"/>
        <v>46</v>
      </c>
      <c r="BU48">
        <f t="shared" si="12"/>
        <v>0.10299999999999999</v>
      </c>
      <c r="BV48">
        <f t="shared" si="13"/>
        <v>0.99471913051656624</v>
      </c>
      <c r="BW48">
        <f t="shared" si="14"/>
        <v>5.2808694834337588E-3</v>
      </c>
      <c r="BX48">
        <f t="shared" si="15"/>
        <v>0.9538197947529593</v>
      </c>
      <c r="BY48">
        <f t="shared" si="16"/>
        <v>-4.784359791642391</v>
      </c>
      <c r="BZ48">
        <f t="shared" si="17"/>
        <v>0.98913043478260865</v>
      </c>
      <c r="CA48">
        <f t="shared" si="18"/>
        <v>2.2948952092430948</v>
      </c>
    </row>
    <row r="49" spans="1:73" x14ac:dyDescent="0.25">
      <c r="A49" s="68"/>
      <c r="B49" t="str">
        <f t="shared" si="19"/>
        <v/>
      </c>
      <c r="C49" s="29" t="str">
        <f t="shared" si="24"/>
        <v/>
      </c>
      <c r="D49" s="6" t="str">
        <f t="shared" si="1"/>
        <v/>
      </c>
      <c r="E49" s="7" t="str">
        <f t="shared" si="2"/>
        <v/>
      </c>
      <c r="F49" s="7" t="str">
        <f t="shared" si="3"/>
        <v/>
      </c>
      <c r="I49">
        <f t="shared" si="4"/>
        <v>0.999999999999999</v>
      </c>
      <c r="J49">
        <f t="shared" si="5"/>
        <v>3.4117066338343695E-13</v>
      </c>
      <c r="K49">
        <f t="shared" si="6"/>
        <v>8.0465726199728029E-15</v>
      </c>
      <c r="L49">
        <f t="shared" si="20"/>
        <v>0.23000000000000012</v>
      </c>
      <c r="AK49" t="s">
        <v>22</v>
      </c>
      <c r="AL49" t="s">
        <v>23</v>
      </c>
      <c r="AU49">
        <f t="shared" si="22"/>
        <v>28</v>
      </c>
      <c r="AV49" s="2">
        <f t="shared" si="23"/>
        <v>4.5999999999999999E-2</v>
      </c>
      <c r="BS49" t="str">
        <f t="shared" si="11"/>
        <v/>
      </c>
      <c r="BT49" t="str">
        <f t="shared" si="11"/>
        <v/>
      </c>
      <c r="BU49" t="str">
        <f t="shared" si="12"/>
        <v/>
      </c>
    </row>
    <row r="50" spans="1:73" x14ac:dyDescent="0.25">
      <c r="A50" s="68"/>
      <c r="B50" t="str">
        <f t="shared" si="19"/>
        <v/>
      </c>
      <c r="C50" s="29" t="str">
        <f t="shared" si="24"/>
        <v/>
      </c>
      <c r="D50" s="6" t="str">
        <f t="shared" si="1"/>
        <v/>
      </c>
      <c r="E50" s="7" t="str">
        <f t="shared" si="2"/>
        <v/>
      </c>
      <c r="F50" s="7" t="str">
        <f t="shared" si="3"/>
        <v/>
      </c>
      <c r="I50">
        <f t="shared" si="4"/>
        <v>0.99999999999999978</v>
      </c>
      <c r="J50">
        <f t="shared" si="5"/>
        <v>6.194888886530736E-14</v>
      </c>
      <c r="K50">
        <f t="shared" si="6"/>
        <v>1.4610758968484043E-15</v>
      </c>
      <c r="L50">
        <f t="shared" si="20"/>
        <v>0.23500000000000013</v>
      </c>
      <c r="AK50">
        <f>SLOPE(D3:D90,A3:A90)</f>
        <v>41.561601522531895</v>
      </c>
      <c r="AL50">
        <f>INTERCEPT(D3:D90,A3:A90)</f>
        <v>-1.7744996823967969</v>
      </c>
      <c r="AU50">
        <f t="shared" si="22"/>
        <v>29</v>
      </c>
      <c r="AV50" s="2">
        <f t="shared" si="23"/>
        <v>4.5999999999999999E-2</v>
      </c>
      <c r="BS50" t="str">
        <f t="shared" si="11"/>
        <v/>
      </c>
      <c r="BT50" t="str">
        <f t="shared" si="11"/>
        <v/>
      </c>
      <c r="BU50" t="str">
        <f t="shared" si="12"/>
        <v/>
      </c>
    </row>
    <row r="51" spans="1:73" x14ac:dyDescent="0.25">
      <c r="A51" s="68"/>
      <c r="B51" t="str">
        <f t="shared" si="19"/>
        <v/>
      </c>
      <c r="C51" s="29" t="str">
        <f t="shared" si="24"/>
        <v/>
      </c>
      <c r="D51" s="6" t="str">
        <f t="shared" si="1"/>
        <v/>
      </c>
      <c r="E51" s="7" t="str">
        <f t="shared" si="2"/>
        <v/>
      </c>
      <c r="F51" s="7" t="str">
        <f t="shared" si="3"/>
        <v/>
      </c>
      <c r="I51">
        <f t="shared" si="4"/>
        <v>1</v>
      </c>
      <c r="J51">
        <f t="shared" si="5"/>
        <v>1.0754169831063322E-14</v>
      </c>
      <c r="K51">
        <f t="shared" si="6"/>
        <v>2.5363906631068415E-16</v>
      </c>
      <c r="L51">
        <f t="shared" si="20"/>
        <v>0.24000000000000013</v>
      </c>
      <c r="AU51">
        <f t="shared" si="22"/>
        <v>30</v>
      </c>
      <c r="AV51" s="2">
        <f t="shared" si="23"/>
        <v>0.05</v>
      </c>
      <c r="BS51" t="str">
        <f t="shared" si="11"/>
        <v/>
      </c>
      <c r="BT51" t="str">
        <f t="shared" si="11"/>
        <v/>
      </c>
      <c r="BU51" t="str">
        <f t="shared" si="12"/>
        <v/>
      </c>
    </row>
    <row r="52" spans="1:73" x14ac:dyDescent="0.25">
      <c r="A52" s="68"/>
      <c r="B52" t="str">
        <f t="shared" si="19"/>
        <v/>
      </c>
      <c r="C52" s="29" t="str">
        <f t="shared" si="24"/>
        <v/>
      </c>
      <c r="D52" s="6" t="str">
        <f t="shared" si="1"/>
        <v/>
      </c>
      <c r="E52" s="7" t="str">
        <f t="shared" si="2"/>
        <v/>
      </c>
      <c r="F52" s="7" t="str">
        <f t="shared" si="3"/>
        <v/>
      </c>
      <c r="I52">
        <f t="shared" si="4"/>
        <v>1</v>
      </c>
      <c r="J52">
        <f t="shared" si="5"/>
        <v>1.7848502663644842E-15</v>
      </c>
      <c r="K52">
        <f t="shared" si="6"/>
        <v>4.209602062982318E-17</v>
      </c>
      <c r="L52">
        <f t="shared" si="20"/>
        <v>0.24500000000000013</v>
      </c>
      <c r="AK52" s="26" t="s">
        <v>12</v>
      </c>
      <c r="AL52" s="92" t="s">
        <v>13</v>
      </c>
      <c r="AM52" s="26" t="s">
        <v>16</v>
      </c>
      <c r="AN52" s="26" t="s">
        <v>15</v>
      </c>
      <c r="AO52" s="26" t="s">
        <v>16</v>
      </c>
      <c r="AU52">
        <f t="shared" si="22"/>
        <v>31</v>
      </c>
      <c r="AV52" s="2">
        <f t="shared" si="23"/>
        <v>0.05</v>
      </c>
      <c r="BS52" t="str">
        <f t="shared" si="11"/>
        <v/>
      </c>
      <c r="BT52" t="str">
        <f t="shared" si="11"/>
        <v/>
      </c>
      <c r="BU52" t="str">
        <f t="shared" si="12"/>
        <v/>
      </c>
    </row>
    <row r="53" spans="1:73" x14ac:dyDescent="0.25">
      <c r="A53" s="68"/>
      <c r="B53" t="str">
        <f t="shared" si="19"/>
        <v/>
      </c>
      <c r="C53" s="29" t="str">
        <f t="shared" si="24"/>
        <v/>
      </c>
      <c r="D53" s="6" t="str">
        <f t="shared" si="1"/>
        <v/>
      </c>
      <c r="E53" s="7" t="str">
        <f t="shared" si="2"/>
        <v/>
      </c>
      <c r="F53" s="7" t="str">
        <f t="shared" si="3"/>
        <v/>
      </c>
      <c r="I53">
        <f t="shared" si="4"/>
        <v>1</v>
      </c>
      <c r="J53">
        <f t="shared" si="5"/>
        <v>2.832097590080409E-16</v>
      </c>
      <c r="K53">
        <f t="shared" si="6"/>
        <v>6.6795540681703037E-18</v>
      </c>
      <c r="L53">
        <f t="shared" si="20"/>
        <v>0.25000000000000011</v>
      </c>
      <c r="AK53">
        <v>0.1</v>
      </c>
      <c r="AL53">
        <f>_xlfn.NORM.S.INV(AK53)</f>
        <v>-1.2815515655446006</v>
      </c>
      <c r="AM53">
        <f>(AL53-$AL$50)/$AK$50</f>
        <v>1.1860662216901173E-2</v>
      </c>
      <c r="AN53">
        <v>0.1</v>
      </c>
      <c r="AO53" s="9">
        <f>AM53</f>
        <v>1.1860662216901173E-2</v>
      </c>
      <c r="AU53">
        <f t="shared" si="22"/>
        <v>32</v>
      </c>
      <c r="AV53" s="2">
        <f t="shared" si="23"/>
        <v>0.05</v>
      </c>
      <c r="BS53" t="str">
        <f t="shared" si="11"/>
        <v/>
      </c>
      <c r="BT53" t="str">
        <f t="shared" si="11"/>
        <v/>
      </c>
      <c r="BU53" t="str">
        <f t="shared" si="12"/>
        <v/>
      </c>
    </row>
    <row r="54" spans="1:73" x14ac:dyDescent="0.25">
      <c r="A54" s="68"/>
      <c r="B54" t="str">
        <f t="shared" si="19"/>
        <v/>
      </c>
      <c r="C54" s="29" t="str">
        <f t="shared" si="24"/>
        <v/>
      </c>
      <c r="D54" s="6" t="str">
        <f t="shared" si="1"/>
        <v/>
      </c>
      <c r="E54" s="7" t="str">
        <f t="shared" si="2"/>
        <v/>
      </c>
      <c r="F54" s="7" t="str">
        <f t="shared" si="3"/>
        <v/>
      </c>
      <c r="I54">
        <f t="shared" si="4"/>
        <v>1</v>
      </c>
      <c r="J54">
        <f t="shared" si="5"/>
        <v>4.2963155248182135E-17</v>
      </c>
      <c r="K54">
        <f t="shared" si="6"/>
        <v>1.0132938900995977E-18</v>
      </c>
      <c r="L54">
        <f t="shared" si="20"/>
        <v>0.25500000000000012</v>
      </c>
      <c r="AK54">
        <v>0.25</v>
      </c>
      <c r="AL54">
        <f t="shared" ref="AL54:AL57" si="26">_xlfn.NORM.S.INV(AK54)</f>
        <v>-0.67448975019608193</v>
      </c>
      <c r="AM54">
        <f>(AL54-$AL$50)/$AK$50</f>
        <v>2.6466976533721005E-2</v>
      </c>
      <c r="AN54">
        <v>0.25</v>
      </c>
      <c r="AO54" s="9">
        <f>AM54</f>
        <v>2.6466976533721005E-2</v>
      </c>
      <c r="AU54">
        <f t="shared" ref="AU54:AU85" si="27">IF(B35&gt;0,B35,"")</f>
        <v>33</v>
      </c>
      <c r="AV54" s="2">
        <f t="shared" ref="AV54:AV85" si="28">IF(A35&gt;0,A35,"")</f>
        <v>5.3999999999999999E-2</v>
      </c>
      <c r="BS54" t="str">
        <f t="shared" si="11"/>
        <v/>
      </c>
      <c r="BT54" t="str">
        <f t="shared" si="11"/>
        <v/>
      </c>
      <c r="BU54" t="str">
        <f t="shared" si="12"/>
        <v/>
      </c>
    </row>
    <row r="55" spans="1:73" x14ac:dyDescent="0.25">
      <c r="A55" s="68"/>
      <c r="B55" t="str">
        <f t="shared" si="19"/>
        <v/>
      </c>
      <c r="C55" s="29" t="str">
        <f t="shared" si="24"/>
        <v/>
      </c>
      <c r="D55" s="6" t="str">
        <f t="shared" si="1"/>
        <v/>
      </c>
      <c r="E55" s="7" t="str">
        <f t="shared" si="2"/>
        <v/>
      </c>
      <c r="F55" s="7" t="str">
        <f t="shared" si="3"/>
        <v/>
      </c>
      <c r="I55">
        <f t="shared" si="4"/>
        <v>1</v>
      </c>
      <c r="J55">
        <f t="shared" si="5"/>
        <v>6.2311133479959709E-18</v>
      </c>
      <c r="K55">
        <f t="shared" si="6"/>
        <v>1.469619502471137E-19</v>
      </c>
      <c r="L55">
        <f t="shared" si="20"/>
        <v>0.26000000000000012</v>
      </c>
      <c r="AK55">
        <v>0.5</v>
      </c>
      <c r="AL55">
        <f t="shared" si="26"/>
        <v>0</v>
      </c>
      <c r="AM55">
        <f>(AL55-$AL$50)/$AK$50</f>
        <v>4.2695652173913051E-2</v>
      </c>
      <c r="AN55">
        <v>0.5</v>
      </c>
      <c r="AO55" s="9">
        <f>AM55</f>
        <v>4.2695652173913051E-2</v>
      </c>
      <c r="AU55">
        <f t="shared" si="27"/>
        <v>34</v>
      </c>
      <c r="AV55" s="2">
        <f t="shared" si="28"/>
        <v>5.6000000000000001E-2</v>
      </c>
      <c r="BS55" t="str">
        <f t="shared" si="11"/>
        <v/>
      </c>
      <c r="BT55" t="str">
        <f t="shared" si="11"/>
        <v/>
      </c>
      <c r="BU55" t="str">
        <f t="shared" si="12"/>
        <v/>
      </c>
    </row>
    <row r="56" spans="1:73" x14ac:dyDescent="0.25">
      <c r="A56" s="68"/>
      <c r="B56" t="str">
        <f t="shared" si="19"/>
        <v/>
      </c>
      <c r="C56" s="29" t="str">
        <f t="shared" si="24"/>
        <v/>
      </c>
      <c r="D56" s="6" t="str">
        <f t="shared" si="1"/>
        <v/>
      </c>
      <c r="E56" s="7" t="str">
        <f t="shared" si="2"/>
        <v/>
      </c>
      <c r="F56" s="7" t="str">
        <f t="shared" si="3"/>
        <v/>
      </c>
      <c r="I56">
        <f t="shared" si="4"/>
        <v>1</v>
      </c>
      <c r="J56">
        <f t="shared" si="5"/>
        <v>8.6400580889614841E-19</v>
      </c>
      <c r="K56">
        <f t="shared" si="6"/>
        <v>2.037773534340385E-20</v>
      </c>
      <c r="L56">
        <f t="shared" si="20"/>
        <v>0.26500000000000012</v>
      </c>
      <c r="AK56">
        <v>0.75</v>
      </c>
      <c r="AL56">
        <f t="shared" si="26"/>
        <v>0.67448975019608193</v>
      </c>
      <c r="AM56">
        <f>(AL56-$AL$50)/$AK$50</f>
        <v>5.8924327814105101E-2</v>
      </c>
      <c r="AN56">
        <v>0.75</v>
      </c>
      <c r="AO56" s="9">
        <f>AM56</f>
        <v>5.8924327814105101E-2</v>
      </c>
      <c r="AU56">
        <f t="shared" si="27"/>
        <v>35</v>
      </c>
      <c r="AV56" s="2">
        <f t="shared" si="28"/>
        <v>5.7000000000000002E-2</v>
      </c>
      <c r="BS56" t="str">
        <f t="shared" si="11"/>
        <v/>
      </c>
      <c r="BT56" t="str">
        <f t="shared" si="11"/>
        <v/>
      </c>
      <c r="BU56" t="str">
        <f t="shared" si="12"/>
        <v/>
      </c>
    </row>
    <row r="57" spans="1:73" x14ac:dyDescent="0.25">
      <c r="A57" s="68"/>
      <c r="B57" t="str">
        <f t="shared" si="19"/>
        <v/>
      </c>
      <c r="C57" s="29" t="str">
        <f t="shared" si="24"/>
        <v/>
      </c>
      <c r="D57" s="6" t="str">
        <f t="shared" si="1"/>
        <v/>
      </c>
      <c r="E57" s="7" t="str">
        <f t="shared" si="2"/>
        <v/>
      </c>
      <c r="F57" s="7" t="str">
        <f t="shared" si="3"/>
        <v/>
      </c>
      <c r="I57">
        <f t="shared" si="4"/>
        <v>1</v>
      </c>
      <c r="J57">
        <f t="shared" si="5"/>
        <v>1.1453789612034632E-19</v>
      </c>
      <c r="K57">
        <f t="shared" si="6"/>
        <v>2.7013972705954857E-21</v>
      </c>
      <c r="L57">
        <f t="shared" si="20"/>
        <v>0.27000000000000013</v>
      </c>
      <c r="AK57">
        <v>0.9</v>
      </c>
      <c r="AL57">
        <f t="shared" si="26"/>
        <v>1.2815515655446006</v>
      </c>
      <c r="AM57">
        <f>(AL57-$AL$50)/$AK$50</f>
        <v>7.3530642130924931E-2</v>
      </c>
      <c r="AN57">
        <v>0.9</v>
      </c>
      <c r="AO57" s="9">
        <f>AM57</f>
        <v>7.3530642130924931E-2</v>
      </c>
      <c r="AU57">
        <f t="shared" si="27"/>
        <v>36</v>
      </c>
      <c r="AV57" s="2">
        <f t="shared" si="28"/>
        <v>5.7000000000000002E-2</v>
      </c>
      <c r="BS57" t="str">
        <f t="shared" si="11"/>
        <v/>
      </c>
      <c r="BT57" t="str">
        <f t="shared" si="11"/>
        <v/>
      </c>
      <c r="BU57" t="str">
        <f t="shared" si="12"/>
        <v/>
      </c>
    </row>
    <row r="58" spans="1:73" x14ac:dyDescent="0.25">
      <c r="A58" s="68"/>
      <c r="B58" t="str">
        <f t="shared" si="19"/>
        <v/>
      </c>
      <c r="C58" s="29" t="str">
        <f t="shared" si="24"/>
        <v/>
      </c>
      <c r="D58" s="6" t="str">
        <f t="shared" si="1"/>
        <v/>
      </c>
      <c r="E58" s="7" t="str">
        <f t="shared" si="2"/>
        <v/>
      </c>
      <c r="F58" s="7" t="str">
        <f t="shared" si="3"/>
        <v/>
      </c>
      <c r="I58">
        <f t="shared" si="4"/>
        <v>1</v>
      </c>
      <c r="J58">
        <f t="shared" si="5"/>
        <v>1.451654514471368E-20</v>
      </c>
      <c r="K58">
        <f t="shared" si="6"/>
        <v>3.4237537758858489E-22</v>
      </c>
      <c r="L58">
        <f t="shared" si="20"/>
        <v>0.27500000000000013</v>
      </c>
      <c r="AU58">
        <f t="shared" si="27"/>
        <v>37</v>
      </c>
      <c r="AV58" s="2">
        <f t="shared" si="28"/>
        <v>5.8000000000000003E-2</v>
      </c>
      <c r="BS58" t="str">
        <f t="shared" si="11"/>
        <v/>
      </c>
      <c r="BT58" t="str">
        <f t="shared" si="11"/>
        <v/>
      </c>
      <c r="BU58" t="str">
        <f t="shared" si="12"/>
        <v/>
      </c>
    </row>
    <row r="59" spans="1:73" ht="15.75" x14ac:dyDescent="0.25">
      <c r="A59" s="68"/>
      <c r="B59" t="str">
        <f t="shared" si="19"/>
        <v/>
      </c>
      <c r="C59" s="29" t="str">
        <f t="shared" si="24"/>
        <v/>
      </c>
      <c r="D59" s="6" t="str">
        <f t="shared" si="1"/>
        <v/>
      </c>
      <c r="E59" s="7" t="str">
        <f t="shared" si="2"/>
        <v/>
      </c>
      <c r="F59" s="7" t="str">
        <f t="shared" si="3"/>
        <v/>
      </c>
      <c r="I59">
        <f t="shared" si="4"/>
        <v>1</v>
      </c>
      <c r="J59">
        <f t="shared" si="5"/>
        <v>1.7589717512280022E-21</v>
      </c>
      <c r="K59">
        <f t="shared" si="6"/>
        <v>4.14856711077462E-23</v>
      </c>
      <c r="L59">
        <f t="shared" si="20"/>
        <v>0.28000000000000014</v>
      </c>
      <c r="AN59" s="112"/>
      <c r="AO59" s="112"/>
      <c r="AP59" s="28"/>
      <c r="AU59">
        <f t="shared" si="27"/>
        <v>38</v>
      </c>
      <c r="AV59" s="2">
        <f t="shared" si="28"/>
        <v>5.8000000000000003E-2</v>
      </c>
      <c r="BS59" t="str">
        <f t="shared" si="11"/>
        <v/>
      </c>
      <c r="BT59" t="str">
        <f t="shared" si="11"/>
        <v/>
      </c>
      <c r="BU59" t="str">
        <f t="shared" si="12"/>
        <v/>
      </c>
    </row>
    <row r="60" spans="1:73" ht="15.75" x14ac:dyDescent="0.25">
      <c r="A60" s="68"/>
      <c r="B60" t="str">
        <f t="shared" si="19"/>
        <v/>
      </c>
      <c r="C60" s="29" t="str">
        <f t="shared" si="24"/>
        <v/>
      </c>
      <c r="D60" s="6" t="str">
        <f t="shared" si="1"/>
        <v/>
      </c>
      <c r="E60" s="7" t="str">
        <f t="shared" si="2"/>
        <v/>
      </c>
      <c r="F60" s="7" t="str">
        <f t="shared" si="3"/>
        <v/>
      </c>
      <c r="I60">
        <f t="shared" si="4"/>
        <v>1</v>
      </c>
      <c r="J60">
        <f t="shared" si="5"/>
        <v>2.0376800283929689E-22</v>
      </c>
      <c r="K60">
        <f t="shared" si="6"/>
        <v>4.8059056901691009E-24</v>
      </c>
      <c r="L60">
        <f t="shared" si="20"/>
        <v>0.28500000000000014</v>
      </c>
      <c r="AK60" s="111" t="s">
        <v>103</v>
      </c>
      <c r="AL60" s="111"/>
      <c r="AM60" s="112"/>
      <c r="AN60" s="112"/>
      <c r="AO60" s="112"/>
      <c r="AU60">
        <f t="shared" si="27"/>
        <v>39</v>
      </c>
      <c r="AV60" s="2">
        <f t="shared" si="28"/>
        <v>0.06</v>
      </c>
      <c r="BS60" t="str">
        <f t="shared" si="11"/>
        <v/>
      </c>
      <c r="BT60" t="str">
        <f t="shared" si="11"/>
        <v/>
      </c>
      <c r="BU60" t="str">
        <f t="shared" si="12"/>
        <v/>
      </c>
    </row>
    <row r="61" spans="1:73" ht="15.75" x14ac:dyDescent="0.25">
      <c r="A61" s="68"/>
      <c r="B61" t="str">
        <f t="shared" si="19"/>
        <v/>
      </c>
      <c r="C61" s="29" t="str">
        <f t="shared" si="24"/>
        <v/>
      </c>
      <c r="D61" s="6" t="str">
        <f t="shared" si="1"/>
        <v/>
      </c>
      <c r="E61" s="7" t="str">
        <f t="shared" si="2"/>
        <v/>
      </c>
      <c r="F61" s="7" t="str">
        <f t="shared" si="3"/>
        <v/>
      </c>
      <c r="I61">
        <f t="shared" si="4"/>
        <v>1</v>
      </c>
      <c r="J61">
        <f t="shared" si="5"/>
        <v>2.2568081485822567E-23</v>
      </c>
      <c r="K61">
        <f t="shared" si="6"/>
        <v>5.3227233774506017E-25</v>
      </c>
      <c r="L61">
        <f t="shared" si="20"/>
        <v>0.29000000000000015</v>
      </c>
      <c r="AK61" s="112" t="s">
        <v>4</v>
      </c>
      <c r="AL61" s="113">
        <f>BP3</f>
        <v>4.2695652173913051E-2</v>
      </c>
      <c r="AM61" s="112"/>
      <c r="AN61" s="112"/>
      <c r="AO61" s="112"/>
      <c r="AU61">
        <f t="shared" si="27"/>
        <v>40</v>
      </c>
      <c r="AV61" s="2">
        <f t="shared" si="28"/>
        <v>6.0999999999999999E-2</v>
      </c>
      <c r="BS61" t="str">
        <f t="shared" si="11"/>
        <v/>
      </c>
      <c r="BT61" t="str">
        <f t="shared" si="11"/>
        <v/>
      </c>
      <c r="BU61" t="str">
        <f t="shared" si="12"/>
        <v/>
      </c>
    </row>
    <row r="62" spans="1:73" ht="15.75" x14ac:dyDescent="0.25">
      <c r="A62" s="68"/>
      <c r="B62" t="str">
        <f t="shared" si="19"/>
        <v/>
      </c>
      <c r="C62" s="29" t="str">
        <f t="shared" si="24"/>
        <v/>
      </c>
      <c r="D62" s="6" t="str">
        <f t="shared" si="1"/>
        <v/>
      </c>
      <c r="E62" s="7" t="str">
        <f t="shared" si="2"/>
        <v/>
      </c>
      <c r="F62" s="7" t="str">
        <f t="shared" si="3"/>
        <v/>
      </c>
      <c r="I62">
        <f t="shared" si="4"/>
        <v>1</v>
      </c>
      <c r="J62">
        <f t="shared" si="5"/>
        <v>2.3896528898674693E-24</v>
      </c>
      <c r="K62">
        <f t="shared" si="6"/>
        <v>5.6360401343288418E-26</v>
      </c>
      <c r="L62">
        <f t="shared" si="20"/>
        <v>0.29500000000000015</v>
      </c>
      <c r="AK62" s="112" t="s">
        <v>135</v>
      </c>
      <c r="AL62" s="113">
        <f>BP4</f>
        <v>2.3585183263337538E-2</v>
      </c>
      <c r="AM62" s="112"/>
      <c r="AN62" s="112"/>
      <c r="AO62" s="112"/>
      <c r="AU62">
        <f t="shared" si="27"/>
        <v>41</v>
      </c>
      <c r="AV62" s="2">
        <f t="shared" si="28"/>
        <v>7.2999999999999995E-2</v>
      </c>
      <c r="BS62" t="str">
        <f t="shared" si="11"/>
        <v/>
      </c>
      <c r="BT62" t="str">
        <f t="shared" si="11"/>
        <v/>
      </c>
      <c r="BU62" t="str">
        <f t="shared" si="12"/>
        <v/>
      </c>
    </row>
    <row r="63" spans="1:73" ht="15.75" x14ac:dyDescent="0.25">
      <c r="A63" s="68"/>
      <c r="B63" t="str">
        <f t="shared" si="19"/>
        <v/>
      </c>
      <c r="C63" s="29" t="str">
        <f t="shared" si="24"/>
        <v/>
      </c>
      <c r="D63" s="6" t="str">
        <f t="shared" si="1"/>
        <v/>
      </c>
      <c r="E63" s="7" t="str">
        <f t="shared" si="2"/>
        <v/>
      </c>
      <c r="F63" s="7" t="str">
        <f t="shared" si="3"/>
        <v/>
      </c>
      <c r="I63">
        <f t="shared" si="4"/>
        <v>1</v>
      </c>
      <c r="J63">
        <f t="shared" si="5"/>
        <v>2.4191150916235046E-25</v>
      </c>
      <c r="K63">
        <f t="shared" si="6"/>
        <v>5.7055272771045933E-27</v>
      </c>
      <c r="L63">
        <f t="shared" si="20"/>
        <v>0.30000000000000016</v>
      </c>
      <c r="AK63" s="112" t="s">
        <v>96</v>
      </c>
      <c r="AL63" s="114">
        <f>BP5</f>
        <v>46</v>
      </c>
      <c r="AM63" s="112"/>
      <c r="AN63" s="112"/>
      <c r="AO63" s="112"/>
      <c r="AU63">
        <f t="shared" si="27"/>
        <v>42</v>
      </c>
      <c r="AV63" s="2">
        <f t="shared" si="28"/>
        <v>7.4999999999999997E-2</v>
      </c>
      <c r="BS63" t="str">
        <f t="shared" si="11"/>
        <v/>
      </c>
      <c r="BT63" t="str">
        <f t="shared" si="11"/>
        <v/>
      </c>
      <c r="BU63" t="str">
        <f t="shared" si="12"/>
        <v/>
      </c>
    </row>
    <row r="64" spans="1:73" ht="15.75" x14ac:dyDescent="0.25">
      <c r="A64" s="68"/>
      <c r="B64" t="str">
        <f t="shared" si="19"/>
        <v/>
      </c>
      <c r="C64" s="29" t="str">
        <f t="shared" si="24"/>
        <v/>
      </c>
      <c r="D64" s="6" t="str">
        <f t="shared" si="1"/>
        <v/>
      </c>
      <c r="E64" s="7" t="str">
        <f t="shared" si="2"/>
        <v/>
      </c>
      <c r="F64" s="7" t="str">
        <f t="shared" si="3"/>
        <v/>
      </c>
      <c r="I64">
        <f t="shared" si="4"/>
        <v>1</v>
      </c>
      <c r="J64">
        <f t="shared" si="5"/>
        <v>2.3413145715028432E-26</v>
      </c>
      <c r="K64">
        <f t="shared" si="6"/>
        <v>5.5220333246017155E-28</v>
      </c>
      <c r="L64">
        <f t="shared" si="20"/>
        <v>0.30500000000000016</v>
      </c>
      <c r="AK64" s="112"/>
      <c r="AL64" s="115"/>
      <c r="AM64" s="112"/>
      <c r="AN64" s="112"/>
      <c r="AO64" s="112"/>
      <c r="AU64">
        <f t="shared" si="27"/>
        <v>43</v>
      </c>
      <c r="AV64" s="2">
        <f t="shared" si="28"/>
        <v>7.9000000000000001E-2</v>
      </c>
      <c r="BS64" t="str">
        <f t="shared" si="11"/>
        <v/>
      </c>
      <c r="BT64" t="str">
        <f t="shared" si="11"/>
        <v/>
      </c>
      <c r="BU64" t="str">
        <f t="shared" si="12"/>
        <v/>
      </c>
    </row>
    <row r="65" spans="1:73" ht="15.75" x14ac:dyDescent="0.25">
      <c r="A65" s="68"/>
      <c r="B65" t="str">
        <f t="shared" si="19"/>
        <v/>
      </c>
      <c r="C65" s="29" t="str">
        <f t="shared" si="24"/>
        <v/>
      </c>
      <c r="D65" s="6" t="str">
        <f t="shared" si="1"/>
        <v/>
      </c>
      <c r="E65" s="7" t="str">
        <f t="shared" si="2"/>
        <v/>
      </c>
      <c r="F65" s="7" t="str">
        <f t="shared" si="3"/>
        <v/>
      </c>
      <c r="I65">
        <f t="shared" si="4"/>
        <v>1</v>
      </c>
      <c r="J65">
        <f t="shared" si="5"/>
        <v>2.166429364074541E-27</v>
      </c>
      <c r="K65">
        <f t="shared" si="6"/>
        <v>5.1095633578773849E-29</v>
      </c>
      <c r="L65">
        <f t="shared" si="20"/>
        <v>0.31000000000000016</v>
      </c>
      <c r="AK65" s="112" t="s">
        <v>133</v>
      </c>
      <c r="AL65" s="116">
        <f>BP8</f>
        <v>0.43348967025180229</v>
      </c>
      <c r="AM65" s="112"/>
      <c r="AN65" s="112"/>
      <c r="AO65" s="112"/>
      <c r="AU65">
        <f t="shared" si="27"/>
        <v>44</v>
      </c>
      <c r="AV65" s="2">
        <f t="shared" si="28"/>
        <v>8.4000000000000005E-2</v>
      </c>
      <c r="BS65" t="str">
        <f t="shared" si="11"/>
        <v/>
      </c>
      <c r="BT65" t="str">
        <f t="shared" si="11"/>
        <v/>
      </c>
      <c r="BU65" t="str">
        <f t="shared" si="12"/>
        <v/>
      </c>
    </row>
    <row r="66" spans="1:73" ht="15.75" x14ac:dyDescent="0.25">
      <c r="A66" s="68"/>
      <c r="B66" t="str">
        <f t="shared" si="19"/>
        <v/>
      </c>
      <c r="C66" s="29" t="str">
        <f t="shared" si="24"/>
        <v/>
      </c>
      <c r="D66" s="6" t="str">
        <f t="shared" si="1"/>
        <v/>
      </c>
      <c r="E66" s="7" t="str">
        <f t="shared" si="2"/>
        <v/>
      </c>
      <c r="F66" s="7" t="str">
        <f t="shared" si="3"/>
        <v/>
      </c>
      <c r="I66">
        <f t="shared" si="4"/>
        <v>1</v>
      </c>
      <c r="J66">
        <f t="shared" si="5"/>
        <v>1.9165088422896816E-28</v>
      </c>
      <c r="K66">
        <f t="shared" si="6"/>
        <v>4.5201212271209003E-30</v>
      </c>
      <c r="L66">
        <f t="shared" si="20"/>
        <v>0.31500000000000017</v>
      </c>
      <c r="AK66" s="111" t="s">
        <v>99</v>
      </c>
      <c r="AL66" s="118">
        <f>BP10</f>
        <v>0.29001466499259659</v>
      </c>
      <c r="AM66" s="112"/>
      <c r="AN66" s="112"/>
      <c r="AO66" s="112"/>
      <c r="AU66">
        <f t="shared" si="27"/>
        <v>45</v>
      </c>
      <c r="AV66" s="2">
        <f t="shared" si="28"/>
        <v>0.1</v>
      </c>
      <c r="BS66" t="str">
        <f t="shared" si="11"/>
        <v/>
      </c>
      <c r="BT66" t="str">
        <f t="shared" si="11"/>
        <v/>
      </c>
      <c r="BU66" t="str">
        <f t="shared" si="12"/>
        <v/>
      </c>
    </row>
    <row r="67" spans="1:73" ht="15.75" x14ac:dyDescent="0.25">
      <c r="A67" s="68"/>
      <c r="B67" t="str">
        <f t="shared" si="19"/>
        <v/>
      </c>
      <c r="C67" s="29" t="str">
        <f t="shared" ref="C67:C98" si="29">IF(A67&gt;0,((B67-0.5)/$S$2),"")</f>
        <v/>
      </c>
      <c r="D67" s="6" t="str">
        <f t="shared" ref="D67:D130" si="30">IF(A67&gt;0,(_xlfn.NORM.S.INV(C67)),"")</f>
        <v/>
      </c>
      <c r="E67" s="7" t="str">
        <f t="shared" si="2"/>
        <v/>
      </c>
      <c r="F67" s="7" t="str">
        <f t="shared" si="3"/>
        <v/>
      </c>
      <c r="I67">
        <f t="shared" si="4"/>
        <v>1</v>
      </c>
      <c r="J67">
        <f t="shared" si="5"/>
        <v>1.6209090587379691E-29</v>
      </c>
      <c r="K67">
        <f t="shared" si="6"/>
        <v>3.822943720353895E-31</v>
      </c>
      <c r="L67">
        <f t="shared" si="20"/>
        <v>0.32000000000000017</v>
      </c>
      <c r="AK67" s="112"/>
      <c r="AL67" s="115"/>
      <c r="AM67" s="112"/>
      <c r="AN67" s="112"/>
      <c r="AO67" s="112"/>
      <c r="AU67">
        <f t="shared" si="27"/>
        <v>46</v>
      </c>
      <c r="AV67" s="2">
        <f t="shared" si="28"/>
        <v>0.10299999999999999</v>
      </c>
      <c r="BS67" t="str">
        <f t="shared" si="11"/>
        <v/>
      </c>
      <c r="BT67" t="str">
        <f t="shared" si="11"/>
        <v/>
      </c>
      <c r="BU67" t="str">
        <f t="shared" si="12"/>
        <v/>
      </c>
    </row>
    <row r="68" spans="1:73" ht="15.75" x14ac:dyDescent="0.25">
      <c r="A68" s="68"/>
      <c r="B68" t="str">
        <f t="shared" si="19"/>
        <v/>
      </c>
      <c r="C68" s="29" t="str">
        <f t="shared" si="29"/>
        <v/>
      </c>
      <c r="D68" s="6" t="str">
        <f t="shared" si="30"/>
        <v/>
      </c>
      <c r="E68" s="7" t="str">
        <f t="shared" ref="E68:E131" si="31">IF(A68&gt;0,_xlfn.NORM.DIST(D68,0,1,TRUE),"")</f>
        <v/>
      </c>
      <c r="F68" s="7" t="str">
        <f t="shared" ref="F68:F131" si="32">IF(A68&gt;0,_xlfn.NORM.DIST(D68,0,1,FALSE),"")</f>
        <v/>
      </c>
      <c r="I68">
        <f t="shared" ref="I68:I103" si="33">_xlfn.NORM.DIST(L68,$G$3,$H$3,TRUE)</f>
        <v>1</v>
      </c>
      <c r="J68">
        <f t="shared" ref="J68:J103" si="34">_xlfn.NORM.DIST(L68,$G$3,$H$3,FALSE)</f>
        <v>1.3106538264424769E-30</v>
      </c>
      <c r="K68">
        <f t="shared" ref="K68:K103" si="35">J68*$H$3</f>
        <v>3.091201069144041E-32</v>
      </c>
      <c r="L68">
        <f t="shared" si="20"/>
        <v>0.32500000000000018</v>
      </c>
      <c r="AK68" s="112" t="s">
        <v>104</v>
      </c>
      <c r="AL68" s="115"/>
      <c r="AM68" s="112"/>
      <c r="AN68" s="112"/>
      <c r="AO68" s="112"/>
      <c r="AU68" t="str">
        <f t="shared" si="27"/>
        <v/>
      </c>
      <c r="AV68" s="2" t="str">
        <f t="shared" si="28"/>
        <v/>
      </c>
      <c r="BS68" t="str">
        <f t="shared" ref="BS68:BT112" si="36">IF(A68&gt;0,A68,"")</f>
        <v/>
      </c>
      <c r="BT68" t="str">
        <f t="shared" si="36"/>
        <v/>
      </c>
      <c r="BU68" t="str">
        <f t="shared" ref="BU68:BU112" si="37">BS68</f>
        <v/>
      </c>
    </row>
    <row r="69" spans="1:73" ht="15.75" x14ac:dyDescent="0.25">
      <c r="A69" s="68"/>
      <c r="B69" t="str">
        <f t="shared" ref="B69:B132" si="38">IF(A69&gt;0,(B68+1),"")</f>
        <v/>
      </c>
      <c r="C69" s="29" t="str">
        <f t="shared" si="29"/>
        <v/>
      </c>
      <c r="D69" s="6" t="str">
        <f t="shared" si="30"/>
        <v/>
      </c>
      <c r="E69" s="7" t="str">
        <f t="shared" si="31"/>
        <v/>
      </c>
      <c r="F69" s="7" t="str">
        <f t="shared" si="32"/>
        <v/>
      </c>
      <c r="I69">
        <f t="shared" si="33"/>
        <v>1</v>
      </c>
      <c r="J69">
        <f t="shared" si="34"/>
        <v>1.0132086257472956E-31</v>
      </c>
      <c r="K69">
        <f t="shared" si="35"/>
        <v>2.3896711122244342E-33</v>
      </c>
      <c r="L69">
        <f t="shared" ref="L69:L103" si="39">L68+0.005</f>
        <v>0.33000000000000018</v>
      </c>
      <c r="AK69" s="111" t="str">
        <f>IF(AL66&gt;0.05,("Accept Normal"),("Reject Normal"))</f>
        <v>Accept Normal</v>
      </c>
      <c r="AL69" s="117"/>
      <c r="AM69" s="112"/>
      <c r="AN69" s="112"/>
      <c r="AO69" s="112"/>
      <c r="AU69" t="str">
        <f t="shared" si="27"/>
        <v/>
      </c>
      <c r="AV69" s="2" t="str">
        <f t="shared" si="28"/>
        <v/>
      </c>
      <c r="BS69" t="str">
        <f t="shared" si="36"/>
        <v/>
      </c>
      <c r="BT69" t="str">
        <f t="shared" si="36"/>
        <v/>
      </c>
      <c r="BU69" t="str">
        <f t="shared" si="37"/>
        <v/>
      </c>
    </row>
    <row r="70" spans="1:73" x14ac:dyDescent="0.25">
      <c r="A70" s="68"/>
      <c r="B70" t="str">
        <f t="shared" si="38"/>
        <v/>
      </c>
      <c r="C70" s="29" t="str">
        <f t="shared" si="29"/>
        <v/>
      </c>
      <c r="D70" s="6" t="str">
        <f t="shared" si="30"/>
        <v/>
      </c>
      <c r="E70" s="7" t="str">
        <f t="shared" si="31"/>
        <v/>
      </c>
      <c r="F70" s="7" t="str">
        <f t="shared" si="32"/>
        <v/>
      </c>
      <c r="I70">
        <f t="shared" si="33"/>
        <v>1</v>
      </c>
      <c r="J70">
        <f t="shared" si="34"/>
        <v>7.4884388090432975E-33</v>
      </c>
      <c r="K70">
        <f t="shared" si="35"/>
        <v>1.7661620166757528E-34</v>
      </c>
      <c r="L70">
        <f t="shared" si="39"/>
        <v>0.33500000000000019</v>
      </c>
      <c r="AU70" t="str">
        <f t="shared" si="27"/>
        <v/>
      </c>
      <c r="AV70" s="2" t="str">
        <f t="shared" si="28"/>
        <v/>
      </c>
      <c r="BS70" t="str">
        <f t="shared" si="36"/>
        <v/>
      </c>
      <c r="BT70" t="str">
        <f t="shared" si="36"/>
        <v/>
      </c>
      <c r="BU70" t="str">
        <f t="shared" si="37"/>
        <v/>
      </c>
    </row>
    <row r="71" spans="1:73" x14ac:dyDescent="0.25">
      <c r="A71" s="68"/>
      <c r="B71" t="str">
        <f t="shared" si="38"/>
        <v/>
      </c>
      <c r="C71" s="29" t="str">
        <f t="shared" si="29"/>
        <v/>
      </c>
      <c r="D71" s="6" t="str">
        <f t="shared" si="30"/>
        <v/>
      </c>
      <c r="E71" s="7" t="str">
        <f t="shared" si="31"/>
        <v/>
      </c>
      <c r="F71" s="7" t="str">
        <f t="shared" si="32"/>
        <v/>
      </c>
      <c r="I71">
        <f t="shared" si="33"/>
        <v>1</v>
      </c>
      <c r="J71">
        <f t="shared" si="34"/>
        <v>5.2913345435038731E-34</v>
      </c>
      <c r="K71">
        <f t="shared" si="35"/>
        <v>1.2479709491616732E-35</v>
      </c>
      <c r="L71">
        <f t="shared" si="39"/>
        <v>0.34000000000000019</v>
      </c>
      <c r="AU71" t="str">
        <f t="shared" si="27"/>
        <v/>
      </c>
      <c r="AV71" s="2" t="str">
        <f t="shared" si="28"/>
        <v/>
      </c>
      <c r="BS71" t="str">
        <f t="shared" si="36"/>
        <v/>
      </c>
      <c r="BT71" t="str">
        <f t="shared" si="36"/>
        <v/>
      </c>
      <c r="BU71" t="str">
        <f t="shared" si="37"/>
        <v/>
      </c>
    </row>
    <row r="72" spans="1:73" x14ac:dyDescent="0.25">
      <c r="A72" s="68"/>
      <c r="B72" t="str">
        <f t="shared" si="38"/>
        <v/>
      </c>
      <c r="C72" s="29" t="str">
        <f t="shared" si="29"/>
        <v/>
      </c>
      <c r="D72" s="6" t="str">
        <f t="shared" si="30"/>
        <v/>
      </c>
      <c r="E72" s="7" t="str">
        <f t="shared" si="31"/>
        <v/>
      </c>
      <c r="F72" s="7" t="str">
        <f t="shared" si="32"/>
        <v/>
      </c>
      <c r="I72">
        <f t="shared" si="33"/>
        <v>1</v>
      </c>
      <c r="J72">
        <f t="shared" si="34"/>
        <v>3.5745443029672568E-35</v>
      </c>
      <c r="K72">
        <f t="shared" si="35"/>
        <v>8.4306282468401886E-37</v>
      </c>
      <c r="L72">
        <f t="shared" si="39"/>
        <v>0.3450000000000002</v>
      </c>
      <c r="AU72" t="str">
        <f t="shared" si="27"/>
        <v/>
      </c>
      <c r="AV72" s="2" t="str">
        <f t="shared" si="28"/>
        <v/>
      </c>
      <c r="BS72" t="str">
        <f t="shared" si="36"/>
        <v/>
      </c>
      <c r="BT72" t="str">
        <f t="shared" si="36"/>
        <v/>
      </c>
      <c r="BU72" t="str">
        <f t="shared" si="37"/>
        <v/>
      </c>
    </row>
    <row r="73" spans="1:73" x14ac:dyDescent="0.25">
      <c r="A73" s="68"/>
      <c r="B73" t="str">
        <f t="shared" si="38"/>
        <v/>
      </c>
      <c r="C73" s="29" t="str">
        <f t="shared" si="29"/>
        <v/>
      </c>
      <c r="D73" s="6" t="str">
        <f t="shared" si="30"/>
        <v/>
      </c>
      <c r="E73" s="7" t="str">
        <f t="shared" si="31"/>
        <v/>
      </c>
      <c r="F73" s="7" t="str">
        <f t="shared" si="32"/>
        <v/>
      </c>
      <c r="I73">
        <f t="shared" si="33"/>
        <v>1</v>
      </c>
      <c r="J73">
        <f t="shared" si="34"/>
        <v>2.3086477601835023E-36</v>
      </c>
      <c r="K73">
        <f t="shared" si="35"/>
        <v>5.4449880514421631E-38</v>
      </c>
      <c r="L73">
        <f t="shared" si="39"/>
        <v>0.3500000000000002</v>
      </c>
      <c r="AU73" t="str">
        <f t="shared" si="27"/>
        <v/>
      </c>
      <c r="AV73" s="2" t="str">
        <f t="shared" si="28"/>
        <v/>
      </c>
      <c r="BS73" t="str">
        <f t="shared" si="36"/>
        <v/>
      </c>
      <c r="BT73" t="str">
        <f t="shared" si="36"/>
        <v/>
      </c>
      <c r="BU73" t="str">
        <f t="shared" si="37"/>
        <v/>
      </c>
    </row>
    <row r="74" spans="1:73" x14ac:dyDescent="0.25">
      <c r="A74" s="68"/>
      <c r="B74" t="str">
        <f t="shared" si="38"/>
        <v/>
      </c>
      <c r="C74" s="29" t="str">
        <f t="shared" si="29"/>
        <v/>
      </c>
      <c r="D74" s="6" t="str">
        <f t="shared" si="30"/>
        <v/>
      </c>
      <c r="E74" s="7" t="str">
        <f t="shared" si="31"/>
        <v/>
      </c>
      <c r="F74" s="7" t="str">
        <f t="shared" si="32"/>
        <v/>
      </c>
      <c r="I74">
        <f t="shared" si="33"/>
        <v>1</v>
      </c>
      <c r="J74">
        <f t="shared" si="34"/>
        <v>1.425529457063624E-37</v>
      </c>
      <c r="K74">
        <f t="shared" si="35"/>
        <v>3.3621373492131636E-39</v>
      </c>
      <c r="L74">
        <f t="shared" si="39"/>
        <v>0.3550000000000002</v>
      </c>
      <c r="AU74" t="str">
        <f t="shared" si="27"/>
        <v/>
      </c>
      <c r="AV74" s="2" t="str">
        <f t="shared" si="28"/>
        <v/>
      </c>
      <c r="BS74" t="str">
        <f t="shared" si="36"/>
        <v/>
      </c>
      <c r="BT74" t="str">
        <f t="shared" si="36"/>
        <v/>
      </c>
      <c r="BU74" t="str">
        <f t="shared" si="37"/>
        <v/>
      </c>
    </row>
    <row r="75" spans="1:73" x14ac:dyDescent="0.25">
      <c r="A75" s="68"/>
      <c r="B75" t="str">
        <f t="shared" si="38"/>
        <v/>
      </c>
      <c r="C75" s="29" t="str">
        <f t="shared" si="29"/>
        <v/>
      </c>
      <c r="D75" s="6" t="str">
        <f t="shared" si="30"/>
        <v/>
      </c>
      <c r="E75" s="7" t="str">
        <f t="shared" si="31"/>
        <v/>
      </c>
      <c r="F75" s="7" t="str">
        <f t="shared" si="32"/>
        <v/>
      </c>
      <c r="I75">
        <f t="shared" si="33"/>
        <v>1</v>
      </c>
      <c r="J75">
        <f t="shared" si="34"/>
        <v>8.4154286918909063E-39</v>
      </c>
      <c r="K75">
        <f t="shared" si="35"/>
        <v>1.9847942793779591E-40</v>
      </c>
      <c r="L75">
        <f t="shared" si="39"/>
        <v>0.36000000000000021</v>
      </c>
      <c r="AL75" t="s">
        <v>6</v>
      </c>
      <c r="AM75" t="s">
        <v>71</v>
      </c>
      <c r="AU75" t="str">
        <f t="shared" si="27"/>
        <v/>
      </c>
      <c r="AV75" s="2" t="str">
        <f t="shared" si="28"/>
        <v/>
      </c>
      <c r="BS75" t="str">
        <f t="shared" si="36"/>
        <v/>
      </c>
      <c r="BT75" t="str">
        <f t="shared" si="36"/>
        <v/>
      </c>
      <c r="BU75" t="str">
        <f t="shared" si="37"/>
        <v/>
      </c>
    </row>
    <row r="76" spans="1:73" x14ac:dyDescent="0.25">
      <c r="A76" s="68"/>
      <c r="B76" t="str">
        <f t="shared" si="38"/>
        <v/>
      </c>
      <c r="C76" s="29" t="str">
        <f t="shared" si="29"/>
        <v/>
      </c>
      <c r="D76" s="6" t="str">
        <f t="shared" si="30"/>
        <v/>
      </c>
      <c r="E76" s="7" t="str">
        <f t="shared" si="31"/>
        <v/>
      </c>
      <c r="F76" s="7" t="str">
        <f t="shared" si="32"/>
        <v/>
      </c>
      <c r="I76">
        <f t="shared" si="33"/>
        <v>1</v>
      </c>
      <c r="J76">
        <f t="shared" si="34"/>
        <v>4.7496085860671921E-40</v>
      </c>
      <c r="K76">
        <f t="shared" si="35"/>
        <v>1.1202038893151622E-41</v>
      </c>
      <c r="L76">
        <f t="shared" si="39"/>
        <v>0.36500000000000021</v>
      </c>
      <c r="AK76" t="s">
        <v>68</v>
      </c>
      <c r="AL76" s="2">
        <f>_xlfn.QUARTILE.INC(A3:A202,1)</f>
        <v>3.1E-2</v>
      </c>
      <c r="AM76">
        <v>0.25</v>
      </c>
      <c r="AU76" t="str">
        <f t="shared" si="27"/>
        <v/>
      </c>
      <c r="AV76" s="2" t="str">
        <f t="shared" si="28"/>
        <v/>
      </c>
      <c r="BS76" t="str">
        <f t="shared" si="36"/>
        <v/>
      </c>
      <c r="BT76" t="str">
        <f t="shared" si="36"/>
        <v/>
      </c>
      <c r="BU76" t="str">
        <f t="shared" si="37"/>
        <v/>
      </c>
    </row>
    <row r="77" spans="1:73" x14ac:dyDescent="0.25">
      <c r="A77" s="68"/>
      <c r="B77" t="str">
        <f t="shared" si="38"/>
        <v/>
      </c>
      <c r="C77" s="29" t="str">
        <f t="shared" si="29"/>
        <v/>
      </c>
      <c r="D77" s="6" t="str">
        <f t="shared" si="30"/>
        <v/>
      </c>
      <c r="E77" s="7" t="str">
        <f t="shared" si="31"/>
        <v/>
      </c>
      <c r="F77" s="7" t="str">
        <f t="shared" si="32"/>
        <v/>
      </c>
      <c r="I77">
        <f t="shared" si="33"/>
        <v>1</v>
      </c>
      <c r="J77">
        <f t="shared" si="34"/>
        <v>2.5628366496505684E-41</v>
      </c>
      <c r="K77">
        <f t="shared" si="35"/>
        <v>6.0444972056006639E-43</v>
      </c>
      <c r="L77">
        <f t="shared" si="39"/>
        <v>0.37000000000000022</v>
      </c>
      <c r="AK77" t="s">
        <v>70</v>
      </c>
      <c r="AL77" s="2">
        <f>_xlfn.QUARTILE.INC(A3:A202,2)</f>
        <v>4.1999999999999996E-2</v>
      </c>
      <c r="AM77">
        <v>0.5</v>
      </c>
      <c r="AU77" t="str">
        <f t="shared" si="27"/>
        <v/>
      </c>
      <c r="AV77" s="2" t="str">
        <f t="shared" si="28"/>
        <v/>
      </c>
      <c r="BS77" t="str">
        <f t="shared" si="36"/>
        <v/>
      </c>
      <c r="BT77" t="str">
        <f t="shared" si="36"/>
        <v/>
      </c>
      <c r="BU77" t="str">
        <f t="shared" si="37"/>
        <v/>
      </c>
    </row>
    <row r="78" spans="1:73" x14ac:dyDescent="0.25">
      <c r="A78" s="68"/>
      <c r="B78" t="str">
        <f t="shared" si="38"/>
        <v/>
      </c>
      <c r="C78" s="29" t="str">
        <f t="shared" si="29"/>
        <v/>
      </c>
      <c r="D78" s="6" t="str">
        <f t="shared" si="30"/>
        <v/>
      </c>
      <c r="E78" s="7" t="str">
        <f t="shared" si="31"/>
        <v/>
      </c>
      <c r="F78" s="7" t="str">
        <f t="shared" si="32"/>
        <v/>
      </c>
      <c r="I78">
        <f t="shared" si="33"/>
        <v>1</v>
      </c>
      <c r="J78">
        <f t="shared" si="34"/>
        <v>1.3221038173865511E-42</v>
      </c>
      <c r="K78">
        <f t="shared" si="35"/>
        <v>3.1182060826219954E-44</v>
      </c>
      <c r="L78">
        <f t="shared" si="39"/>
        <v>0.37500000000000022</v>
      </c>
      <c r="AK78" t="s">
        <v>69</v>
      </c>
      <c r="AL78" s="2">
        <f>_xlfn.QUARTILE.INC(A3:A202,3)</f>
        <v>5.6750000000000002E-2</v>
      </c>
      <c r="AM78">
        <v>0.75</v>
      </c>
      <c r="AU78" t="str">
        <f t="shared" si="27"/>
        <v/>
      </c>
      <c r="AV78" s="2" t="str">
        <f t="shared" si="28"/>
        <v/>
      </c>
      <c r="BS78" t="str">
        <f t="shared" si="36"/>
        <v/>
      </c>
      <c r="BT78" t="str">
        <f t="shared" si="36"/>
        <v/>
      </c>
      <c r="BU78" t="str">
        <f t="shared" si="37"/>
        <v/>
      </c>
    </row>
    <row r="79" spans="1:73" x14ac:dyDescent="0.25">
      <c r="A79" s="68"/>
      <c r="B79" t="str">
        <f t="shared" si="38"/>
        <v/>
      </c>
      <c r="C79" s="29" t="str">
        <f t="shared" si="29"/>
        <v/>
      </c>
      <c r="D79" s="6" t="str">
        <f t="shared" si="30"/>
        <v/>
      </c>
      <c r="E79" s="7" t="str">
        <f t="shared" si="31"/>
        <v/>
      </c>
      <c r="F79" s="7" t="str">
        <f t="shared" si="32"/>
        <v/>
      </c>
      <c r="I79">
        <f t="shared" si="33"/>
        <v>1</v>
      </c>
      <c r="J79">
        <f t="shared" si="34"/>
        <v>6.5206624756552094E-44</v>
      </c>
      <c r="K79">
        <f t="shared" si="35"/>
        <v>1.5379101948669635E-45</v>
      </c>
      <c r="L79">
        <f t="shared" si="39"/>
        <v>0.38000000000000023</v>
      </c>
      <c r="AU79" t="str">
        <f t="shared" si="27"/>
        <v/>
      </c>
      <c r="AV79" s="2" t="str">
        <f t="shared" si="28"/>
        <v/>
      </c>
      <c r="BS79" t="str">
        <f t="shared" si="36"/>
        <v/>
      </c>
      <c r="BT79" t="str">
        <f t="shared" si="36"/>
        <v/>
      </c>
      <c r="BU79" t="str">
        <f t="shared" si="37"/>
        <v/>
      </c>
    </row>
    <row r="80" spans="1:73" x14ac:dyDescent="0.25">
      <c r="A80" s="68"/>
      <c r="B80" t="str">
        <f t="shared" si="38"/>
        <v/>
      </c>
      <c r="C80" s="29" t="str">
        <f t="shared" si="29"/>
        <v/>
      </c>
      <c r="D80" s="6" t="str">
        <f t="shared" si="30"/>
        <v/>
      </c>
      <c r="E80" s="7" t="str">
        <f t="shared" si="31"/>
        <v/>
      </c>
      <c r="F80" s="7" t="str">
        <f t="shared" si="32"/>
        <v/>
      </c>
      <c r="I80">
        <f t="shared" si="33"/>
        <v>1</v>
      </c>
      <c r="J80">
        <f t="shared" si="34"/>
        <v>3.0746763726438595E-45</v>
      </c>
      <c r="K80">
        <f t="shared" si="35"/>
        <v>7.2516805724259329E-47</v>
      </c>
      <c r="L80">
        <f t="shared" si="39"/>
        <v>0.38500000000000023</v>
      </c>
      <c r="AU80" t="str">
        <f t="shared" si="27"/>
        <v/>
      </c>
      <c r="AV80" s="2" t="str">
        <f t="shared" si="28"/>
        <v/>
      </c>
      <c r="BS80" t="str">
        <f t="shared" si="36"/>
        <v/>
      </c>
      <c r="BT80" t="str">
        <f t="shared" si="36"/>
        <v/>
      </c>
      <c r="BU80" t="str">
        <f t="shared" si="37"/>
        <v/>
      </c>
    </row>
    <row r="81" spans="1:73" x14ac:dyDescent="0.25">
      <c r="A81" s="68"/>
      <c r="B81" t="str">
        <f t="shared" si="38"/>
        <v/>
      </c>
      <c r="C81" s="29" t="str">
        <f t="shared" si="29"/>
        <v/>
      </c>
      <c r="D81" s="6" t="str">
        <f t="shared" si="30"/>
        <v/>
      </c>
      <c r="E81" s="7" t="str">
        <f t="shared" si="31"/>
        <v/>
      </c>
      <c r="F81" s="7" t="str">
        <f t="shared" si="32"/>
        <v/>
      </c>
      <c r="I81">
        <f t="shared" si="33"/>
        <v>1</v>
      </c>
      <c r="J81">
        <f t="shared" si="34"/>
        <v>1.3860810582255626E-46</v>
      </c>
      <c r="K81">
        <f t="shared" si="35"/>
        <v>3.2690975776090726E-48</v>
      </c>
      <c r="L81">
        <f t="shared" si="39"/>
        <v>0.39000000000000024</v>
      </c>
      <c r="AU81" t="str">
        <f t="shared" si="27"/>
        <v/>
      </c>
      <c r="AV81" s="2" t="str">
        <f t="shared" si="28"/>
        <v/>
      </c>
      <c r="BS81" t="str">
        <f t="shared" si="36"/>
        <v/>
      </c>
      <c r="BT81" t="str">
        <f t="shared" si="36"/>
        <v/>
      </c>
      <c r="BU81" t="str">
        <f t="shared" si="37"/>
        <v/>
      </c>
    </row>
    <row r="82" spans="1:73" x14ac:dyDescent="0.25">
      <c r="A82" s="68"/>
      <c r="B82" t="str">
        <f t="shared" si="38"/>
        <v/>
      </c>
      <c r="C82" s="29" t="str">
        <f t="shared" si="29"/>
        <v/>
      </c>
      <c r="D82" s="6" t="str">
        <f t="shared" si="30"/>
        <v/>
      </c>
      <c r="E82" s="7" t="str">
        <f t="shared" si="31"/>
        <v/>
      </c>
      <c r="F82" s="7" t="str">
        <f t="shared" si="32"/>
        <v/>
      </c>
      <c r="I82">
        <f t="shared" si="33"/>
        <v>1</v>
      </c>
      <c r="J82">
        <f t="shared" si="34"/>
        <v>5.9739196227395127E-48</v>
      </c>
      <c r="K82">
        <f t="shared" si="35"/>
        <v>1.4089598910275966E-49</v>
      </c>
      <c r="L82">
        <f t="shared" si="39"/>
        <v>0.39500000000000024</v>
      </c>
      <c r="AU82" t="str">
        <f t="shared" si="27"/>
        <v/>
      </c>
      <c r="AV82" s="2" t="str">
        <f t="shared" si="28"/>
        <v/>
      </c>
      <c r="BS82" t="str">
        <f t="shared" si="36"/>
        <v/>
      </c>
      <c r="BT82" t="str">
        <f t="shared" si="36"/>
        <v/>
      </c>
      <c r="BU82" t="str">
        <f t="shared" si="37"/>
        <v/>
      </c>
    </row>
    <row r="83" spans="1:73" x14ac:dyDescent="0.25">
      <c r="A83" s="68"/>
      <c r="B83" t="str">
        <f t="shared" si="38"/>
        <v/>
      </c>
      <c r="C83" s="29" t="str">
        <f t="shared" si="29"/>
        <v/>
      </c>
      <c r="D83" s="6" t="str">
        <f t="shared" si="30"/>
        <v/>
      </c>
      <c r="E83" s="7" t="str">
        <f t="shared" si="31"/>
        <v/>
      </c>
      <c r="F83" s="7" t="str">
        <f t="shared" si="32"/>
        <v/>
      </c>
      <c r="I83">
        <f t="shared" si="33"/>
        <v>1</v>
      </c>
      <c r="J83">
        <f t="shared" si="34"/>
        <v>2.4615669353493014E-49</v>
      </c>
      <c r="K83">
        <f t="shared" si="35"/>
        <v>5.8056507285185424E-51</v>
      </c>
      <c r="L83">
        <f t="shared" si="39"/>
        <v>0.40000000000000024</v>
      </c>
      <c r="AU83" t="str">
        <f t="shared" si="27"/>
        <v/>
      </c>
      <c r="AV83" s="2" t="str">
        <f t="shared" si="28"/>
        <v/>
      </c>
      <c r="BS83" t="str">
        <f t="shared" si="36"/>
        <v/>
      </c>
      <c r="BT83" t="str">
        <f t="shared" si="36"/>
        <v/>
      </c>
      <c r="BU83" t="str">
        <f t="shared" si="37"/>
        <v/>
      </c>
    </row>
    <row r="84" spans="1:73" x14ac:dyDescent="0.25">
      <c r="A84" s="68"/>
      <c r="B84" t="str">
        <f t="shared" si="38"/>
        <v/>
      </c>
      <c r="C84" s="29" t="str">
        <f t="shared" si="29"/>
        <v/>
      </c>
      <c r="D84" s="6" t="str">
        <f t="shared" si="30"/>
        <v/>
      </c>
      <c r="E84" s="7" t="str">
        <f t="shared" si="31"/>
        <v/>
      </c>
      <c r="F84" s="7" t="str">
        <f t="shared" si="32"/>
        <v/>
      </c>
      <c r="I84">
        <f t="shared" si="33"/>
        <v>1</v>
      </c>
      <c r="J84">
        <f t="shared" si="34"/>
        <v>9.6971799003253304E-51</v>
      </c>
      <c r="K84">
        <f t="shared" si="35"/>
        <v>2.2870976508672617E-52</v>
      </c>
      <c r="L84">
        <f t="shared" si="39"/>
        <v>0.40500000000000025</v>
      </c>
      <c r="AU84" t="str">
        <f t="shared" si="27"/>
        <v/>
      </c>
      <c r="AV84" s="2" t="str">
        <f t="shared" si="28"/>
        <v/>
      </c>
      <c r="BS84" t="str">
        <f t="shared" si="36"/>
        <v/>
      </c>
      <c r="BT84" t="str">
        <f t="shared" si="36"/>
        <v/>
      </c>
      <c r="BU84" t="str">
        <f t="shared" si="37"/>
        <v/>
      </c>
    </row>
    <row r="85" spans="1:73" x14ac:dyDescent="0.25">
      <c r="A85" s="68"/>
      <c r="B85" t="str">
        <f t="shared" si="38"/>
        <v/>
      </c>
      <c r="C85" s="29" t="str">
        <f t="shared" si="29"/>
        <v/>
      </c>
      <c r="D85" s="6" t="str">
        <f t="shared" si="30"/>
        <v/>
      </c>
      <c r="E85" s="7" t="str">
        <f t="shared" si="31"/>
        <v/>
      </c>
      <c r="F85" s="7" t="str">
        <f t="shared" si="32"/>
        <v/>
      </c>
      <c r="I85">
        <f t="shared" si="33"/>
        <v>1</v>
      </c>
      <c r="J85">
        <f t="shared" si="34"/>
        <v>3.6522524062538861E-52</v>
      </c>
      <c r="K85">
        <f t="shared" si="35"/>
        <v>8.6139042325463404E-54</v>
      </c>
      <c r="L85">
        <f t="shared" si="39"/>
        <v>0.41000000000000025</v>
      </c>
      <c r="AU85" t="str">
        <f t="shared" si="27"/>
        <v/>
      </c>
      <c r="AV85" s="2" t="str">
        <f t="shared" si="28"/>
        <v/>
      </c>
      <c r="BS85" t="str">
        <f t="shared" si="36"/>
        <v/>
      </c>
      <c r="BT85" t="str">
        <f t="shared" si="36"/>
        <v/>
      </c>
      <c r="BU85" t="str">
        <f t="shared" si="37"/>
        <v/>
      </c>
    </row>
    <row r="86" spans="1:73" x14ac:dyDescent="0.25">
      <c r="A86" s="68"/>
      <c r="B86" t="str">
        <f t="shared" si="38"/>
        <v/>
      </c>
      <c r="C86" s="29" t="str">
        <f t="shared" si="29"/>
        <v/>
      </c>
      <c r="D86" s="6" t="str">
        <f t="shared" si="30"/>
        <v/>
      </c>
      <c r="E86" s="7" t="str">
        <f t="shared" si="31"/>
        <v/>
      </c>
      <c r="F86" s="7" t="str">
        <f t="shared" si="32"/>
        <v/>
      </c>
      <c r="I86">
        <f t="shared" si="33"/>
        <v>1</v>
      </c>
      <c r="J86">
        <f t="shared" si="34"/>
        <v>1.3150965650425887E-53</v>
      </c>
      <c r="K86">
        <f t="shared" si="35"/>
        <v>3.1016793495515149E-55</v>
      </c>
      <c r="L86">
        <f t="shared" si="39"/>
        <v>0.41500000000000026</v>
      </c>
      <c r="O86" s="2"/>
      <c r="AU86" t="str">
        <f t="shared" ref="AU86:AU117" si="40">IF(B67&gt;0,B67,"")</f>
        <v/>
      </c>
      <c r="AV86" s="2" t="str">
        <f t="shared" ref="AV86:AV117" si="41">IF(A67&gt;0,A67,"")</f>
        <v/>
      </c>
      <c r="BS86" t="str">
        <f t="shared" si="36"/>
        <v/>
      </c>
      <c r="BT86" t="str">
        <f t="shared" si="36"/>
        <v/>
      </c>
      <c r="BU86" t="str">
        <f t="shared" si="37"/>
        <v/>
      </c>
    </row>
    <row r="87" spans="1:73" x14ac:dyDescent="0.25">
      <c r="A87" s="68"/>
      <c r="B87" t="str">
        <f t="shared" si="38"/>
        <v/>
      </c>
      <c r="C87" s="29" t="str">
        <f t="shared" si="29"/>
        <v/>
      </c>
      <c r="D87" s="6" t="str">
        <f t="shared" si="30"/>
        <v/>
      </c>
      <c r="E87" s="7" t="str">
        <f t="shared" si="31"/>
        <v/>
      </c>
      <c r="F87" s="7" t="str">
        <f t="shared" si="32"/>
        <v/>
      </c>
      <c r="I87">
        <f t="shared" si="33"/>
        <v>1</v>
      </c>
      <c r="J87">
        <f t="shared" si="34"/>
        <v>4.5272661977645552E-55</v>
      </c>
      <c r="K87">
        <f t="shared" si="35"/>
        <v>1.0677640295619037E-56</v>
      </c>
      <c r="L87">
        <f t="shared" si="39"/>
        <v>0.42000000000000026</v>
      </c>
      <c r="O87" s="2"/>
      <c r="AK87" t="s">
        <v>22</v>
      </c>
      <c r="AL87" t="s">
        <v>23</v>
      </c>
      <c r="AU87" t="str">
        <f t="shared" si="40"/>
        <v/>
      </c>
      <c r="AV87" s="2" t="str">
        <f t="shared" si="41"/>
        <v/>
      </c>
      <c r="BS87" t="str">
        <f t="shared" si="36"/>
        <v/>
      </c>
      <c r="BT87" t="str">
        <f t="shared" si="36"/>
        <v/>
      </c>
      <c r="BU87" t="str">
        <f t="shared" si="37"/>
        <v/>
      </c>
    </row>
    <row r="88" spans="1:73" x14ac:dyDescent="0.25">
      <c r="A88" s="68"/>
      <c r="B88" t="str">
        <f t="shared" si="38"/>
        <v/>
      </c>
      <c r="C88" s="29" t="str">
        <f t="shared" si="29"/>
        <v/>
      </c>
      <c r="D88" s="6" t="str">
        <f t="shared" si="30"/>
        <v/>
      </c>
      <c r="E88" s="7" t="str">
        <f t="shared" si="31"/>
        <v/>
      </c>
      <c r="F88" s="7" t="str">
        <f t="shared" si="32"/>
        <v/>
      </c>
      <c r="I88">
        <f t="shared" si="33"/>
        <v>1</v>
      </c>
      <c r="J88">
        <f t="shared" si="34"/>
        <v>1.4900332073432239E-56</v>
      </c>
      <c r="K88">
        <f t="shared" si="35"/>
        <v>3.5142706263648553E-58</v>
      </c>
      <c r="L88">
        <f t="shared" si="39"/>
        <v>0.42500000000000027</v>
      </c>
      <c r="O88" s="2"/>
      <c r="AK88">
        <f>SLOPE(A3:A48,D3:D48)</f>
        <v>2.3249542493675369E-2</v>
      </c>
      <c r="AL88">
        <f>INTERCEPT(A3:A48,D3:D48)</f>
        <v>4.2695652173913051E-2</v>
      </c>
      <c r="AU88" t="str">
        <f t="shared" si="40"/>
        <v/>
      </c>
      <c r="AV88" s="2" t="str">
        <f t="shared" si="41"/>
        <v/>
      </c>
      <c r="BS88" t="str">
        <f t="shared" si="36"/>
        <v/>
      </c>
      <c r="BT88" t="str">
        <f t="shared" si="36"/>
        <v/>
      </c>
      <c r="BU88" t="str">
        <f t="shared" si="37"/>
        <v/>
      </c>
    </row>
    <row r="89" spans="1:73" x14ac:dyDescent="0.25">
      <c r="A89" s="68"/>
      <c r="B89" t="str">
        <f t="shared" si="38"/>
        <v/>
      </c>
      <c r="C89" s="29" t="str">
        <f t="shared" si="29"/>
        <v/>
      </c>
      <c r="D89" s="6" t="str">
        <f t="shared" si="30"/>
        <v/>
      </c>
      <c r="E89" s="7" t="str">
        <f t="shared" si="31"/>
        <v/>
      </c>
      <c r="F89" s="7" t="str">
        <f t="shared" si="32"/>
        <v/>
      </c>
      <c r="I89">
        <f t="shared" si="33"/>
        <v>1</v>
      </c>
      <c r="J89">
        <f t="shared" si="34"/>
        <v>4.6885374761515619E-58</v>
      </c>
      <c r="K89">
        <f t="shared" si="35"/>
        <v>1.1058001561206065E-59</v>
      </c>
      <c r="L89">
        <f t="shared" si="39"/>
        <v>0.43000000000000027</v>
      </c>
      <c r="AM89" s="27"/>
      <c r="AU89" t="str">
        <f t="shared" si="40"/>
        <v/>
      </c>
      <c r="AV89" s="2" t="str">
        <f t="shared" si="41"/>
        <v/>
      </c>
      <c r="BS89" t="str">
        <f t="shared" si="36"/>
        <v/>
      </c>
      <c r="BT89" t="str">
        <f t="shared" si="36"/>
        <v/>
      </c>
      <c r="BU89" t="str">
        <f t="shared" si="37"/>
        <v/>
      </c>
    </row>
    <row r="90" spans="1:73" x14ac:dyDescent="0.25">
      <c r="A90" s="68"/>
      <c r="B90" t="str">
        <f t="shared" si="38"/>
        <v/>
      </c>
      <c r="C90" s="29" t="str">
        <f t="shared" si="29"/>
        <v/>
      </c>
      <c r="D90" s="6" t="str">
        <f t="shared" si="30"/>
        <v/>
      </c>
      <c r="E90" s="7" t="str">
        <f t="shared" si="31"/>
        <v/>
      </c>
      <c r="F90" s="7" t="str">
        <f t="shared" si="32"/>
        <v/>
      </c>
      <c r="I90">
        <f t="shared" si="33"/>
        <v>1</v>
      </c>
      <c r="J90">
        <f t="shared" si="34"/>
        <v>1.410458668908536E-59</v>
      </c>
      <c r="K90">
        <f t="shared" si="35"/>
        <v>3.3265926191570944E-61</v>
      </c>
      <c r="L90">
        <f t="shared" si="39"/>
        <v>0.43500000000000028</v>
      </c>
      <c r="AK90" s="26" t="s">
        <v>12</v>
      </c>
      <c r="AL90" s="92" t="s">
        <v>13</v>
      </c>
      <c r="AM90" s="26" t="s">
        <v>16</v>
      </c>
      <c r="AN90" s="26" t="s">
        <v>15</v>
      </c>
      <c r="AO90" s="26" t="s">
        <v>16</v>
      </c>
      <c r="AU90" t="str">
        <f t="shared" si="40"/>
        <v/>
      </c>
      <c r="AV90" s="2" t="str">
        <f t="shared" si="41"/>
        <v/>
      </c>
      <c r="BS90" t="str">
        <f t="shared" si="36"/>
        <v/>
      </c>
      <c r="BT90" t="str">
        <f t="shared" si="36"/>
        <v/>
      </c>
      <c r="BU90" t="str">
        <f t="shared" si="37"/>
        <v/>
      </c>
    </row>
    <row r="91" spans="1:73" x14ac:dyDescent="0.25">
      <c r="A91" s="68"/>
      <c r="B91" t="str">
        <f t="shared" si="38"/>
        <v/>
      </c>
      <c r="C91" s="29" t="str">
        <f t="shared" si="29"/>
        <v/>
      </c>
      <c r="D91" s="6" t="str">
        <f t="shared" si="30"/>
        <v/>
      </c>
      <c r="E91" s="7" t="str">
        <f t="shared" si="31"/>
        <v/>
      </c>
      <c r="F91" s="7" t="str">
        <f t="shared" si="32"/>
        <v/>
      </c>
      <c r="I91">
        <f t="shared" si="33"/>
        <v>1</v>
      </c>
      <c r="J91">
        <f t="shared" si="34"/>
        <v>4.0566250243347058E-61</v>
      </c>
      <c r="K91">
        <f t="shared" si="35"/>
        <v>9.5676244629575138E-63</v>
      </c>
      <c r="L91">
        <f t="shared" si="39"/>
        <v>0.44000000000000028</v>
      </c>
      <c r="AK91">
        <v>0.1</v>
      </c>
      <c r="AL91">
        <f>NORMSINV(AK91)</f>
        <v>-1.2815515655446006</v>
      </c>
      <c r="AM91">
        <f>$AK$88*AL91 +$AL$88</f>
        <v>1.2900164592947665E-2</v>
      </c>
      <c r="AN91">
        <v>0.1</v>
      </c>
      <c r="AO91" s="9">
        <f>AM91</f>
        <v>1.2900164592947665E-2</v>
      </c>
      <c r="AU91" t="str">
        <f t="shared" si="40"/>
        <v/>
      </c>
      <c r="AV91" s="2" t="str">
        <f t="shared" si="41"/>
        <v/>
      </c>
      <c r="BS91" t="str">
        <f t="shared" si="36"/>
        <v/>
      </c>
      <c r="BT91" t="str">
        <f t="shared" si="36"/>
        <v/>
      </c>
    </row>
    <row r="92" spans="1:73" x14ac:dyDescent="0.25">
      <c r="A92" s="68"/>
      <c r="B92" t="str">
        <f t="shared" si="38"/>
        <v/>
      </c>
      <c r="C92" s="29" t="str">
        <f t="shared" si="29"/>
        <v/>
      </c>
      <c r="D92" s="6" t="str">
        <f t="shared" si="30"/>
        <v/>
      </c>
      <c r="E92" s="7" t="str">
        <f t="shared" si="31"/>
        <v/>
      </c>
      <c r="F92" s="7" t="str">
        <f t="shared" si="32"/>
        <v/>
      </c>
      <c r="I92">
        <f t="shared" si="33"/>
        <v>1</v>
      </c>
      <c r="J92">
        <f t="shared" si="34"/>
        <v>1.1154520208761569E-62</v>
      </c>
      <c r="K92">
        <f t="shared" si="35"/>
        <v>2.630814033382437E-64</v>
      </c>
      <c r="L92">
        <f t="shared" si="39"/>
        <v>0.44500000000000028</v>
      </c>
      <c r="AK92">
        <v>0.25</v>
      </c>
      <c r="AL92">
        <f>NORMSINV(AK92)</f>
        <v>-0.67448975019608193</v>
      </c>
      <c r="AM92">
        <f>$AK$88*AL92 +$AL$88</f>
        <v>2.7014074065180759E-2</v>
      </c>
      <c r="AN92">
        <v>0.25</v>
      </c>
      <c r="AO92" s="9">
        <f>AM92</f>
        <v>2.7014074065180759E-2</v>
      </c>
      <c r="AU92" t="str">
        <f t="shared" si="40"/>
        <v/>
      </c>
      <c r="AV92" s="2" t="str">
        <f t="shared" si="41"/>
        <v/>
      </c>
      <c r="BS92" t="str">
        <f t="shared" si="36"/>
        <v/>
      </c>
      <c r="BT92" t="str">
        <f t="shared" si="36"/>
        <v/>
      </c>
    </row>
    <row r="93" spans="1:73" x14ac:dyDescent="0.25">
      <c r="A93" s="68"/>
      <c r="B93" t="str">
        <f t="shared" si="38"/>
        <v/>
      </c>
      <c r="C93" s="29" t="str">
        <f t="shared" si="29"/>
        <v/>
      </c>
      <c r="D93" s="6" t="str">
        <f t="shared" si="30"/>
        <v/>
      </c>
      <c r="E93" s="7" t="str">
        <f t="shared" si="31"/>
        <v/>
      </c>
      <c r="F93" s="7" t="str">
        <f t="shared" si="32"/>
        <v/>
      </c>
      <c r="I93">
        <f t="shared" si="33"/>
        <v>1</v>
      </c>
      <c r="J93">
        <f t="shared" si="34"/>
        <v>2.9323678692865409E-64</v>
      </c>
      <c r="K93">
        <f t="shared" si="35"/>
        <v>6.9160433592645683E-66</v>
      </c>
      <c r="L93">
        <f t="shared" si="39"/>
        <v>0.45000000000000029</v>
      </c>
      <c r="AK93">
        <v>0.5</v>
      </c>
      <c r="AL93">
        <f t="shared" ref="AL93:AL95" si="42">NORMSINV(AK93)</f>
        <v>0</v>
      </c>
      <c r="AM93">
        <f>$AK$88*AL93 +$AL$88</f>
        <v>4.2695652173913051E-2</v>
      </c>
      <c r="AN93">
        <v>0.5</v>
      </c>
      <c r="AO93" s="9">
        <f>AM93</f>
        <v>4.2695652173913051E-2</v>
      </c>
      <c r="AU93" t="str">
        <f t="shared" si="40"/>
        <v/>
      </c>
      <c r="AV93" s="2" t="str">
        <f t="shared" si="41"/>
        <v/>
      </c>
      <c r="BS93" t="str">
        <f t="shared" si="36"/>
        <v/>
      </c>
      <c r="BT93" t="str">
        <f t="shared" si="36"/>
        <v/>
      </c>
    </row>
    <row r="94" spans="1:73" x14ac:dyDescent="0.25">
      <c r="A94" s="68"/>
      <c r="B94" t="str">
        <f t="shared" si="38"/>
        <v/>
      </c>
      <c r="C94" s="29" t="str">
        <f t="shared" si="29"/>
        <v/>
      </c>
      <c r="D94" s="6" t="str">
        <f t="shared" si="30"/>
        <v/>
      </c>
      <c r="E94" s="7" t="str">
        <f t="shared" si="31"/>
        <v/>
      </c>
      <c r="F94" s="7" t="str">
        <f t="shared" si="32"/>
        <v/>
      </c>
      <c r="I94">
        <f t="shared" si="33"/>
        <v>1</v>
      </c>
      <c r="J94">
        <f t="shared" si="34"/>
        <v>7.3700008511110764E-66</v>
      </c>
      <c r="K94">
        <f t="shared" si="35"/>
        <v>1.7382282072440836E-67</v>
      </c>
      <c r="L94">
        <f t="shared" si="39"/>
        <v>0.45500000000000029</v>
      </c>
      <c r="AK94">
        <v>0.75</v>
      </c>
      <c r="AL94">
        <f t="shared" si="42"/>
        <v>0.67448975019608193</v>
      </c>
      <c r="AM94">
        <f>$AK$88*AL94 +$AL$88</f>
        <v>5.837723028264534E-2</v>
      </c>
      <c r="AN94">
        <v>0.75</v>
      </c>
      <c r="AO94" s="9">
        <f>AM94</f>
        <v>5.837723028264534E-2</v>
      </c>
      <c r="AU94" t="str">
        <f t="shared" si="40"/>
        <v/>
      </c>
      <c r="AV94" s="2" t="str">
        <f t="shared" si="41"/>
        <v/>
      </c>
      <c r="BS94" t="str">
        <f t="shared" si="36"/>
        <v/>
      </c>
      <c r="BT94" t="str">
        <f t="shared" si="36"/>
        <v/>
      </c>
    </row>
    <row r="95" spans="1:73" x14ac:dyDescent="0.25">
      <c r="A95" s="68"/>
      <c r="B95" t="str">
        <f t="shared" si="38"/>
        <v/>
      </c>
      <c r="C95" s="29" t="str">
        <f t="shared" si="29"/>
        <v/>
      </c>
      <c r="D95" s="6" t="str">
        <f t="shared" si="30"/>
        <v/>
      </c>
      <c r="E95" s="7" t="str">
        <f t="shared" si="31"/>
        <v/>
      </c>
      <c r="F95" s="7" t="str">
        <f t="shared" si="32"/>
        <v/>
      </c>
      <c r="I95">
        <f t="shared" si="33"/>
        <v>1</v>
      </c>
      <c r="J95">
        <f t="shared" si="34"/>
        <v>1.7709167762923714E-67</v>
      </c>
      <c r="K95">
        <f t="shared" si="35"/>
        <v>4.1767396712974505E-69</v>
      </c>
      <c r="L95">
        <f t="shared" si="39"/>
        <v>0.4600000000000003</v>
      </c>
      <c r="AK95">
        <v>0.9</v>
      </c>
      <c r="AL95">
        <f t="shared" si="42"/>
        <v>1.2815515655446006</v>
      </c>
      <c r="AM95">
        <f>$AK$88*AL95 +$AL$88</f>
        <v>7.2491139754878434E-2</v>
      </c>
      <c r="AN95">
        <v>0.9</v>
      </c>
      <c r="AO95" s="9">
        <f>AM95</f>
        <v>7.2491139754878434E-2</v>
      </c>
      <c r="AU95" t="str">
        <f t="shared" si="40"/>
        <v/>
      </c>
      <c r="AV95" s="2" t="str">
        <f t="shared" si="41"/>
        <v/>
      </c>
      <c r="BS95" t="str">
        <f t="shared" si="36"/>
        <v/>
      </c>
      <c r="BT95" t="str">
        <f t="shared" si="36"/>
        <v/>
      </c>
    </row>
    <row r="96" spans="1:73" x14ac:dyDescent="0.25">
      <c r="A96" s="68"/>
      <c r="B96" t="str">
        <f t="shared" si="38"/>
        <v/>
      </c>
      <c r="C96" s="29" t="str">
        <f t="shared" si="29"/>
        <v/>
      </c>
      <c r="D96" s="6" t="str">
        <f t="shared" si="30"/>
        <v/>
      </c>
      <c r="E96" s="7" t="str">
        <f t="shared" si="31"/>
        <v/>
      </c>
      <c r="F96" s="7" t="str">
        <f t="shared" si="32"/>
        <v/>
      </c>
      <c r="I96">
        <f t="shared" si="33"/>
        <v>1</v>
      </c>
      <c r="J96">
        <f t="shared" si="34"/>
        <v>4.068274930927621E-69</v>
      </c>
      <c r="K96">
        <f t="shared" si="35"/>
        <v>9.5951009811569805E-71</v>
      </c>
      <c r="L96">
        <f t="shared" si="39"/>
        <v>0.4650000000000003</v>
      </c>
      <c r="AU96" t="str">
        <f t="shared" si="40"/>
        <v/>
      </c>
      <c r="AV96" s="2" t="str">
        <f t="shared" si="41"/>
        <v/>
      </c>
      <c r="BS96" t="str">
        <f t="shared" si="36"/>
        <v/>
      </c>
      <c r="BT96" t="str">
        <f t="shared" si="36"/>
        <v/>
      </c>
    </row>
    <row r="97" spans="1:73" x14ac:dyDescent="0.25">
      <c r="A97" s="68"/>
      <c r="B97" t="str">
        <f t="shared" si="38"/>
        <v/>
      </c>
      <c r="C97" s="29" t="str">
        <f t="shared" si="29"/>
        <v/>
      </c>
      <c r="D97" s="6" t="str">
        <f t="shared" si="30"/>
        <v/>
      </c>
      <c r="E97" s="7" t="str">
        <f t="shared" si="31"/>
        <v/>
      </c>
      <c r="F97" s="7" t="str">
        <f t="shared" si="32"/>
        <v/>
      </c>
      <c r="I97">
        <f t="shared" si="33"/>
        <v>1</v>
      </c>
      <c r="J97">
        <f t="shared" si="34"/>
        <v>8.9351935663812327E-71</v>
      </c>
      <c r="K97">
        <f t="shared" si="35"/>
        <v>2.107381777564959E-72</v>
      </c>
      <c r="L97">
        <f t="shared" si="39"/>
        <v>0.47000000000000031</v>
      </c>
      <c r="AU97" t="str">
        <f t="shared" si="40"/>
        <v/>
      </c>
      <c r="AV97" s="2" t="str">
        <f t="shared" si="41"/>
        <v/>
      </c>
      <c r="BS97" t="str">
        <f t="shared" si="36"/>
        <v/>
      </c>
      <c r="BT97" t="str">
        <f t="shared" si="36"/>
        <v/>
      </c>
    </row>
    <row r="98" spans="1:73" x14ac:dyDescent="0.25">
      <c r="A98" s="68"/>
      <c r="B98" t="str">
        <f t="shared" si="38"/>
        <v/>
      </c>
      <c r="C98" s="29" t="str">
        <f t="shared" si="29"/>
        <v/>
      </c>
      <c r="D98" s="6" t="str">
        <f t="shared" si="30"/>
        <v/>
      </c>
      <c r="E98" s="7" t="str">
        <f t="shared" si="31"/>
        <v/>
      </c>
      <c r="F98" s="7" t="str">
        <f t="shared" si="32"/>
        <v/>
      </c>
      <c r="I98">
        <f t="shared" si="33"/>
        <v>1</v>
      </c>
      <c r="J98">
        <f t="shared" si="34"/>
        <v>1.8762001407324456E-72</v>
      </c>
      <c r="K98">
        <f t="shared" si="35"/>
        <v>4.4250524157874411E-74</v>
      </c>
      <c r="L98">
        <f t="shared" si="39"/>
        <v>0.47500000000000031</v>
      </c>
      <c r="AU98" t="str">
        <f t="shared" si="40"/>
        <v/>
      </c>
      <c r="AV98" s="2" t="str">
        <f t="shared" si="41"/>
        <v/>
      </c>
      <c r="BS98" t="str">
        <f t="shared" si="36"/>
        <v/>
      </c>
      <c r="BT98" t="str">
        <f t="shared" si="36"/>
        <v/>
      </c>
    </row>
    <row r="99" spans="1:73" x14ac:dyDescent="0.25">
      <c r="A99" s="68"/>
      <c r="B99" t="str">
        <f t="shared" si="38"/>
        <v/>
      </c>
      <c r="C99" s="29" t="str">
        <f t="shared" ref="C99:C130" si="43">IF(A99&gt;0,((B99-0.5)/$S$2),"")</f>
        <v/>
      </c>
      <c r="D99" s="6" t="str">
        <f t="shared" si="30"/>
        <v/>
      </c>
      <c r="E99" s="7" t="str">
        <f t="shared" si="31"/>
        <v/>
      </c>
      <c r="F99" s="7" t="str">
        <f t="shared" si="32"/>
        <v/>
      </c>
      <c r="I99">
        <f t="shared" si="33"/>
        <v>1</v>
      </c>
      <c r="J99">
        <f t="shared" si="34"/>
        <v>3.7664819582477757E-74</v>
      </c>
      <c r="K99">
        <f t="shared" si="35"/>
        <v>8.8833167243328238E-76</v>
      </c>
      <c r="L99">
        <f t="shared" si="39"/>
        <v>0.48000000000000032</v>
      </c>
      <c r="AU99" t="str">
        <f t="shared" si="40"/>
        <v/>
      </c>
      <c r="AV99" s="2" t="str">
        <f t="shared" si="41"/>
        <v/>
      </c>
      <c r="BS99" t="str">
        <f t="shared" si="36"/>
        <v/>
      </c>
      <c r="BT99" t="str">
        <f t="shared" si="36"/>
        <v/>
      </c>
    </row>
    <row r="100" spans="1:73" x14ac:dyDescent="0.25">
      <c r="A100" s="68"/>
      <c r="B100" t="str">
        <f t="shared" si="38"/>
        <v/>
      </c>
      <c r="C100" s="29" t="str">
        <f t="shared" si="43"/>
        <v/>
      </c>
      <c r="D100" s="6" t="str">
        <f t="shared" si="30"/>
        <v/>
      </c>
      <c r="E100" s="7" t="str">
        <f t="shared" si="31"/>
        <v/>
      </c>
      <c r="F100" s="7" t="str">
        <f t="shared" si="32"/>
        <v/>
      </c>
      <c r="I100">
        <f t="shared" si="33"/>
        <v>1</v>
      </c>
      <c r="J100">
        <f t="shared" si="34"/>
        <v>7.2289321249804109E-76</v>
      </c>
      <c r="K100">
        <f t="shared" si="35"/>
        <v>1.7049568896589106E-77</v>
      </c>
      <c r="L100">
        <f t="shared" si="39"/>
        <v>0.48500000000000032</v>
      </c>
      <c r="AU100" t="str">
        <f t="shared" si="40"/>
        <v/>
      </c>
      <c r="AV100" s="2" t="str">
        <f t="shared" si="41"/>
        <v/>
      </c>
      <c r="BS100" t="str">
        <f t="shared" si="36"/>
        <v/>
      </c>
      <c r="BT100" t="str">
        <f t="shared" si="36"/>
        <v/>
      </c>
    </row>
    <row r="101" spans="1:73" x14ac:dyDescent="0.25">
      <c r="A101" s="68"/>
      <c r="B101" t="str">
        <f t="shared" si="38"/>
        <v/>
      </c>
      <c r="C101" s="29" t="str">
        <f t="shared" si="43"/>
        <v/>
      </c>
      <c r="D101" s="6" t="str">
        <f t="shared" si="30"/>
        <v/>
      </c>
      <c r="E101" s="7" t="str">
        <f t="shared" si="31"/>
        <v/>
      </c>
      <c r="F101" s="7" t="str">
        <f t="shared" si="32"/>
        <v/>
      </c>
      <c r="I101">
        <f t="shared" si="33"/>
        <v>1</v>
      </c>
      <c r="J101">
        <f t="shared" si="34"/>
        <v>1.326459305731413E-77</v>
      </c>
      <c r="K101">
        <f t="shared" si="35"/>
        <v>3.1284785817034852E-79</v>
      </c>
      <c r="L101">
        <f t="shared" si="39"/>
        <v>0.49000000000000032</v>
      </c>
      <c r="AU101" t="str">
        <f t="shared" si="40"/>
        <v/>
      </c>
      <c r="AV101" s="2" t="str">
        <f t="shared" si="41"/>
        <v/>
      </c>
      <c r="BS101" t="str">
        <f t="shared" si="36"/>
        <v/>
      </c>
      <c r="BT101" t="str">
        <f t="shared" si="36"/>
        <v/>
      </c>
    </row>
    <row r="102" spans="1:73" x14ac:dyDescent="0.25">
      <c r="A102" s="68"/>
      <c r="B102" t="str">
        <f t="shared" si="38"/>
        <v/>
      </c>
      <c r="C102" s="29" t="str">
        <f t="shared" si="43"/>
        <v/>
      </c>
      <c r="D102" s="6" t="str">
        <f t="shared" si="30"/>
        <v/>
      </c>
      <c r="E102" s="7" t="str">
        <f t="shared" si="31"/>
        <v/>
      </c>
      <c r="F102" s="7" t="str">
        <f t="shared" si="32"/>
        <v/>
      </c>
      <c r="I102">
        <f t="shared" si="33"/>
        <v>1</v>
      </c>
      <c r="J102">
        <f t="shared" si="34"/>
        <v>2.3269938901494393E-79</v>
      </c>
      <c r="K102">
        <f t="shared" si="35"/>
        <v>5.4882577351841268E-81</v>
      </c>
      <c r="L102">
        <f t="shared" si="39"/>
        <v>0.49500000000000033</v>
      </c>
      <c r="AU102" t="str">
        <f t="shared" si="40"/>
        <v/>
      </c>
      <c r="AV102" s="2" t="str">
        <f t="shared" si="41"/>
        <v/>
      </c>
      <c r="BS102" t="str">
        <f t="shared" si="36"/>
        <v/>
      </c>
      <c r="BT102" t="str">
        <f t="shared" si="36"/>
        <v/>
      </c>
    </row>
    <row r="103" spans="1:73" x14ac:dyDescent="0.25">
      <c r="A103" s="68"/>
      <c r="B103" t="str">
        <f t="shared" si="38"/>
        <v/>
      </c>
      <c r="C103" s="29" t="str">
        <f t="shared" si="43"/>
        <v/>
      </c>
      <c r="D103" s="6" t="str">
        <f t="shared" si="30"/>
        <v/>
      </c>
      <c r="E103" s="7" t="str">
        <f t="shared" si="31"/>
        <v/>
      </c>
      <c r="F103" s="7" t="str">
        <f t="shared" si="32"/>
        <v/>
      </c>
      <c r="I103">
        <f t="shared" si="33"/>
        <v>1</v>
      </c>
      <c r="J103">
        <f t="shared" si="34"/>
        <v>3.9028160597046032E-81</v>
      </c>
      <c r="K103">
        <f t="shared" si="35"/>
        <v>9.2048632011229962E-83</v>
      </c>
      <c r="L103">
        <f t="shared" si="39"/>
        <v>0.50000000000000033</v>
      </c>
      <c r="AU103" t="str">
        <f t="shared" si="40"/>
        <v/>
      </c>
      <c r="AV103" s="2" t="str">
        <f t="shared" si="41"/>
        <v/>
      </c>
      <c r="BS103" t="str">
        <f t="shared" si="36"/>
        <v/>
      </c>
      <c r="BT103" t="str">
        <f t="shared" si="36"/>
        <v/>
      </c>
    </row>
    <row r="104" spans="1:73" x14ac:dyDescent="0.25">
      <c r="A104" s="68"/>
      <c r="B104" t="str">
        <f t="shared" si="38"/>
        <v/>
      </c>
      <c r="C104" s="29" t="str">
        <f t="shared" si="43"/>
        <v/>
      </c>
      <c r="D104" s="6" t="str">
        <f t="shared" si="30"/>
        <v/>
      </c>
      <c r="E104" s="7" t="str">
        <f t="shared" si="31"/>
        <v/>
      </c>
      <c r="F104" s="7" t="str">
        <f t="shared" si="32"/>
        <v/>
      </c>
      <c r="AU104" t="str">
        <f t="shared" si="40"/>
        <v/>
      </c>
      <c r="AV104" s="2" t="str">
        <f t="shared" si="41"/>
        <v/>
      </c>
      <c r="BS104" t="str">
        <f t="shared" si="36"/>
        <v/>
      </c>
      <c r="BT104" t="str">
        <f t="shared" si="36"/>
        <v/>
      </c>
    </row>
    <row r="105" spans="1:73" x14ac:dyDescent="0.25">
      <c r="A105" s="68"/>
      <c r="B105" t="str">
        <f t="shared" si="38"/>
        <v/>
      </c>
      <c r="C105" s="29" t="str">
        <f t="shared" si="43"/>
        <v/>
      </c>
      <c r="D105" s="6" t="str">
        <f t="shared" si="30"/>
        <v/>
      </c>
      <c r="E105" s="7" t="str">
        <f t="shared" si="31"/>
        <v/>
      </c>
      <c r="F105" s="7" t="str">
        <f t="shared" si="32"/>
        <v/>
      </c>
      <c r="AU105" t="str">
        <f t="shared" si="40"/>
        <v/>
      </c>
      <c r="AV105" s="2" t="str">
        <f t="shared" si="41"/>
        <v/>
      </c>
      <c r="BS105" t="str">
        <f t="shared" si="36"/>
        <v/>
      </c>
      <c r="BT105" t="str">
        <f t="shared" si="36"/>
        <v/>
      </c>
    </row>
    <row r="106" spans="1:73" x14ac:dyDescent="0.25">
      <c r="A106" s="68"/>
      <c r="B106" t="str">
        <f t="shared" si="38"/>
        <v/>
      </c>
      <c r="C106" s="29" t="str">
        <f t="shared" si="43"/>
        <v/>
      </c>
      <c r="D106" s="6" t="str">
        <f t="shared" si="30"/>
        <v/>
      </c>
      <c r="E106" s="7" t="str">
        <f t="shared" si="31"/>
        <v/>
      </c>
      <c r="F106" s="7" t="str">
        <f t="shared" si="32"/>
        <v/>
      </c>
      <c r="AU106" t="str">
        <f t="shared" si="40"/>
        <v/>
      </c>
      <c r="AV106" s="2" t="str">
        <f t="shared" si="41"/>
        <v/>
      </c>
      <c r="BS106" t="str">
        <f t="shared" si="36"/>
        <v/>
      </c>
      <c r="BT106" t="str">
        <f t="shared" si="36"/>
        <v/>
      </c>
    </row>
    <row r="107" spans="1:73" x14ac:dyDescent="0.25">
      <c r="A107" s="68"/>
      <c r="B107" t="str">
        <f t="shared" si="38"/>
        <v/>
      </c>
      <c r="C107" s="29" t="str">
        <f t="shared" si="43"/>
        <v/>
      </c>
      <c r="D107" s="6" t="str">
        <f t="shared" si="30"/>
        <v/>
      </c>
      <c r="E107" s="7" t="str">
        <f t="shared" si="31"/>
        <v/>
      </c>
      <c r="F107" s="7" t="str">
        <f t="shared" si="32"/>
        <v/>
      </c>
      <c r="AU107" t="str">
        <f t="shared" si="40"/>
        <v/>
      </c>
      <c r="AV107" s="2" t="str">
        <f t="shared" si="41"/>
        <v/>
      </c>
      <c r="BS107" t="str">
        <f t="shared" si="36"/>
        <v/>
      </c>
      <c r="BT107" t="str">
        <f t="shared" si="36"/>
        <v/>
      </c>
    </row>
    <row r="108" spans="1:73" x14ac:dyDescent="0.25">
      <c r="A108" s="68"/>
      <c r="B108" t="str">
        <f t="shared" si="38"/>
        <v/>
      </c>
      <c r="C108" s="29" t="str">
        <f t="shared" si="43"/>
        <v/>
      </c>
      <c r="D108" s="6" t="str">
        <f t="shared" si="30"/>
        <v/>
      </c>
      <c r="E108" s="7" t="str">
        <f t="shared" si="31"/>
        <v/>
      </c>
      <c r="F108" s="7" t="str">
        <f t="shared" si="32"/>
        <v/>
      </c>
      <c r="AU108" t="str">
        <f t="shared" si="40"/>
        <v/>
      </c>
      <c r="AV108" s="2" t="str">
        <f t="shared" si="41"/>
        <v/>
      </c>
      <c r="BS108" t="str">
        <f t="shared" si="36"/>
        <v/>
      </c>
      <c r="BT108" t="str">
        <f t="shared" si="36"/>
        <v/>
      </c>
    </row>
    <row r="109" spans="1:73" x14ac:dyDescent="0.25">
      <c r="A109" s="68"/>
      <c r="B109" t="str">
        <f t="shared" si="38"/>
        <v/>
      </c>
      <c r="C109" s="29" t="str">
        <f t="shared" si="43"/>
        <v/>
      </c>
      <c r="D109" s="6" t="str">
        <f t="shared" si="30"/>
        <v/>
      </c>
      <c r="E109" s="7" t="str">
        <f t="shared" si="31"/>
        <v/>
      </c>
      <c r="F109" s="7" t="str">
        <f t="shared" si="32"/>
        <v/>
      </c>
      <c r="AU109" t="str">
        <f t="shared" si="40"/>
        <v/>
      </c>
      <c r="AV109" s="2" t="str">
        <f t="shared" si="41"/>
        <v/>
      </c>
      <c r="BS109" t="str">
        <f t="shared" si="36"/>
        <v/>
      </c>
      <c r="BT109" t="str">
        <f t="shared" si="36"/>
        <v/>
      </c>
    </row>
    <row r="110" spans="1:73" x14ac:dyDescent="0.25">
      <c r="A110" s="68"/>
      <c r="B110" t="str">
        <f t="shared" si="38"/>
        <v/>
      </c>
      <c r="C110" s="29" t="str">
        <f t="shared" si="43"/>
        <v/>
      </c>
      <c r="D110" s="6" t="str">
        <f t="shared" si="30"/>
        <v/>
      </c>
      <c r="E110" s="7" t="str">
        <f t="shared" si="31"/>
        <v/>
      </c>
      <c r="F110" s="7" t="str">
        <f t="shared" si="32"/>
        <v/>
      </c>
      <c r="AU110" t="str">
        <f t="shared" si="40"/>
        <v/>
      </c>
      <c r="AV110" s="2" t="str">
        <f t="shared" si="41"/>
        <v/>
      </c>
      <c r="BS110" t="str">
        <f t="shared" si="36"/>
        <v/>
      </c>
      <c r="BT110" t="str">
        <f t="shared" si="36"/>
        <v/>
      </c>
    </row>
    <row r="111" spans="1:73" x14ac:dyDescent="0.25">
      <c r="A111" s="68"/>
      <c r="B111" t="str">
        <f t="shared" si="38"/>
        <v/>
      </c>
      <c r="C111" s="29" t="str">
        <f t="shared" si="43"/>
        <v/>
      </c>
      <c r="D111" s="6" t="str">
        <f t="shared" si="30"/>
        <v/>
      </c>
      <c r="E111" s="7" t="str">
        <f t="shared" si="31"/>
        <v/>
      </c>
      <c r="F111" s="7" t="str">
        <f t="shared" si="32"/>
        <v/>
      </c>
      <c r="AU111" t="str">
        <f t="shared" si="40"/>
        <v/>
      </c>
      <c r="AV111" s="2" t="str">
        <f t="shared" si="41"/>
        <v/>
      </c>
      <c r="BS111" t="str">
        <f t="shared" si="36"/>
        <v/>
      </c>
      <c r="BT111" t="str">
        <f t="shared" si="36"/>
        <v/>
      </c>
      <c r="BU111" t="str">
        <f t="shared" si="37"/>
        <v/>
      </c>
    </row>
    <row r="112" spans="1:73" x14ac:dyDescent="0.25">
      <c r="A112" s="68"/>
      <c r="B112" t="str">
        <f t="shared" si="38"/>
        <v/>
      </c>
      <c r="C112" s="29" t="str">
        <f t="shared" si="43"/>
        <v/>
      </c>
      <c r="D112" s="6" t="str">
        <f t="shared" si="30"/>
        <v/>
      </c>
      <c r="E112" s="7" t="str">
        <f t="shared" si="31"/>
        <v/>
      </c>
      <c r="F112" s="7" t="str">
        <f t="shared" si="32"/>
        <v/>
      </c>
      <c r="AU112" t="str">
        <f t="shared" si="40"/>
        <v/>
      </c>
      <c r="AV112" s="2" t="str">
        <f t="shared" si="41"/>
        <v/>
      </c>
      <c r="BS112" t="str">
        <f t="shared" si="36"/>
        <v/>
      </c>
      <c r="BT112" t="str">
        <f t="shared" si="36"/>
        <v/>
      </c>
      <c r="BU112" t="str">
        <f t="shared" si="37"/>
        <v/>
      </c>
    </row>
    <row r="113" spans="1:48" x14ac:dyDescent="0.25">
      <c r="A113" s="68"/>
      <c r="B113" t="str">
        <f t="shared" si="38"/>
        <v/>
      </c>
      <c r="C113" s="29" t="str">
        <f t="shared" si="43"/>
        <v/>
      </c>
      <c r="D113" s="6" t="str">
        <f t="shared" si="30"/>
        <v/>
      </c>
      <c r="E113" s="7" t="str">
        <f t="shared" si="31"/>
        <v/>
      </c>
      <c r="F113" s="7" t="str">
        <f t="shared" si="32"/>
        <v/>
      </c>
      <c r="AU113" t="str">
        <f t="shared" si="40"/>
        <v/>
      </c>
      <c r="AV113" s="2" t="str">
        <f t="shared" si="41"/>
        <v/>
      </c>
    </row>
    <row r="114" spans="1:48" x14ac:dyDescent="0.25">
      <c r="A114" s="68"/>
      <c r="B114" t="str">
        <f t="shared" si="38"/>
        <v/>
      </c>
      <c r="C114" s="29" t="str">
        <f t="shared" si="43"/>
        <v/>
      </c>
      <c r="D114" s="6" t="str">
        <f t="shared" si="30"/>
        <v/>
      </c>
      <c r="E114" s="7" t="str">
        <f t="shared" si="31"/>
        <v/>
      </c>
      <c r="F114" s="7" t="str">
        <f t="shared" si="32"/>
        <v/>
      </c>
      <c r="AU114" t="str">
        <f t="shared" si="40"/>
        <v/>
      </c>
      <c r="AV114" s="2" t="str">
        <f t="shared" si="41"/>
        <v/>
      </c>
    </row>
    <row r="115" spans="1:48" x14ac:dyDescent="0.25">
      <c r="A115" s="68"/>
      <c r="B115" t="str">
        <f t="shared" si="38"/>
        <v/>
      </c>
      <c r="C115" s="29" t="str">
        <f t="shared" si="43"/>
        <v/>
      </c>
      <c r="D115" s="6" t="str">
        <f t="shared" si="30"/>
        <v/>
      </c>
      <c r="E115" s="7" t="str">
        <f t="shared" si="31"/>
        <v/>
      </c>
      <c r="F115" s="7" t="str">
        <f t="shared" si="32"/>
        <v/>
      </c>
      <c r="AU115" t="str">
        <f t="shared" si="40"/>
        <v/>
      </c>
      <c r="AV115" s="2" t="str">
        <f t="shared" si="41"/>
        <v/>
      </c>
    </row>
    <row r="116" spans="1:48" x14ac:dyDescent="0.25">
      <c r="A116" s="68"/>
      <c r="B116" t="str">
        <f t="shared" si="38"/>
        <v/>
      </c>
      <c r="C116" s="29" t="str">
        <f t="shared" si="43"/>
        <v/>
      </c>
      <c r="D116" s="6" t="str">
        <f t="shared" si="30"/>
        <v/>
      </c>
      <c r="E116" s="7" t="str">
        <f t="shared" si="31"/>
        <v/>
      </c>
      <c r="F116" s="7" t="str">
        <f t="shared" si="32"/>
        <v/>
      </c>
      <c r="AU116" t="str">
        <f t="shared" si="40"/>
        <v/>
      </c>
      <c r="AV116" s="2" t="str">
        <f t="shared" si="41"/>
        <v/>
      </c>
    </row>
    <row r="117" spans="1:48" x14ac:dyDescent="0.25">
      <c r="A117" s="68"/>
      <c r="B117" t="str">
        <f t="shared" si="38"/>
        <v/>
      </c>
      <c r="C117" s="29" t="str">
        <f t="shared" si="43"/>
        <v/>
      </c>
      <c r="D117" s="6" t="str">
        <f t="shared" si="30"/>
        <v/>
      </c>
      <c r="E117" s="7" t="str">
        <f t="shared" si="31"/>
        <v/>
      </c>
      <c r="F117" s="7" t="str">
        <f t="shared" si="32"/>
        <v/>
      </c>
      <c r="AU117" t="str">
        <f t="shared" si="40"/>
        <v/>
      </c>
      <c r="AV117" s="2" t="str">
        <f t="shared" si="41"/>
        <v/>
      </c>
    </row>
    <row r="118" spans="1:48" x14ac:dyDescent="0.25">
      <c r="A118" s="68"/>
      <c r="B118" t="str">
        <f t="shared" si="38"/>
        <v/>
      </c>
      <c r="C118" s="29" t="str">
        <f t="shared" si="43"/>
        <v/>
      </c>
      <c r="D118" s="6" t="str">
        <f t="shared" si="30"/>
        <v/>
      </c>
      <c r="E118" s="7" t="str">
        <f t="shared" si="31"/>
        <v/>
      </c>
      <c r="F118" s="7" t="str">
        <f t="shared" si="32"/>
        <v/>
      </c>
      <c r="AU118" t="str">
        <f t="shared" ref="AU118:AU149" si="44">IF(B99&gt;0,B99,"")</f>
        <v/>
      </c>
      <c r="AV118" s="2" t="str">
        <f t="shared" ref="AV118:AV149" si="45">IF(A99&gt;0,A99,"")</f>
        <v/>
      </c>
    </row>
    <row r="119" spans="1:48" x14ac:dyDescent="0.25">
      <c r="A119" s="68"/>
      <c r="B119" t="str">
        <f t="shared" si="38"/>
        <v/>
      </c>
      <c r="C119" s="29" t="str">
        <f t="shared" si="43"/>
        <v/>
      </c>
      <c r="D119" s="6" t="str">
        <f t="shared" si="30"/>
        <v/>
      </c>
      <c r="E119" s="7" t="str">
        <f t="shared" si="31"/>
        <v/>
      </c>
      <c r="F119" s="7" t="str">
        <f t="shared" si="32"/>
        <v/>
      </c>
      <c r="AU119" t="str">
        <f t="shared" si="44"/>
        <v/>
      </c>
      <c r="AV119" s="2" t="str">
        <f t="shared" si="45"/>
        <v/>
      </c>
    </row>
    <row r="120" spans="1:48" x14ac:dyDescent="0.25">
      <c r="A120" s="68"/>
      <c r="B120" t="str">
        <f t="shared" si="38"/>
        <v/>
      </c>
      <c r="C120" s="29" t="str">
        <f t="shared" si="43"/>
        <v/>
      </c>
      <c r="D120" s="6" t="str">
        <f t="shared" si="30"/>
        <v/>
      </c>
      <c r="E120" s="7" t="str">
        <f t="shared" si="31"/>
        <v/>
      </c>
      <c r="F120" s="7" t="str">
        <f t="shared" si="32"/>
        <v/>
      </c>
      <c r="AU120" t="str">
        <f t="shared" si="44"/>
        <v/>
      </c>
      <c r="AV120" s="2" t="str">
        <f t="shared" si="45"/>
        <v/>
      </c>
    </row>
    <row r="121" spans="1:48" x14ac:dyDescent="0.25">
      <c r="A121" s="68"/>
      <c r="B121" t="str">
        <f t="shared" si="38"/>
        <v/>
      </c>
      <c r="C121" s="29" t="str">
        <f t="shared" si="43"/>
        <v/>
      </c>
      <c r="D121" s="6" t="str">
        <f t="shared" si="30"/>
        <v/>
      </c>
      <c r="E121" s="7" t="str">
        <f t="shared" si="31"/>
        <v/>
      </c>
      <c r="F121" s="7" t="str">
        <f t="shared" si="32"/>
        <v/>
      </c>
      <c r="AU121" t="str">
        <f t="shared" si="44"/>
        <v/>
      </c>
      <c r="AV121" s="2" t="str">
        <f t="shared" si="45"/>
        <v/>
      </c>
    </row>
    <row r="122" spans="1:48" x14ac:dyDescent="0.25">
      <c r="A122" s="68"/>
      <c r="B122" t="str">
        <f t="shared" si="38"/>
        <v/>
      </c>
      <c r="C122" s="29" t="str">
        <f t="shared" si="43"/>
        <v/>
      </c>
      <c r="D122" s="6" t="str">
        <f t="shared" si="30"/>
        <v/>
      </c>
      <c r="E122" s="7" t="str">
        <f t="shared" si="31"/>
        <v/>
      </c>
      <c r="F122" s="7" t="str">
        <f t="shared" si="32"/>
        <v/>
      </c>
      <c r="AU122" t="str">
        <f t="shared" si="44"/>
        <v/>
      </c>
      <c r="AV122" s="2" t="str">
        <f t="shared" si="45"/>
        <v/>
      </c>
    </row>
    <row r="123" spans="1:48" x14ac:dyDescent="0.25">
      <c r="A123" s="68"/>
      <c r="B123" t="str">
        <f t="shared" si="38"/>
        <v/>
      </c>
      <c r="C123" s="29" t="str">
        <f t="shared" si="43"/>
        <v/>
      </c>
      <c r="D123" s="6" t="str">
        <f t="shared" si="30"/>
        <v/>
      </c>
      <c r="E123" s="7" t="str">
        <f t="shared" si="31"/>
        <v/>
      </c>
      <c r="F123" s="7" t="str">
        <f t="shared" si="32"/>
        <v/>
      </c>
      <c r="AU123" t="str">
        <f t="shared" si="44"/>
        <v/>
      </c>
      <c r="AV123" s="2" t="str">
        <f t="shared" si="45"/>
        <v/>
      </c>
    </row>
    <row r="124" spans="1:48" x14ac:dyDescent="0.25">
      <c r="A124" s="68"/>
      <c r="B124" t="str">
        <f t="shared" si="38"/>
        <v/>
      </c>
      <c r="C124" s="29" t="str">
        <f t="shared" si="43"/>
        <v/>
      </c>
      <c r="D124" s="6" t="str">
        <f t="shared" si="30"/>
        <v/>
      </c>
      <c r="E124" s="7" t="str">
        <f t="shared" si="31"/>
        <v/>
      </c>
      <c r="F124" s="7" t="str">
        <f t="shared" si="32"/>
        <v/>
      </c>
      <c r="AU124" t="str">
        <f t="shared" si="44"/>
        <v/>
      </c>
      <c r="AV124" s="2" t="str">
        <f t="shared" si="45"/>
        <v/>
      </c>
    </row>
    <row r="125" spans="1:48" x14ac:dyDescent="0.25">
      <c r="A125" s="68"/>
      <c r="B125" t="str">
        <f t="shared" si="38"/>
        <v/>
      </c>
      <c r="C125" s="29" t="str">
        <f t="shared" si="43"/>
        <v/>
      </c>
      <c r="D125" s="6" t="str">
        <f t="shared" si="30"/>
        <v/>
      </c>
      <c r="E125" s="7" t="str">
        <f t="shared" si="31"/>
        <v/>
      </c>
      <c r="F125" s="7" t="str">
        <f t="shared" si="32"/>
        <v/>
      </c>
      <c r="AU125" t="str">
        <f t="shared" si="44"/>
        <v/>
      </c>
      <c r="AV125" s="2" t="str">
        <f t="shared" si="45"/>
        <v/>
      </c>
    </row>
    <row r="126" spans="1:48" x14ac:dyDescent="0.25">
      <c r="A126" s="68"/>
      <c r="B126" t="str">
        <f t="shared" si="38"/>
        <v/>
      </c>
      <c r="C126" s="29" t="str">
        <f t="shared" si="43"/>
        <v/>
      </c>
      <c r="D126" s="6" t="str">
        <f t="shared" si="30"/>
        <v/>
      </c>
      <c r="E126" s="7" t="str">
        <f t="shared" si="31"/>
        <v/>
      </c>
      <c r="F126" s="7" t="str">
        <f t="shared" si="32"/>
        <v/>
      </c>
      <c r="AU126" t="str">
        <f t="shared" si="44"/>
        <v/>
      </c>
      <c r="AV126" s="2" t="str">
        <f t="shared" si="45"/>
        <v/>
      </c>
    </row>
    <row r="127" spans="1:48" x14ac:dyDescent="0.25">
      <c r="A127" s="68"/>
      <c r="B127" t="str">
        <f t="shared" si="38"/>
        <v/>
      </c>
      <c r="C127" s="29" t="str">
        <f t="shared" si="43"/>
        <v/>
      </c>
      <c r="D127" s="6" t="str">
        <f t="shared" si="30"/>
        <v/>
      </c>
      <c r="E127" s="7" t="str">
        <f t="shared" si="31"/>
        <v/>
      </c>
      <c r="F127" s="7" t="str">
        <f t="shared" si="32"/>
        <v/>
      </c>
      <c r="P127" t="s">
        <v>82</v>
      </c>
      <c r="AU127" t="str">
        <f t="shared" si="44"/>
        <v/>
      </c>
      <c r="AV127" s="2" t="str">
        <f t="shared" si="45"/>
        <v/>
      </c>
    </row>
    <row r="128" spans="1:48" x14ac:dyDescent="0.25">
      <c r="A128" s="68"/>
      <c r="B128" t="str">
        <f t="shared" si="38"/>
        <v/>
      </c>
      <c r="C128" s="29" t="str">
        <f t="shared" si="43"/>
        <v/>
      </c>
      <c r="D128" s="6" t="str">
        <f t="shared" si="30"/>
        <v/>
      </c>
      <c r="E128" s="7" t="str">
        <f t="shared" si="31"/>
        <v/>
      </c>
      <c r="F128" s="7" t="str">
        <f t="shared" si="32"/>
        <v/>
      </c>
      <c r="P128" t="s">
        <v>32</v>
      </c>
      <c r="Q128" t="s">
        <v>33</v>
      </c>
      <c r="AU128" t="str">
        <f t="shared" si="44"/>
        <v/>
      </c>
      <c r="AV128" s="2" t="str">
        <f t="shared" si="45"/>
        <v/>
      </c>
    </row>
    <row r="129" spans="1:48" ht="21" x14ac:dyDescent="0.35">
      <c r="A129" s="68"/>
      <c r="B129" t="str">
        <f t="shared" si="38"/>
        <v/>
      </c>
      <c r="C129" s="29" t="str">
        <f t="shared" si="43"/>
        <v/>
      </c>
      <c r="D129" s="6" t="str">
        <f t="shared" si="30"/>
        <v/>
      </c>
      <c r="E129" s="7" t="str">
        <f t="shared" si="31"/>
        <v/>
      </c>
      <c r="F129" s="7" t="str">
        <f t="shared" si="32"/>
        <v/>
      </c>
      <c r="P129" s="120">
        <v>0</v>
      </c>
      <c r="Q129">
        <v>0</v>
      </c>
      <c r="AU129" t="str">
        <f t="shared" si="44"/>
        <v/>
      </c>
      <c r="AV129" s="2" t="str">
        <f t="shared" si="45"/>
        <v/>
      </c>
    </row>
    <row r="130" spans="1:48" ht="21" x14ac:dyDescent="0.35">
      <c r="A130" s="68"/>
      <c r="B130" t="str">
        <f t="shared" si="38"/>
        <v/>
      </c>
      <c r="C130" s="29" t="str">
        <f t="shared" si="43"/>
        <v/>
      </c>
      <c r="D130" s="6" t="str">
        <f t="shared" si="30"/>
        <v/>
      </c>
      <c r="E130" s="7" t="str">
        <f t="shared" si="31"/>
        <v/>
      </c>
      <c r="F130" s="7" t="str">
        <f t="shared" si="32"/>
        <v/>
      </c>
      <c r="P130" s="121"/>
      <c r="Q130">
        <v>0</v>
      </c>
      <c r="AU130" t="str">
        <f t="shared" si="44"/>
        <v/>
      </c>
      <c r="AV130" s="2" t="str">
        <f t="shared" si="45"/>
        <v/>
      </c>
    </row>
    <row r="131" spans="1:48" ht="21" x14ac:dyDescent="0.35">
      <c r="A131" s="68"/>
      <c r="B131" t="str">
        <f t="shared" si="38"/>
        <v/>
      </c>
      <c r="C131" s="29" t="str">
        <f t="shared" ref="C131:C162" si="46">IF(A131&gt;0,((B131-0.5)/$S$2),"")</f>
        <v/>
      </c>
      <c r="D131" s="6" t="str">
        <f t="shared" ref="D131:D194" si="47">IF(A131&gt;0,(_xlfn.NORM.S.INV(C131)),"")</f>
        <v/>
      </c>
      <c r="E131" s="7" t="str">
        <f t="shared" si="31"/>
        <v/>
      </c>
      <c r="F131" s="7" t="str">
        <f t="shared" si="32"/>
        <v/>
      </c>
      <c r="P131" s="120">
        <v>0.02</v>
      </c>
      <c r="Q131">
        <v>0</v>
      </c>
      <c r="AU131" t="str">
        <f t="shared" si="44"/>
        <v/>
      </c>
      <c r="AV131" s="2" t="str">
        <f t="shared" si="45"/>
        <v/>
      </c>
    </row>
    <row r="132" spans="1:48" ht="21" x14ac:dyDescent="0.35">
      <c r="A132" s="68"/>
      <c r="B132" t="str">
        <f t="shared" si="38"/>
        <v/>
      </c>
      <c r="C132" s="29" t="str">
        <f t="shared" si="46"/>
        <v/>
      </c>
      <c r="D132" s="6" t="str">
        <f t="shared" si="47"/>
        <v/>
      </c>
      <c r="E132" s="7" t="str">
        <f t="shared" ref="E132:E195" si="48">IF(A132&gt;0,_xlfn.NORM.DIST(D132,0,1,TRUE),"")</f>
        <v/>
      </c>
      <c r="F132" s="7" t="str">
        <f t="shared" ref="F132:F195" si="49">IF(A132&gt;0,_xlfn.NORM.DIST(D132,0,1,FALSE),"")</f>
        <v/>
      </c>
      <c r="P132" s="122"/>
      <c r="Q132">
        <v>0</v>
      </c>
      <c r="AU132" t="str">
        <f t="shared" si="44"/>
        <v/>
      </c>
      <c r="AV132" s="2" t="str">
        <f t="shared" si="45"/>
        <v/>
      </c>
    </row>
    <row r="133" spans="1:48" ht="21" x14ac:dyDescent="0.35">
      <c r="A133" s="68"/>
      <c r="B133" t="str">
        <f t="shared" ref="B133:B196" si="50">IF(A133&gt;0,(B132+1),"")</f>
        <v/>
      </c>
      <c r="C133" s="29" t="str">
        <f t="shared" si="46"/>
        <v/>
      </c>
      <c r="D133" s="6" t="str">
        <f t="shared" si="47"/>
        <v/>
      </c>
      <c r="E133" s="7" t="str">
        <f t="shared" si="48"/>
        <v/>
      </c>
      <c r="F133" s="7" t="str">
        <f t="shared" si="49"/>
        <v/>
      </c>
      <c r="P133" s="120">
        <v>0.04</v>
      </c>
      <c r="Q133">
        <v>0</v>
      </c>
      <c r="AU133" t="str">
        <f t="shared" si="44"/>
        <v/>
      </c>
      <c r="AV133" s="2" t="str">
        <f t="shared" si="45"/>
        <v/>
      </c>
    </row>
    <row r="134" spans="1:48" ht="21" x14ac:dyDescent="0.35">
      <c r="A134" s="68"/>
      <c r="B134" t="str">
        <f t="shared" si="50"/>
        <v/>
      </c>
      <c r="C134" s="29" t="str">
        <f t="shared" si="46"/>
        <v/>
      </c>
      <c r="D134" s="6" t="str">
        <f t="shared" si="47"/>
        <v/>
      </c>
      <c r="E134" s="7" t="str">
        <f t="shared" si="48"/>
        <v/>
      </c>
      <c r="F134" s="7" t="str">
        <f t="shared" si="49"/>
        <v/>
      </c>
      <c r="P134" s="122"/>
      <c r="Q134">
        <v>0</v>
      </c>
      <c r="AU134" t="str">
        <f t="shared" si="44"/>
        <v/>
      </c>
      <c r="AV134" s="2" t="str">
        <f t="shared" si="45"/>
        <v/>
      </c>
    </row>
    <row r="135" spans="1:48" ht="21" x14ac:dyDescent="0.35">
      <c r="A135" s="68"/>
      <c r="B135" t="str">
        <f t="shared" si="50"/>
        <v/>
      </c>
      <c r="C135" s="29" t="str">
        <f t="shared" si="46"/>
        <v/>
      </c>
      <c r="D135" s="6" t="str">
        <f t="shared" si="47"/>
        <v/>
      </c>
      <c r="E135" s="7" t="str">
        <f t="shared" si="48"/>
        <v/>
      </c>
      <c r="F135" s="7" t="str">
        <f t="shared" si="49"/>
        <v/>
      </c>
      <c r="P135" s="120">
        <v>6.0000000000000005E-2</v>
      </c>
      <c r="Q135">
        <v>0</v>
      </c>
      <c r="AU135" t="str">
        <f t="shared" si="44"/>
        <v/>
      </c>
      <c r="AV135" s="2" t="str">
        <f t="shared" si="45"/>
        <v/>
      </c>
    </row>
    <row r="136" spans="1:48" ht="21" x14ac:dyDescent="0.35">
      <c r="A136" s="68"/>
      <c r="B136" t="str">
        <f t="shared" si="50"/>
        <v/>
      </c>
      <c r="C136" s="29" t="str">
        <f t="shared" si="46"/>
        <v/>
      </c>
      <c r="D136" s="6" t="str">
        <f t="shared" si="47"/>
        <v/>
      </c>
      <c r="E136" s="7" t="str">
        <f t="shared" si="48"/>
        <v/>
      </c>
      <c r="F136" s="7" t="str">
        <f t="shared" si="49"/>
        <v/>
      </c>
      <c r="P136" s="122"/>
      <c r="Q136">
        <v>0</v>
      </c>
      <c r="AU136" t="str">
        <f t="shared" si="44"/>
        <v/>
      </c>
      <c r="AV136" s="2" t="str">
        <f t="shared" si="45"/>
        <v/>
      </c>
    </row>
    <row r="137" spans="1:48" ht="21" x14ac:dyDescent="0.35">
      <c r="A137" s="68"/>
      <c r="B137" t="str">
        <f t="shared" si="50"/>
        <v/>
      </c>
      <c r="C137" s="29" t="str">
        <f t="shared" si="46"/>
        <v/>
      </c>
      <c r="D137" s="6" t="str">
        <f t="shared" si="47"/>
        <v/>
      </c>
      <c r="E137" s="7" t="str">
        <f t="shared" si="48"/>
        <v/>
      </c>
      <c r="F137" s="7" t="str">
        <f t="shared" si="49"/>
        <v/>
      </c>
      <c r="P137" s="120">
        <v>0.08</v>
      </c>
      <c r="Q137">
        <v>0</v>
      </c>
      <c r="AU137" t="str">
        <f t="shared" si="44"/>
        <v/>
      </c>
      <c r="AV137" s="2" t="str">
        <f t="shared" si="45"/>
        <v/>
      </c>
    </row>
    <row r="138" spans="1:48" ht="21" x14ac:dyDescent="0.35">
      <c r="A138" s="68"/>
      <c r="B138" t="str">
        <f t="shared" si="50"/>
        <v/>
      </c>
      <c r="C138" s="29" t="str">
        <f t="shared" si="46"/>
        <v/>
      </c>
      <c r="D138" s="6" t="str">
        <f t="shared" si="47"/>
        <v/>
      </c>
      <c r="E138" s="7" t="str">
        <f t="shared" si="48"/>
        <v/>
      </c>
      <c r="F138" s="7" t="str">
        <f t="shared" si="49"/>
        <v/>
      </c>
      <c r="P138" s="122"/>
      <c r="Q138">
        <v>0</v>
      </c>
      <c r="AU138" t="str">
        <f t="shared" si="44"/>
        <v/>
      </c>
      <c r="AV138" s="2" t="str">
        <f t="shared" si="45"/>
        <v/>
      </c>
    </row>
    <row r="139" spans="1:48" ht="21" x14ac:dyDescent="0.35">
      <c r="A139" s="68"/>
      <c r="B139" t="str">
        <f t="shared" si="50"/>
        <v/>
      </c>
      <c r="C139" s="29" t="str">
        <f t="shared" si="46"/>
        <v/>
      </c>
      <c r="D139" s="6" t="str">
        <f t="shared" si="47"/>
        <v/>
      </c>
      <c r="E139" s="7" t="str">
        <f t="shared" si="48"/>
        <v/>
      </c>
      <c r="F139" s="7" t="str">
        <f t="shared" si="49"/>
        <v/>
      </c>
      <c r="P139" s="120">
        <v>9.9999999999999992E-2</v>
      </c>
      <c r="Q139">
        <v>0</v>
      </c>
      <c r="AU139" t="str">
        <f t="shared" si="44"/>
        <v/>
      </c>
      <c r="AV139" s="2" t="str">
        <f t="shared" si="45"/>
        <v/>
      </c>
    </row>
    <row r="140" spans="1:48" ht="21" x14ac:dyDescent="0.35">
      <c r="A140" s="68"/>
      <c r="B140" t="str">
        <f t="shared" si="50"/>
        <v/>
      </c>
      <c r="C140" s="29" t="str">
        <f t="shared" si="46"/>
        <v/>
      </c>
      <c r="D140" s="6" t="str">
        <f t="shared" si="47"/>
        <v/>
      </c>
      <c r="E140" s="7" t="str">
        <f t="shared" si="48"/>
        <v/>
      </c>
      <c r="F140" s="7" t="str">
        <f t="shared" si="49"/>
        <v/>
      </c>
      <c r="P140" s="122"/>
      <c r="Q140">
        <v>0</v>
      </c>
      <c r="AU140" t="str">
        <f t="shared" si="44"/>
        <v/>
      </c>
      <c r="AV140" s="2" t="str">
        <f t="shared" si="45"/>
        <v/>
      </c>
    </row>
    <row r="141" spans="1:48" ht="21" x14ac:dyDescent="0.35">
      <c r="A141" s="68"/>
      <c r="B141" t="str">
        <f t="shared" si="50"/>
        <v/>
      </c>
      <c r="C141" s="29" t="str">
        <f t="shared" si="46"/>
        <v/>
      </c>
      <c r="D141" s="6" t="str">
        <f t="shared" si="47"/>
        <v/>
      </c>
      <c r="E141" s="7" t="str">
        <f t="shared" si="48"/>
        <v/>
      </c>
      <c r="F141" s="7" t="str">
        <f t="shared" si="49"/>
        <v/>
      </c>
      <c r="P141" s="120">
        <v>0.11999999999999998</v>
      </c>
      <c r="Q141">
        <v>0</v>
      </c>
      <c r="AU141" t="str">
        <f t="shared" si="44"/>
        <v/>
      </c>
      <c r="AV141" s="2" t="str">
        <f t="shared" si="45"/>
        <v/>
      </c>
    </row>
    <row r="142" spans="1:48" ht="21" x14ac:dyDescent="0.35">
      <c r="A142" s="68"/>
      <c r="B142" t="str">
        <f t="shared" si="50"/>
        <v/>
      </c>
      <c r="C142" s="29" t="str">
        <f t="shared" si="46"/>
        <v/>
      </c>
      <c r="D142" s="6" t="str">
        <f t="shared" si="47"/>
        <v/>
      </c>
      <c r="E142" s="7" t="str">
        <f t="shared" si="48"/>
        <v/>
      </c>
      <c r="F142" s="7" t="str">
        <f t="shared" si="49"/>
        <v/>
      </c>
      <c r="P142" s="122"/>
      <c r="Q142">
        <v>0</v>
      </c>
      <c r="AU142" t="str">
        <f t="shared" si="44"/>
        <v/>
      </c>
      <c r="AV142" s="2" t="str">
        <f t="shared" si="45"/>
        <v/>
      </c>
    </row>
    <row r="143" spans="1:48" ht="21" x14ac:dyDescent="0.35">
      <c r="A143" s="68"/>
      <c r="B143" t="str">
        <f t="shared" si="50"/>
        <v/>
      </c>
      <c r="C143" s="29" t="str">
        <f t="shared" si="46"/>
        <v/>
      </c>
      <c r="D143" s="6" t="str">
        <f t="shared" si="47"/>
        <v/>
      </c>
      <c r="E143" s="7" t="str">
        <f t="shared" si="48"/>
        <v/>
      </c>
      <c r="F143" s="7" t="str">
        <f t="shared" si="49"/>
        <v/>
      </c>
      <c r="P143" s="120">
        <v>0.13999999999999999</v>
      </c>
      <c r="Q143">
        <v>0</v>
      </c>
      <c r="AU143" t="str">
        <f t="shared" si="44"/>
        <v/>
      </c>
      <c r="AV143" s="2" t="str">
        <f t="shared" si="45"/>
        <v/>
      </c>
    </row>
    <row r="144" spans="1:48" ht="21" x14ac:dyDescent="0.35">
      <c r="A144" s="68"/>
      <c r="B144" t="str">
        <f t="shared" si="50"/>
        <v/>
      </c>
      <c r="C144" s="29" t="str">
        <f t="shared" si="46"/>
        <v/>
      </c>
      <c r="D144" s="6" t="str">
        <f t="shared" si="47"/>
        <v/>
      </c>
      <c r="E144" s="7" t="str">
        <f t="shared" si="48"/>
        <v/>
      </c>
      <c r="F144" s="7" t="str">
        <f t="shared" si="49"/>
        <v/>
      </c>
      <c r="P144" s="122"/>
      <c r="Q144">
        <v>0</v>
      </c>
      <c r="AU144" t="str">
        <f t="shared" si="44"/>
        <v/>
      </c>
      <c r="AV144" s="2" t="str">
        <f t="shared" si="45"/>
        <v/>
      </c>
    </row>
    <row r="145" spans="1:73" ht="21" x14ac:dyDescent="0.35">
      <c r="A145" s="68"/>
      <c r="B145" t="str">
        <f t="shared" si="50"/>
        <v/>
      </c>
      <c r="C145" s="29" t="str">
        <f t="shared" si="46"/>
        <v/>
      </c>
      <c r="D145" s="6" t="str">
        <f t="shared" si="47"/>
        <v/>
      </c>
      <c r="E145" s="7" t="str">
        <f t="shared" si="48"/>
        <v/>
      </c>
      <c r="F145" s="7" t="str">
        <f t="shared" si="49"/>
        <v/>
      </c>
      <c r="P145" s="120">
        <v>0.16</v>
      </c>
      <c r="Q145">
        <v>0</v>
      </c>
      <c r="AU145" t="str">
        <f t="shared" si="44"/>
        <v/>
      </c>
      <c r="AV145" s="2" t="str">
        <f t="shared" si="45"/>
        <v/>
      </c>
    </row>
    <row r="146" spans="1:73" ht="21" x14ac:dyDescent="0.35">
      <c r="A146" s="68"/>
      <c r="B146" t="str">
        <f t="shared" si="50"/>
        <v/>
      </c>
      <c r="C146" s="29" t="str">
        <f t="shared" si="46"/>
        <v/>
      </c>
      <c r="D146" s="6" t="str">
        <f t="shared" si="47"/>
        <v/>
      </c>
      <c r="E146" s="7" t="str">
        <f t="shared" si="48"/>
        <v/>
      </c>
      <c r="F146" s="7" t="str">
        <f t="shared" si="49"/>
        <v/>
      </c>
      <c r="P146" s="122"/>
      <c r="Q146">
        <v>0</v>
      </c>
      <c r="AU146" t="str">
        <f t="shared" si="44"/>
        <v/>
      </c>
      <c r="AV146" s="2" t="str">
        <f t="shared" si="45"/>
        <v/>
      </c>
    </row>
    <row r="147" spans="1:73" ht="21" x14ac:dyDescent="0.35">
      <c r="A147" s="68"/>
      <c r="B147" t="str">
        <f t="shared" si="50"/>
        <v/>
      </c>
      <c r="C147" s="29" t="str">
        <f t="shared" si="46"/>
        <v/>
      </c>
      <c r="D147" s="6" t="str">
        <f t="shared" si="47"/>
        <v/>
      </c>
      <c r="E147" s="7" t="str">
        <f t="shared" si="48"/>
        <v/>
      </c>
      <c r="F147" s="7" t="str">
        <f t="shared" si="49"/>
        <v/>
      </c>
      <c r="P147" s="120">
        <v>0.18000000000000002</v>
      </c>
      <c r="Q147">
        <v>0</v>
      </c>
      <c r="AU147" t="str">
        <f t="shared" si="44"/>
        <v/>
      </c>
      <c r="AV147" s="2" t="str">
        <f t="shared" si="45"/>
        <v/>
      </c>
    </row>
    <row r="148" spans="1:73" ht="21" x14ac:dyDescent="0.35">
      <c r="A148" s="68"/>
      <c r="B148" t="str">
        <f t="shared" si="50"/>
        <v/>
      </c>
      <c r="C148" s="29" t="str">
        <f t="shared" si="46"/>
        <v/>
      </c>
      <c r="D148" s="6" t="str">
        <f t="shared" si="47"/>
        <v/>
      </c>
      <c r="E148" s="7" t="str">
        <f t="shared" si="48"/>
        <v/>
      </c>
      <c r="F148" s="7" t="str">
        <f t="shared" si="49"/>
        <v/>
      </c>
      <c r="P148" s="122"/>
      <c r="Q148">
        <v>0</v>
      </c>
      <c r="AU148" t="str">
        <f t="shared" si="44"/>
        <v/>
      </c>
      <c r="AV148" s="2" t="str">
        <f t="shared" si="45"/>
        <v/>
      </c>
    </row>
    <row r="149" spans="1:73" ht="21" x14ac:dyDescent="0.35">
      <c r="A149" s="68"/>
      <c r="B149" t="str">
        <f t="shared" si="50"/>
        <v/>
      </c>
      <c r="C149" s="29" t="str">
        <f t="shared" si="46"/>
        <v/>
      </c>
      <c r="D149" s="6" t="str">
        <f t="shared" si="47"/>
        <v/>
      </c>
      <c r="E149" s="7" t="str">
        <f t="shared" si="48"/>
        <v/>
      </c>
      <c r="F149" s="7" t="str">
        <f t="shared" si="49"/>
        <v/>
      </c>
      <c r="P149" s="120">
        <v>0.20000000000000004</v>
      </c>
      <c r="Q149">
        <v>0</v>
      </c>
      <c r="AU149" t="str">
        <f t="shared" si="44"/>
        <v/>
      </c>
      <c r="AV149" s="2" t="str">
        <f t="shared" si="45"/>
        <v/>
      </c>
    </row>
    <row r="150" spans="1:73" ht="21" x14ac:dyDescent="0.35">
      <c r="A150" s="68"/>
      <c r="B150" t="str">
        <f t="shared" si="50"/>
        <v/>
      </c>
      <c r="C150" s="29" t="str">
        <f t="shared" si="46"/>
        <v/>
      </c>
      <c r="D150" s="6" t="str">
        <f t="shared" si="47"/>
        <v/>
      </c>
      <c r="E150" s="7" t="str">
        <f t="shared" si="48"/>
        <v/>
      </c>
      <c r="F150" s="7" t="str">
        <f t="shared" si="49"/>
        <v/>
      </c>
      <c r="P150" s="122"/>
      <c r="Q150">
        <v>0</v>
      </c>
      <c r="AU150" t="str">
        <f t="shared" ref="AU150:AU181" si="51">IF(B131&gt;0,B131,"")</f>
        <v/>
      </c>
      <c r="AV150" s="2" t="str">
        <f t="shared" ref="AV150:AV181" si="52">IF(A131&gt;0,A131,"")</f>
        <v/>
      </c>
    </row>
    <row r="151" spans="1:73" ht="21" x14ac:dyDescent="0.35">
      <c r="A151" s="68"/>
      <c r="B151" t="str">
        <f t="shared" si="50"/>
        <v/>
      </c>
      <c r="C151" s="29" t="str">
        <f t="shared" si="46"/>
        <v/>
      </c>
      <c r="D151" s="6" t="str">
        <f t="shared" si="47"/>
        <v/>
      </c>
      <c r="E151" s="7" t="str">
        <f t="shared" si="48"/>
        <v/>
      </c>
      <c r="F151" s="7" t="str">
        <f t="shared" si="49"/>
        <v/>
      </c>
      <c r="P151" s="120">
        <v>0.22000000000000006</v>
      </c>
      <c r="Q151">
        <v>0</v>
      </c>
      <c r="AU151" t="str">
        <f t="shared" si="51"/>
        <v/>
      </c>
      <c r="AV151" s="2" t="str">
        <f t="shared" si="52"/>
        <v/>
      </c>
    </row>
    <row r="152" spans="1:73" ht="21" x14ac:dyDescent="0.35">
      <c r="A152" s="68"/>
      <c r="B152" t="str">
        <f t="shared" si="50"/>
        <v/>
      </c>
      <c r="C152" s="29" t="str">
        <f t="shared" si="46"/>
        <v/>
      </c>
      <c r="D152" s="6" t="str">
        <f t="shared" si="47"/>
        <v/>
      </c>
      <c r="E152" s="7" t="str">
        <f t="shared" si="48"/>
        <v/>
      </c>
      <c r="F152" s="7" t="str">
        <f t="shared" si="49"/>
        <v/>
      </c>
      <c r="P152" s="122"/>
      <c r="Q152">
        <v>0</v>
      </c>
      <c r="AU152" t="str">
        <f t="shared" si="51"/>
        <v/>
      </c>
      <c r="AV152" s="2" t="str">
        <f t="shared" si="52"/>
        <v/>
      </c>
    </row>
    <row r="153" spans="1:73" ht="21" x14ac:dyDescent="0.35">
      <c r="A153" s="68"/>
      <c r="B153" t="str">
        <f t="shared" si="50"/>
        <v/>
      </c>
      <c r="C153" s="29" t="str">
        <f t="shared" si="46"/>
        <v/>
      </c>
      <c r="D153" s="6" t="str">
        <f t="shared" si="47"/>
        <v/>
      </c>
      <c r="E153" s="7" t="str">
        <f t="shared" si="48"/>
        <v/>
      </c>
      <c r="F153" s="7" t="str">
        <f t="shared" si="49"/>
        <v/>
      </c>
      <c r="P153" s="120">
        <v>0.24000000000000007</v>
      </c>
      <c r="Q153">
        <v>0</v>
      </c>
      <c r="AU153" t="str">
        <f t="shared" si="51"/>
        <v/>
      </c>
      <c r="AV153" s="2" t="str">
        <f t="shared" si="52"/>
        <v/>
      </c>
    </row>
    <row r="154" spans="1:73" x14ac:dyDescent="0.25">
      <c r="A154" s="68"/>
      <c r="B154" t="str">
        <f t="shared" si="50"/>
        <v/>
      </c>
      <c r="C154" s="29" t="str">
        <f t="shared" si="46"/>
        <v/>
      </c>
      <c r="D154" s="6" t="str">
        <f t="shared" si="47"/>
        <v/>
      </c>
      <c r="E154" s="7" t="str">
        <f t="shared" si="48"/>
        <v/>
      </c>
      <c r="F154" s="7" t="str">
        <f t="shared" si="49"/>
        <v/>
      </c>
      <c r="P154" s="50"/>
      <c r="Q154">
        <v>0</v>
      </c>
      <c r="AU154" t="str">
        <f t="shared" si="51"/>
        <v/>
      </c>
      <c r="AV154" s="2" t="str">
        <f t="shared" si="52"/>
        <v/>
      </c>
    </row>
    <row r="155" spans="1:73" x14ac:dyDescent="0.25">
      <c r="A155" s="68"/>
      <c r="B155" t="str">
        <f t="shared" si="50"/>
        <v/>
      </c>
      <c r="C155" s="29" t="str">
        <f t="shared" si="46"/>
        <v/>
      </c>
      <c r="D155" s="6" t="str">
        <f t="shared" si="47"/>
        <v/>
      </c>
      <c r="E155" s="7" t="str">
        <f t="shared" si="48"/>
        <v/>
      </c>
      <c r="F155" s="7" t="str">
        <f t="shared" si="49"/>
        <v/>
      </c>
      <c r="AU155" t="str">
        <f t="shared" si="51"/>
        <v/>
      </c>
      <c r="AV155" s="2" t="str">
        <f t="shared" si="52"/>
        <v/>
      </c>
    </row>
    <row r="156" spans="1:73" ht="21" x14ac:dyDescent="0.35">
      <c r="A156" s="68"/>
      <c r="B156" t="str">
        <f t="shared" si="50"/>
        <v/>
      </c>
      <c r="C156" s="29" t="str">
        <f t="shared" si="46"/>
        <v/>
      </c>
      <c r="D156" s="6" t="str">
        <f t="shared" si="47"/>
        <v/>
      </c>
      <c r="E156" s="7" t="str">
        <f t="shared" si="48"/>
        <v/>
      </c>
      <c r="F156" s="7" t="str">
        <f t="shared" si="49"/>
        <v/>
      </c>
      <c r="P156" s="120"/>
      <c r="Q156">
        <v>0</v>
      </c>
      <c r="AU156" t="str">
        <f t="shared" si="51"/>
        <v/>
      </c>
      <c r="AV156" s="2" t="str">
        <f t="shared" si="52"/>
        <v/>
      </c>
    </row>
    <row r="157" spans="1:73" ht="21" x14ac:dyDescent="0.35">
      <c r="A157" s="68"/>
      <c r="B157" t="str">
        <f t="shared" si="50"/>
        <v/>
      </c>
      <c r="C157" s="29" t="str">
        <f t="shared" si="46"/>
        <v/>
      </c>
      <c r="D157" s="6" t="str">
        <f t="shared" si="47"/>
        <v/>
      </c>
      <c r="E157" s="7" t="str">
        <f t="shared" si="48"/>
        <v/>
      </c>
      <c r="F157" s="7" t="str">
        <f t="shared" si="49"/>
        <v/>
      </c>
      <c r="P157" s="121">
        <v>0.01</v>
      </c>
      <c r="Q157">
        <v>0</v>
      </c>
      <c r="AU157" t="str">
        <f t="shared" si="51"/>
        <v/>
      </c>
      <c r="AV157" s="2" t="str">
        <f t="shared" si="52"/>
        <v/>
      </c>
    </row>
    <row r="158" spans="1:73" ht="21" x14ac:dyDescent="0.35">
      <c r="A158" s="68"/>
      <c r="B158" t="str">
        <f t="shared" si="50"/>
        <v/>
      </c>
      <c r="C158" s="29" t="str">
        <f t="shared" si="46"/>
        <v/>
      </c>
      <c r="D158" s="6" t="str">
        <f t="shared" si="47"/>
        <v/>
      </c>
      <c r="E158" s="7" t="str">
        <f t="shared" si="48"/>
        <v/>
      </c>
      <c r="F158" s="7" t="str">
        <f t="shared" si="49"/>
        <v/>
      </c>
      <c r="P158" s="120"/>
      <c r="Q158">
        <v>0</v>
      </c>
      <c r="AU158" t="str">
        <f t="shared" si="51"/>
        <v/>
      </c>
      <c r="AV158" s="2" t="str">
        <f t="shared" si="52"/>
        <v/>
      </c>
      <c r="BS158" t="str">
        <f t="shared" ref="BS158:BT221" si="53">IF(A158&gt;0,A158,"")</f>
        <v/>
      </c>
      <c r="BT158" t="str">
        <f t="shared" si="53"/>
        <v/>
      </c>
      <c r="BU158" t="str">
        <f t="shared" ref="BU158:BU187" si="54">BS158</f>
        <v/>
      </c>
    </row>
    <row r="159" spans="1:73" ht="21" x14ac:dyDescent="0.35">
      <c r="A159" s="68"/>
      <c r="B159" t="str">
        <f t="shared" si="50"/>
        <v/>
      </c>
      <c r="C159" s="29" t="str">
        <f t="shared" si="46"/>
        <v/>
      </c>
      <c r="D159" s="6" t="str">
        <f t="shared" si="47"/>
        <v/>
      </c>
      <c r="E159" s="7" t="str">
        <f t="shared" si="48"/>
        <v/>
      </c>
      <c r="F159" s="7" t="str">
        <f t="shared" si="49"/>
        <v/>
      </c>
      <c r="P159" s="122">
        <v>0.03</v>
      </c>
      <c r="Q159">
        <v>0</v>
      </c>
      <c r="AU159" t="str">
        <f t="shared" si="51"/>
        <v/>
      </c>
      <c r="AV159" s="2" t="str">
        <f t="shared" si="52"/>
        <v/>
      </c>
      <c r="BS159" t="str">
        <f t="shared" si="53"/>
        <v/>
      </c>
      <c r="BT159" t="str">
        <f t="shared" si="53"/>
        <v/>
      </c>
      <c r="BU159" t="str">
        <f t="shared" si="54"/>
        <v/>
      </c>
    </row>
    <row r="160" spans="1:73" ht="21" x14ac:dyDescent="0.35">
      <c r="A160" s="68"/>
      <c r="B160" t="str">
        <f t="shared" si="50"/>
        <v/>
      </c>
      <c r="C160" s="29" t="str">
        <f t="shared" si="46"/>
        <v/>
      </c>
      <c r="D160" s="6" t="str">
        <f t="shared" si="47"/>
        <v/>
      </c>
      <c r="E160" s="7" t="str">
        <f t="shared" si="48"/>
        <v/>
      </c>
      <c r="F160" s="7" t="str">
        <f t="shared" si="49"/>
        <v/>
      </c>
      <c r="P160" s="122"/>
      <c r="Q160">
        <v>0</v>
      </c>
      <c r="AU160" t="str">
        <f t="shared" si="51"/>
        <v/>
      </c>
      <c r="AV160" s="2" t="str">
        <f t="shared" si="52"/>
        <v/>
      </c>
      <c r="BS160" t="str">
        <f t="shared" si="53"/>
        <v/>
      </c>
      <c r="BT160" t="str">
        <f t="shared" si="53"/>
        <v/>
      </c>
      <c r="BU160" t="str">
        <f t="shared" si="54"/>
        <v/>
      </c>
    </row>
    <row r="161" spans="1:73" ht="21" x14ac:dyDescent="0.35">
      <c r="A161" s="68"/>
      <c r="B161" t="str">
        <f t="shared" si="50"/>
        <v/>
      </c>
      <c r="C161" s="29" t="str">
        <f t="shared" si="46"/>
        <v/>
      </c>
      <c r="D161" s="6" t="str">
        <f t="shared" si="47"/>
        <v/>
      </c>
      <c r="E161" s="7" t="str">
        <f t="shared" si="48"/>
        <v/>
      </c>
      <c r="F161" s="7" t="str">
        <f t="shared" si="49"/>
        <v/>
      </c>
      <c r="P161" s="122">
        <v>0.05</v>
      </c>
      <c r="Q161">
        <v>0</v>
      </c>
      <c r="AU161" t="str">
        <f t="shared" si="51"/>
        <v/>
      </c>
      <c r="AV161" s="2" t="str">
        <f t="shared" si="52"/>
        <v/>
      </c>
      <c r="BS161" t="str">
        <f t="shared" si="53"/>
        <v/>
      </c>
      <c r="BT161" t="str">
        <f t="shared" si="53"/>
        <v/>
      </c>
      <c r="BU161" t="str">
        <f t="shared" si="54"/>
        <v/>
      </c>
    </row>
    <row r="162" spans="1:73" ht="21" x14ac:dyDescent="0.35">
      <c r="A162" s="68"/>
      <c r="B162" t="str">
        <f t="shared" si="50"/>
        <v/>
      </c>
      <c r="C162" s="29" t="str">
        <f t="shared" si="46"/>
        <v/>
      </c>
      <c r="D162" s="6" t="str">
        <f t="shared" si="47"/>
        <v/>
      </c>
      <c r="E162" s="7" t="str">
        <f t="shared" si="48"/>
        <v/>
      </c>
      <c r="F162" s="7" t="str">
        <f t="shared" si="49"/>
        <v/>
      </c>
      <c r="P162" s="122"/>
      <c r="Q162">
        <v>0</v>
      </c>
      <c r="AU162" t="str">
        <f t="shared" si="51"/>
        <v/>
      </c>
      <c r="AV162" s="2" t="str">
        <f t="shared" si="52"/>
        <v/>
      </c>
      <c r="BS162" t="str">
        <f t="shared" si="53"/>
        <v/>
      </c>
      <c r="BT162" t="str">
        <f t="shared" si="53"/>
        <v/>
      </c>
      <c r="BU162" t="str">
        <f t="shared" si="54"/>
        <v/>
      </c>
    </row>
    <row r="163" spans="1:73" ht="21" x14ac:dyDescent="0.35">
      <c r="A163" s="68"/>
      <c r="B163" t="str">
        <f t="shared" si="50"/>
        <v/>
      </c>
      <c r="C163" s="29" t="str">
        <f t="shared" ref="C163:C194" si="55">IF(A163&gt;0,((B163-0.5)/$S$2),"")</f>
        <v/>
      </c>
      <c r="D163" s="6" t="str">
        <f t="shared" si="47"/>
        <v/>
      </c>
      <c r="E163" s="7" t="str">
        <f t="shared" si="48"/>
        <v/>
      </c>
      <c r="F163" s="7" t="str">
        <f t="shared" si="49"/>
        <v/>
      </c>
      <c r="P163" s="122">
        <v>7.0000000000000007E-2</v>
      </c>
      <c r="Q163">
        <v>0</v>
      </c>
      <c r="AU163" t="str">
        <f t="shared" si="51"/>
        <v/>
      </c>
      <c r="AV163" s="2" t="str">
        <f t="shared" si="52"/>
        <v/>
      </c>
      <c r="BS163" t="str">
        <f t="shared" si="53"/>
        <v/>
      </c>
      <c r="BT163" t="str">
        <f t="shared" si="53"/>
        <v/>
      </c>
      <c r="BU163" t="str">
        <f t="shared" si="54"/>
        <v/>
      </c>
    </row>
    <row r="164" spans="1:73" ht="21" x14ac:dyDescent="0.35">
      <c r="A164" s="68"/>
      <c r="B164" t="str">
        <f t="shared" si="50"/>
        <v/>
      </c>
      <c r="C164" s="29" t="str">
        <f t="shared" si="55"/>
        <v/>
      </c>
      <c r="D164" s="6" t="str">
        <f t="shared" si="47"/>
        <v/>
      </c>
      <c r="E164" s="7" t="str">
        <f t="shared" si="48"/>
        <v/>
      </c>
      <c r="F164" s="7" t="str">
        <f t="shared" si="49"/>
        <v/>
      </c>
      <c r="P164" s="122"/>
      <c r="Q164">
        <v>0</v>
      </c>
      <c r="AU164" t="str">
        <f t="shared" si="51"/>
        <v/>
      </c>
      <c r="AV164" s="2" t="str">
        <f t="shared" si="52"/>
        <v/>
      </c>
      <c r="BS164" t="str">
        <f t="shared" si="53"/>
        <v/>
      </c>
      <c r="BT164" t="str">
        <f t="shared" si="53"/>
        <v/>
      </c>
      <c r="BU164" t="str">
        <f t="shared" si="54"/>
        <v/>
      </c>
    </row>
    <row r="165" spans="1:73" ht="21" x14ac:dyDescent="0.35">
      <c r="A165" s="68"/>
      <c r="B165" t="str">
        <f t="shared" si="50"/>
        <v/>
      </c>
      <c r="C165" s="29" t="str">
        <f t="shared" si="55"/>
        <v/>
      </c>
      <c r="D165" s="6" t="str">
        <f t="shared" si="47"/>
        <v/>
      </c>
      <c r="E165" s="7" t="str">
        <f t="shared" si="48"/>
        <v/>
      </c>
      <c r="F165" s="7" t="str">
        <f t="shared" si="49"/>
        <v/>
      </c>
      <c r="P165" s="122">
        <v>0.09</v>
      </c>
      <c r="Q165">
        <v>0</v>
      </c>
      <c r="AU165" t="str">
        <f t="shared" si="51"/>
        <v/>
      </c>
      <c r="AV165" s="2" t="str">
        <f t="shared" si="52"/>
        <v/>
      </c>
      <c r="BS165" t="str">
        <f t="shared" si="53"/>
        <v/>
      </c>
      <c r="BT165" t="str">
        <f t="shared" si="53"/>
        <v/>
      </c>
      <c r="BU165" t="str">
        <f t="shared" si="54"/>
        <v/>
      </c>
    </row>
    <row r="166" spans="1:73" ht="21" x14ac:dyDescent="0.35">
      <c r="A166" s="68"/>
      <c r="B166" t="str">
        <f t="shared" si="50"/>
        <v/>
      </c>
      <c r="C166" s="29" t="str">
        <f t="shared" si="55"/>
        <v/>
      </c>
      <c r="D166" s="6" t="str">
        <f t="shared" si="47"/>
        <v/>
      </c>
      <c r="E166" s="7" t="str">
        <f t="shared" si="48"/>
        <v/>
      </c>
      <c r="F166" s="7" t="str">
        <f t="shared" si="49"/>
        <v/>
      </c>
      <c r="P166" s="122"/>
      <c r="Q166">
        <v>0</v>
      </c>
      <c r="AU166" t="str">
        <f t="shared" si="51"/>
        <v/>
      </c>
      <c r="AV166" s="2" t="str">
        <f t="shared" si="52"/>
        <v/>
      </c>
      <c r="BS166" t="str">
        <f t="shared" si="53"/>
        <v/>
      </c>
      <c r="BT166" t="str">
        <f t="shared" si="53"/>
        <v/>
      </c>
      <c r="BU166" t="str">
        <f t="shared" si="54"/>
        <v/>
      </c>
    </row>
    <row r="167" spans="1:73" ht="21" x14ac:dyDescent="0.35">
      <c r="A167" s="68"/>
      <c r="B167" t="str">
        <f t="shared" si="50"/>
        <v/>
      </c>
      <c r="C167" s="29" t="str">
        <f t="shared" si="55"/>
        <v/>
      </c>
      <c r="D167" s="6" t="str">
        <f t="shared" si="47"/>
        <v/>
      </c>
      <c r="E167" s="7" t="str">
        <f t="shared" si="48"/>
        <v/>
      </c>
      <c r="F167" s="7" t="str">
        <f t="shared" si="49"/>
        <v/>
      </c>
      <c r="P167" s="122">
        <v>0.10999999999999999</v>
      </c>
      <c r="Q167">
        <v>0</v>
      </c>
      <c r="AU167" t="str">
        <f t="shared" si="51"/>
        <v/>
      </c>
      <c r="AV167" s="2" t="str">
        <f t="shared" si="52"/>
        <v/>
      </c>
      <c r="BS167" t="str">
        <f t="shared" si="53"/>
        <v/>
      </c>
      <c r="BT167" t="str">
        <f t="shared" si="53"/>
        <v/>
      </c>
      <c r="BU167" t="str">
        <f t="shared" si="54"/>
        <v/>
      </c>
    </row>
    <row r="168" spans="1:73" ht="21" x14ac:dyDescent="0.35">
      <c r="A168" s="68"/>
      <c r="B168" t="str">
        <f t="shared" si="50"/>
        <v/>
      </c>
      <c r="C168" s="29" t="str">
        <f t="shared" si="55"/>
        <v/>
      </c>
      <c r="D168" s="6" t="str">
        <f t="shared" si="47"/>
        <v/>
      </c>
      <c r="E168" s="7" t="str">
        <f t="shared" si="48"/>
        <v/>
      </c>
      <c r="F168" s="7" t="str">
        <f t="shared" si="49"/>
        <v/>
      </c>
      <c r="P168" s="122"/>
      <c r="Q168">
        <v>0</v>
      </c>
      <c r="AU168" t="str">
        <f t="shared" si="51"/>
        <v/>
      </c>
      <c r="AV168" s="2" t="str">
        <f t="shared" si="52"/>
        <v/>
      </c>
      <c r="BS168" t="str">
        <f t="shared" si="53"/>
        <v/>
      </c>
      <c r="BT168" t="str">
        <f t="shared" si="53"/>
        <v/>
      </c>
      <c r="BU168" t="str">
        <f t="shared" si="54"/>
        <v/>
      </c>
    </row>
    <row r="169" spans="1:73" ht="21" x14ac:dyDescent="0.35">
      <c r="A169" s="68"/>
      <c r="B169" t="str">
        <f t="shared" si="50"/>
        <v/>
      </c>
      <c r="C169" s="29" t="str">
        <f t="shared" si="55"/>
        <v/>
      </c>
      <c r="D169" s="6" t="str">
        <f t="shared" si="47"/>
        <v/>
      </c>
      <c r="E169" s="7" t="str">
        <f t="shared" si="48"/>
        <v/>
      </c>
      <c r="F169" s="7" t="str">
        <f t="shared" si="49"/>
        <v/>
      </c>
      <c r="P169" s="122">
        <v>0.12999999999999998</v>
      </c>
      <c r="Q169">
        <v>0</v>
      </c>
      <c r="AU169" t="str">
        <f t="shared" si="51"/>
        <v/>
      </c>
      <c r="AV169" s="2" t="str">
        <f t="shared" si="52"/>
        <v/>
      </c>
      <c r="BS169" t="str">
        <f t="shared" si="53"/>
        <v/>
      </c>
      <c r="BT169" t="str">
        <f t="shared" si="53"/>
        <v/>
      </c>
      <c r="BU169" t="str">
        <f t="shared" si="54"/>
        <v/>
      </c>
    </row>
    <row r="170" spans="1:73" ht="21" x14ac:dyDescent="0.35">
      <c r="A170" s="68"/>
      <c r="B170" t="str">
        <f t="shared" si="50"/>
        <v/>
      </c>
      <c r="C170" s="29" t="str">
        <f t="shared" si="55"/>
        <v/>
      </c>
      <c r="D170" s="6" t="str">
        <f t="shared" si="47"/>
        <v/>
      </c>
      <c r="E170" s="7" t="str">
        <f t="shared" si="48"/>
        <v/>
      </c>
      <c r="F170" s="7" t="str">
        <f t="shared" si="49"/>
        <v/>
      </c>
      <c r="P170" s="122"/>
      <c r="Q170">
        <v>0</v>
      </c>
      <c r="AU170" t="str">
        <f t="shared" si="51"/>
        <v/>
      </c>
      <c r="AV170" s="2" t="str">
        <f t="shared" si="52"/>
        <v/>
      </c>
      <c r="BS170" t="str">
        <f t="shared" si="53"/>
        <v/>
      </c>
      <c r="BT170" t="str">
        <f t="shared" si="53"/>
        <v/>
      </c>
      <c r="BU170" t="str">
        <f t="shared" si="54"/>
        <v/>
      </c>
    </row>
    <row r="171" spans="1:73" ht="21" x14ac:dyDescent="0.35">
      <c r="A171" s="68"/>
      <c r="B171" t="str">
        <f t="shared" si="50"/>
        <v/>
      </c>
      <c r="C171" s="29" t="str">
        <f t="shared" si="55"/>
        <v/>
      </c>
      <c r="D171" s="6" t="str">
        <f t="shared" si="47"/>
        <v/>
      </c>
      <c r="E171" s="7" t="str">
        <f t="shared" si="48"/>
        <v/>
      </c>
      <c r="F171" s="7" t="str">
        <f t="shared" si="49"/>
        <v/>
      </c>
      <c r="P171" s="122">
        <v>0.15</v>
      </c>
      <c r="Q171">
        <v>0</v>
      </c>
      <c r="AU171" t="str">
        <f t="shared" si="51"/>
        <v/>
      </c>
      <c r="AV171" s="2" t="str">
        <f t="shared" si="52"/>
        <v/>
      </c>
      <c r="BS171" t="str">
        <f t="shared" si="53"/>
        <v/>
      </c>
      <c r="BT171" t="str">
        <f t="shared" si="53"/>
        <v/>
      </c>
      <c r="BU171" t="str">
        <f t="shared" si="54"/>
        <v/>
      </c>
    </row>
    <row r="172" spans="1:73" ht="21" x14ac:dyDescent="0.35">
      <c r="A172" s="68"/>
      <c r="B172" t="str">
        <f t="shared" si="50"/>
        <v/>
      </c>
      <c r="C172" s="29" t="str">
        <f t="shared" si="55"/>
        <v/>
      </c>
      <c r="D172" s="6" t="str">
        <f t="shared" si="47"/>
        <v/>
      </c>
      <c r="E172" s="7" t="str">
        <f t="shared" si="48"/>
        <v/>
      </c>
      <c r="F172" s="7" t="str">
        <f t="shared" si="49"/>
        <v/>
      </c>
      <c r="P172" s="122"/>
      <c r="Q172">
        <v>0</v>
      </c>
      <c r="AU172" t="str">
        <f t="shared" si="51"/>
        <v/>
      </c>
      <c r="AV172" s="2" t="str">
        <f t="shared" si="52"/>
        <v/>
      </c>
      <c r="BS172" t="str">
        <f t="shared" si="53"/>
        <v/>
      </c>
      <c r="BT172" t="str">
        <f t="shared" si="53"/>
        <v/>
      </c>
      <c r="BU172" t="str">
        <f t="shared" si="54"/>
        <v/>
      </c>
    </row>
    <row r="173" spans="1:73" ht="21" x14ac:dyDescent="0.35">
      <c r="A173" s="68"/>
      <c r="B173" t="str">
        <f t="shared" si="50"/>
        <v/>
      </c>
      <c r="C173" s="29" t="str">
        <f t="shared" si="55"/>
        <v/>
      </c>
      <c r="D173" s="6" t="str">
        <f t="shared" si="47"/>
        <v/>
      </c>
      <c r="E173" s="7" t="str">
        <f t="shared" si="48"/>
        <v/>
      </c>
      <c r="F173" s="7" t="str">
        <f t="shared" si="49"/>
        <v/>
      </c>
      <c r="P173" s="122">
        <v>0.17</v>
      </c>
      <c r="Q173">
        <v>0</v>
      </c>
      <c r="AU173" t="str">
        <f t="shared" si="51"/>
        <v/>
      </c>
      <c r="AV173" s="2" t="str">
        <f t="shared" si="52"/>
        <v/>
      </c>
      <c r="BS173" t="str">
        <f t="shared" si="53"/>
        <v/>
      </c>
      <c r="BT173" t="str">
        <f t="shared" si="53"/>
        <v/>
      </c>
      <c r="BU173" t="str">
        <f t="shared" si="54"/>
        <v/>
      </c>
    </row>
    <row r="174" spans="1:73" ht="21" x14ac:dyDescent="0.35">
      <c r="A174" s="68"/>
      <c r="B174" t="str">
        <f t="shared" si="50"/>
        <v/>
      </c>
      <c r="C174" s="29" t="str">
        <f t="shared" si="55"/>
        <v/>
      </c>
      <c r="D174" s="6" t="str">
        <f t="shared" si="47"/>
        <v/>
      </c>
      <c r="E174" s="7" t="str">
        <f t="shared" si="48"/>
        <v/>
      </c>
      <c r="F174" s="7" t="str">
        <f t="shared" si="49"/>
        <v/>
      </c>
      <c r="P174" s="122"/>
      <c r="Q174">
        <v>0</v>
      </c>
      <c r="AU174" t="str">
        <f t="shared" si="51"/>
        <v/>
      </c>
      <c r="AV174" s="2" t="str">
        <f t="shared" si="52"/>
        <v/>
      </c>
      <c r="BS174" t="str">
        <f t="shared" si="53"/>
        <v/>
      </c>
      <c r="BT174" t="str">
        <f t="shared" si="53"/>
        <v/>
      </c>
      <c r="BU174" t="str">
        <f t="shared" si="54"/>
        <v/>
      </c>
    </row>
    <row r="175" spans="1:73" ht="21" x14ac:dyDescent="0.35">
      <c r="A175" s="68"/>
      <c r="B175" t="str">
        <f t="shared" si="50"/>
        <v/>
      </c>
      <c r="C175" s="29" t="str">
        <f t="shared" si="55"/>
        <v/>
      </c>
      <c r="D175" s="6" t="str">
        <f t="shared" si="47"/>
        <v/>
      </c>
      <c r="E175" s="7" t="str">
        <f t="shared" si="48"/>
        <v/>
      </c>
      <c r="F175" s="7" t="str">
        <f t="shared" si="49"/>
        <v/>
      </c>
      <c r="P175" s="122">
        <v>0.19000000000000003</v>
      </c>
      <c r="Q175">
        <v>0</v>
      </c>
      <c r="AU175" t="str">
        <f t="shared" si="51"/>
        <v/>
      </c>
      <c r="AV175" s="2" t="str">
        <f t="shared" si="52"/>
        <v/>
      </c>
      <c r="BS175" t="str">
        <f t="shared" si="53"/>
        <v/>
      </c>
      <c r="BT175" t="str">
        <f t="shared" si="53"/>
        <v/>
      </c>
      <c r="BU175" t="str">
        <f t="shared" si="54"/>
        <v/>
      </c>
    </row>
    <row r="176" spans="1:73" ht="21" x14ac:dyDescent="0.35">
      <c r="A176" s="68"/>
      <c r="B176" t="str">
        <f t="shared" si="50"/>
        <v/>
      </c>
      <c r="C176" s="29" t="str">
        <f t="shared" si="55"/>
        <v/>
      </c>
      <c r="D176" s="6" t="str">
        <f t="shared" si="47"/>
        <v/>
      </c>
      <c r="E176" s="7" t="str">
        <f t="shared" si="48"/>
        <v/>
      </c>
      <c r="F176" s="7" t="str">
        <f t="shared" si="49"/>
        <v/>
      </c>
      <c r="P176" s="122"/>
      <c r="Q176">
        <v>0</v>
      </c>
      <c r="AU176" t="str">
        <f t="shared" si="51"/>
        <v/>
      </c>
      <c r="AV176" s="2" t="str">
        <f t="shared" si="52"/>
        <v/>
      </c>
      <c r="BS176" t="str">
        <f t="shared" si="53"/>
        <v/>
      </c>
      <c r="BT176" t="str">
        <f t="shared" si="53"/>
        <v/>
      </c>
      <c r="BU176" t="str">
        <f t="shared" si="54"/>
        <v/>
      </c>
    </row>
    <row r="177" spans="1:73" ht="21" x14ac:dyDescent="0.35">
      <c r="A177" s="68"/>
      <c r="B177" t="str">
        <f t="shared" si="50"/>
        <v/>
      </c>
      <c r="C177" s="29" t="str">
        <f t="shared" si="55"/>
        <v/>
      </c>
      <c r="D177" s="6" t="str">
        <f t="shared" si="47"/>
        <v/>
      </c>
      <c r="E177" s="7" t="str">
        <f t="shared" si="48"/>
        <v/>
      </c>
      <c r="F177" s="7" t="str">
        <f t="shared" si="49"/>
        <v/>
      </c>
      <c r="P177" s="122">
        <v>0.21000000000000005</v>
      </c>
      <c r="Q177">
        <v>0</v>
      </c>
      <c r="AU177" t="str">
        <f t="shared" si="51"/>
        <v/>
      </c>
      <c r="AV177" s="2" t="str">
        <f t="shared" si="52"/>
        <v/>
      </c>
      <c r="BS177" t="str">
        <f t="shared" si="53"/>
        <v/>
      </c>
      <c r="BT177" t="str">
        <f t="shared" si="53"/>
        <v/>
      </c>
      <c r="BU177" t="str">
        <f t="shared" si="54"/>
        <v/>
      </c>
    </row>
    <row r="178" spans="1:73" ht="21" x14ac:dyDescent="0.35">
      <c r="A178" s="68"/>
      <c r="B178" t="str">
        <f t="shared" si="50"/>
        <v/>
      </c>
      <c r="C178" s="29" t="str">
        <f t="shared" si="55"/>
        <v/>
      </c>
      <c r="D178" s="6" t="str">
        <f t="shared" si="47"/>
        <v/>
      </c>
      <c r="E178" s="7" t="str">
        <f t="shared" si="48"/>
        <v/>
      </c>
      <c r="F178" s="7" t="str">
        <f t="shared" si="49"/>
        <v/>
      </c>
      <c r="P178" s="122"/>
      <c r="Q178">
        <v>0</v>
      </c>
      <c r="AU178" t="str">
        <f t="shared" si="51"/>
        <v/>
      </c>
      <c r="AV178" s="2" t="str">
        <f t="shared" si="52"/>
        <v/>
      </c>
      <c r="BS178" t="str">
        <f t="shared" si="53"/>
        <v/>
      </c>
      <c r="BT178" t="str">
        <f t="shared" si="53"/>
        <v/>
      </c>
      <c r="BU178" t="str">
        <f t="shared" si="54"/>
        <v/>
      </c>
    </row>
    <row r="179" spans="1:73" ht="21" x14ac:dyDescent="0.35">
      <c r="A179" s="68"/>
      <c r="B179" t="str">
        <f t="shared" si="50"/>
        <v/>
      </c>
      <c r="C179" s="29" t="str">
        <f t="shared" si="55"/>
        <v/>
      </c>
      <c r="D179" s="6" t="str">
        <f t="shared" si="47"/>
        <v/>
      </c>
      <c r="E179" s="7" t="str">
        <f t="shared" si="48"/>
        <v/>
      </c>
      <c r="F179" s="7" t="str">
        <f t="shared" si="49"/>
        <v/>
      </c>
      <c r="P179" s="122">
        <v>0.23000000000000007</v>
      </c>
      <c r="Q179">
        <v>0</v>
      </c>
      <c r="AU179" t="str">
        <f t="shared" si="51"/>
        <v/>
      </c>
      <c r="AV179" s="2" t="str">
        <f t="shared" si="52"/>
        <v/>
      </c>
      <c r="BS179" t="str">
        <f t="shared" si="53"/>
        <v/>
      </c>
      <c r="BT179" t="str">
        <f t="shared" si="53"/>
        <v/>
      </c>
      <c r="BU179" t="str">
        <f t="shared" si="54"/>
        <v/>
      </c>
    </row>
    <row r="180" spans="1:73" ht="21" x14ac:dyDescent="0.35">
      <c r="A180" s="68"/>
      <c r="B180" t="str">
        <f t="shared" si="50"/>
        <v/>
      </c>
      <c r="C180" s="29" t="str">
        <f t="shared" si="55"/>
        <v/>
      </c>
      <c r="D180" s="6" t="str">
        <f t="shared" si="47"/>
        <v/>
      </c>
      <c r="E180" s="7" t="str">
        <f t="shared" si="48"/>
        <v/>
      </c>
      <c r="F180" s="7" t="str">
        <f t="shared" si="49"/>
        <v/>
      </c>
      <c r="P180" s="122"/>
      <c r="Q180">
        <v>0</v>
      </c>
      <c r="AU180" t="str">
        <f t="shared" si="51"/>
        <v/>
      </c>
      <c r="AV180" s="2" t="str">
        <f t="shared" si="52"/>
        <v/>
      </c>
      <c r="BS180" t="str">
        <f t="shared" si="53"/>
        <v/>
      </c>
      <c r="BT180" t="str">
        <f t="shared" si="53"/>
        <v/>
      </c>
      <c r="BU180" t="str">
        <f t="shared" si="54"/>
        <v/>
      </c>
    </row>
    <row r="181" spans="1:73" ht="21" x14ac:dyDescent="0.35">
      <c r="A181" s="68"/>
      <c r="B181" t="str">
        <f t="shared" si="50"/>
        <v/>
      </c>
      <c r="C181" s="29" t="str">
        <f t="shared" si="55"/>
        <v/>
      </c>
      <c r="D181" s="6" t="str">
        <f t="shared" si="47"/>
        <v/>
      </c>
      <c r="E181" s="7" t="str">
        <f t="shared" si="48"/>
        <v/>
      </c>
      <c r="F181" s="7" t="str">
        <f t="shared" si="49"/>
        <v/>
      </c>
      <c r="P181" s="122">
        <v>0.25000000000000006</v>
      </c>
      <c r="Q181">
        <v>0</v>
      </c>
      <c r="AU181" t="str">
        <f t="shared" si="51"/>
        <v/>
      </c>
      <c r="AV181" s="2" t="str">
        <f t="shared" si="52"/>
        <v/>
      </c>
      <c r="BS181" t="str">
        <f t="shared" si="53"/>
        <v/>
      </c>
      <c r="BT181" t="str">
        <f t="shared" si="53"/>
        <v/>
      </c>
      <c r="BU181" t="str">
        <f t="shared" si="54"/>
        <v/>
      </c>
    </row>
    <row r="182" spans="1:73" x14ac:dyDescent="0.25">
      <c r="A182" s="68"/>
      <c r="B182" t="str">
        <f t="shared" si="50"/>
        <v/>
      </c>
      <c r="C182" s="29" t="str">
        <f t="shared" si="55"/>
        <v/>
      </c>
      <c r="D182" s="6" t="str">
        <f t="shared" si="47"/>
        <v/>
      </c>
      <c r="E182" s="7" t="str">
        <f t="shared" si="48"/>
        <v/>
      </c>
      <c r="F182" s="7" t="str">
        <f t="shared" si="49"/>
        <v/>
      </c>
      <c r="AU182" t="str">
        <f t="shared" ref="AU182:AU202" si="56">IF(B163&gt;0,B163,"")</f>
        <v/>
      </c>
      <c r="AV182" s="2" t="str">
        <f t="shared" ref="AV182:AV213" si="57">IF(A163&gt;0,A163,"")</f>
        <v/>
      </c>
      <c r="BS182" t="str">
        <f t="shared" si="53"/>
        <v/>
      </c>
      <c r="BT182" t="str">
        <f t="shared" si="53"/>
        <v/>
      </c>
      <c r="BU182" t="str">
        <f t="shared" si="54"/>
        <v/>
      </c>
    </row>
    <row r="183" spans="1:73" x14ac:dyDescent="0.25">
      <c r="A183" s="68"/>
      <c r="B183" t="str">
        <f t="shared" si="50"/>
        <v/>
      </c>
      <c r="C183" s="29" t="str">
        <f t="shared" si="55"/>
        <v/>
      </c>
      <c r="D183" s="6" t="str">
        <f t="shared" si="47"/>
        <v/>
      </c>
      <c r="E183" s="7" t="str">
        <f t="shared" si="48"/>
        <v/>
      </c>
      <c r="F183" s="7" t="str">
        <f t="shared" si="49"/>
        <v/>
      </c>
      <c r="AU183" t="str">
        <f t="shared" si="56"/>
        <v/>
      </c>
      <c r="AV183" s="2" t="str">
        <f t="shared" si="57"/>
        <v/>
      </c>
      <c r="BS183" t="str">
        <f t="shared" si="53"/>
        <v/>
      </c>
      <c r="BT183" t="str">
        <f t="shared" si="53"/>
        <v/>
      </c>
      <c r="BU183" t="str">
        <f t="shared" si="54"/>
        <v/>
      </c>
    </row>
    <row r="184" spans="1:73" x14ac:dyDescent="0.25">
      <c r="A184" s="68"/>
      <c r="B184" t="str">
        <f t="shared" si="50"/>
        <v/>
      </c>
      <c r="C184" s="29" t="str">
        <f t="shared" si="55"/>
        <v/>
      </c>
      <c r="D184" s="6" t="str">
        <f t="shared" si="47"/>
        <v/>
      </c>
      <c r="E184" s="7" t="str">
        <f t="shared" si="48"/>
        <v/>
      </c>
      <c r="F184" s="7" t="str">
        <f t="shared" si="49"/>
        <v/>
      </c>
      <c r="AU184" t="str">
        <f t="shared" si="56"/>
        <v/>
      </c>
      <c r="AV184" s="2" t="str">
        <f t="shared" si="57"/>
        <v/>
      </c>
      <c r="BS184" t="str">
        <f t="shared" si="53"/>
        <v/>
      </c>
      <c r="BT184" t="str">
        <f t="shared" si="53"/>
        <v/>
      </c>
      <c r="BU184" t="str">
        <f t="shared" si="54"/>
        <v/>
      </c>
    </row>
    <row r="185" spans="1:73" x14ac:dyDescent="0.25">
      <c r="A185" s="68"/>
      <c r="B185" t="str">
        <f t="shared" si="50"/>
        <v/>
      </c>
      <c r="C185" s="29" t="str">
        <f t="shared" si="55"/>
        <v/>
      </c>
      <c r="D185" s="6" t="str">
        <f t="shared" si="47"/>
        <v/>
      </c>
      <c r="E185" s="7" t="str">
        <f t="shared" si="48"/>
        <v/>
      </c>
      <c r="F185" s="7" t="str">
        <f t="shared" si="49"/>
        <v/>
      </c>
      <c r="AU185" t="str">
        <f t="shared" si="56"/>
        <v/>
      </c>
      <c r="AV185" s="2" t="str">
        <f t="shared" si="57"/>
        <v/>
      </c>
      <c r="BS185" t="str">
        <f t="shared" si="53"/>
        <v/>
      </c>
      <c r="BT185" t="str">
        <f t="shared" si="53"/>
        <v/>
      </c>
      <c r="BU185" t="str">
        <f t="shared" si="54"/>
        <v/>
      </c>
    </row>
    <row r="186" spans="1:73" x14ac:dyDescent="0.25">
      <c r="A186" s="68"/>
      <c r="B186" t="str">
        <f t="shared" si="50"/>
        <v/>
      </c>
      <c r="C186" s="29" t="str">
        <f t="shared" si="55"/>
        <v/>
      </c>
      <c r="D186" s="6" t="str">
        <f t="shared" si="47"/>
        <v/>
      </c>
      <c r="E186" s="7" t="str">
        <f t="shared" si="48"/>
        <v/>
      </c>
      <c r="F186" s="7" t="str">
        <f t="shared" si="49"/>
        <v/>
      </c>
      <c r="AU186" t="str">
        <f t="shared" si="56"/>
        <v/>
      </c>
      <c r="AV186" s="2" t="str">
        <f t="shared" si="57"/>
        <v/>
      </c>
      <c r="BS186" t="str">
        <f t="shared" si="53"/>
        <v/>
      </c>
      <c r="BT186" t="str">
        <f t="shared" si="53"/>
        <v/>
      </c>
      <c r="BU186" t="str">
        <f t="shared" si="54"/>
        <v/>
      </c>
    </row>
    <row r="187" spans="1:73" x14ac:dyDescent="0.25">
      <c r="A187" s="68"/>
      <c r="B187" t="str">
        <f t="shared" si="50"/>
        <v/>
      </c>
      <c r="C187" s="29" t="str">
        <f t="shared" si="55"/>
        <v/>
      </c>
      <c r="D187" s="6" t="str">
        <f t="shared" si="47"/>
        <v/>
      </c>
      <c r="E187" s="7" t="str">
        <f t="shared" si="48"/>
        <v/>
      </c>
      <c r="F187" s="7" t="str">
        <f t="shared" si="49"/>
        <v/>
      </c>
      <c r="AU187" t="str">
        <f t="shared" si="56"/>
        <v/>
      </c>
      <c r="AV187" s="2" t="str">
        <f t="shared" si="57"/>
        <v/>
      </c>
      <c r="BS187" t="str">
        <f t="shared" si="53"/>
        <v/>
      </c>
      <c r="BT187" t="str">
        <f t="shared" si="53"/>
        <v/>
      </c>
      <c r="BU187" t="str">
        <f t="shared" si="54"/>
        <v/>
      </c>
    </row>
    <row r="188" spans="1:73" x14ac:dyDescent="0.25">
      <c r="A188" s="68"/>
      <c r="B188" t="str">
        <f t="shared" si="50"/>
        <v/>
      </c>
      <c r="C188" s="29" t="str">
        <f t="shared" si="55"/>
        <v/>
      </c>
      <c r="D188" s="6" t="str">
        <f t="shared" si="47"/>
        <v/>
      </c>
      <c r="E188" s="7" t="str">
        <f t="shared" si="48"/>
        <v/>
      </c>
      <c r="F188" s="7" t="str">
        <f t="shared" si="49"/>
        <v/>
      </c>
      <c r="AU188" t="str">
        <f t="shared" si="56"/>
        <v/>
      </c>
      <c r="AV188" s="2" t="str">
        <f t="shared" si="57"/>
        <v/>
      </c>
      <c r="BS188" t="str">
        <f t="shared" si="53"/>
        <v/>
      </c>
      <c r="BT188" t="str">
        <f t="shared" si="53"/>
        <v/>
      </c>
    </row>
    <row r="189" spans="1:73" x14ac:dyDescent="0.25">
      <c r="A189" s="68"/>
      <c r="B189" t="str">
        <f t="shared" si="50"/>
        <v/>
      </c>
      <c r="C189" s="29" t="str">
        <f t="shared" si="55"/>
        <v/>
      </c>
      <c r="D189" s="6" t="str">
        <f t="shared" si="47"/>
        <v/>
      </c>
      <c r="E189" s="7" t="str">
        <f t="shared" si="48"/>
        <v/>
      </c>
      <c r="F189" s="7" t="str">
        <f t="shared" si="49"/>
        <v/>
      </c>
      <c r="AU189" t="str">
        <f t="shared" si="56"/>
        <v/>
      </c>
      <c r="AV189" s="2" t="str">
        <f t="shared" si="57"/>
        <v/>
      </c>
      <c r="BS189" t="str">
        <f t="shared" si="53"/>
        <v/>
      </c>
      <c r="BT189" t="str">
        <f t="shared" si="53"/>
        <v/>
      </c>
    </row>
    <row r="190" spans="1:73" x14ac:dyDescent="0.25">
      <c r="A190" s="68"/>
      <c r="B190" t="str">
        <f t="shared" si="50"/>
        <v/>
      </c>
      <c r="C190" s="29" t="str">
        <f t="shared" si="55"/>
        <v/>
      </c>
      <c r="D190" s="6" t="str">
        <f t="shared" si="47"/>
        <v/>
      </c>
      <c r="E190" s="7" t="str">
        <f t="shared" si="48"/>
        <v/>
      </c>
      <c r="F190" s="7" t="str">
        <f t="shared" si="49"/>
        <v/>
      </c>
      <c r="AU190" t="str">
        <f t="shared" si="56"/>
        <v/>
      </c>
      <c r="AV190" s="2" t="str">
        <f t="shared" si="57"/>
        <v/>
      </c>
      <c r="BS190" t="str">
        <f t="shared" si="53"/>
        <v/>
      </c>
      <c r="BT190" t="str">
        <f t="shared" si="53"/>
        <v/>
      </c>
    </row>
    <row r="191" spans="1:73" x14ac:dyDescent="0.25">
      <c r="A191" s="68"/>
      <c r="B191" t="str">
        <f t="shared" si="50"/>
        <v/>
      </c>
      <c r="C191" s="29" t="str">
        <f t="shared" si="55"/>
        <v/>
      </c>
      <c r="D191" s="6" t="str">
        <f t="shared" si="47"/>
        <v/>
      </c>
      <c r="E191" s="7" t="str">
        <f t="shared" si="48"/>
        <v/>
      </c>
      <c r="F191" s="7" t="str">
        <f t="shared" si="49"/>
        <v/>
      </c>
      <c r="AU191" t="str">
        <f t="shared" si="56"/>
        <v/>
      </c>
      <c r="AV191" s="2" t="str">
        <f t="shared" si="57"/>
        <v/>
      </c>
      <c r="BS191" t="str">
        <f t="shared" si="53"/>
        <v/>
      </c>
      <c r="BT191" t="str">
        <f t="shared" si="53"/>
        <v/>
      </c>
    </row>
    <row r="192" spans="1:73" x14ac:dyDescent="0.25">
      <c r="A192" s="68"/>
      <c r="B192" t="str">
        <f t="shared" si="50"/>
        <v/>
      </c>
      <c r="C192" s="29" t="str">
        <f t="shared" si="55"/>
        <v/>
      </c>
      <c r="D192" s="6" t="str">
        <f t="shared" si="47"/>
        <v/>
      </c>
      <c r="E192" s="7" t="str">
        <f t="shared" si="48"/>
        <v/>
      </c>
      <c r="F192" s="7" t="str">
        <f t="shared" si="49"/>
        <v/>
      </c>
      <c r="AU192" t="str">
        <f t="shared" si="56"/>
        <v/>
      </c>
      <c r="AV192" s="2" t="str">
        <f t="shared" si="57"/>
        <v/>
      </c>
      <c r="BS192" t="str">
        <f t="shared" si="53"/>
        <v/>
      </c>
      <c r="BT192" t="str">
        <f t="shared" si="53"/>
        <v/>
      </c>
    </row>
    <row r="193" spans="1:72" x14ac:dyDescent="0.25">
      <c r="A193" s="68"/>
      <c r="B193" t="str">
        <f t="shared" si="50"/>
        <v/>
      </c>
      <c r="C193" s="29" t="str">
        <f t="shared" si="55"/>
        <v/>
      </c>
      <c r="D193" s="6" t="str">
        <f t="shared" si="47"/>
        <v/>
      </c>
      <c r="E193" s="7" t="str">
        <f t="shared" si="48"/>
        <v/>
      </c>
      <c r="F193" s="7" t="str">
        <f t="shared" si="49"/>
        <v/>
      </c>
      <c r="AU193" t="str">
        <f t="shared" si="56"/>
        <v/>
      </c>
      <c r="AV193" s="2" t="str">
        <f t="shared" si="57"/>
        <v/>
      </c>
      <c r="BS193" t="str">
        <f t="shared" si="53"/>
        <v/>
      </c>
      <c r="BT193" t="str">
        <f t="shared" si="53"/>
        <v/>
      </c>
    </row>
    <row r="194" spans="1:72" x14ac:dyDescent="0.25">
      <c r="A194" s="68"/>
      <c r="B194" t="str">
        <f t="shared" si="50"/>
        <v/>
      </c>
      <c r="C194" s="29" t="str">
        <f t="shared" si="55"/>
        <v/>
      </c>
      <c r="D194" s="6" t="str">
        <f t="shared" si="47"/>
        <v/>
      </c>
      <c r="E194" s="7" t="str">
        <f t="shared" si="48"/>
        <v/>
      </c>
      <c r="F194" s="7" t="str">
        <f t="shared" si="49"/>
        <v/>
      </c>
      <c r="AU194" t="str">
        <f t="shared" si="56"/>
        <v/>
      </c>
      <c r="AV194" s="2" t="str">
        <f t="shared" si="57"/>
        <v/>
      </c>
      <c r="BS194" t="str">
        <f t="shared" si="53"/>
        <v/>
      </c>
      <c r="BT194" t="str">
        <f t="shared" si="53"/>
        <v/>
      </c>
    </row>
    <row r="195" spans="1:72" x14ac:dyDescent="0.25">
      <c r="A195" s="68"/>
      <c r="B195" t="str">
        <f t="shared" si="50"/>
        <v/>
      </c>
      <c r="C195" s="29" t="str">
        <f t="shared" ref="C195:C202" si="58">IF(A195&gt;0,((B195-0.5)/$S$2),"")</f>
        <v/>
      </c>
      <c r="D195" s="6" t="str">
        <f t="shared" ref="D195:D200" si="59">IF(A195&gt;0,(_xlfn.NORM.S.INV(C195)),"")</f>
        <v/>
      </c>
      <c r="E195" s="7" t="str">
        <f t="shared" si="48"/>
        <v/>
      </c>
      <c r="F195" s="7" t="str">
        <f t="shared" si="49"/>
        <v/>
      </c>
      <c r="AU195" t="str">
        <f t="shared" si="56"/>
        <v/>
      </c>
      <c r="AV195" s="2" t="str">
        <f t="shared" si="57"/>
        <v/>
      </c>
      <c r="BS195" t="str">
        <f t="shared" si="53"/>
        <v/>
      </c>
      <c r="BT195" t="str">
        <f t="shared" si="53"/>
        <v/>
      </c>
    </row>
    <row r="196" spans="1:72" x14ac:dyDescent="0.25">
      <c r="A196" s="68"/>
      <c r="B196" t="str">
        <f t="shared" si="50"/>
        <v/>
      </c>
      <c r="C196" s="29" t="str">
        <f t="shared" si="58"/>
        <v/>
      </c>
      <c r="D196" s="6" t="str">
        <f t="shared" si="59"/>
        <v/>
      </c>
      <c r="E196" s="7" t="str">
        <f t="shared" ref="E196:E200" si="60">IF(A196&gt;0,_xlfn.NORM.DIST(D196,0,1,TRUE),"")</f>
        <v/>
      </c>
      <c r="F196" s="7" t="str">
        <f t="shared" ref="F196:F200" si="61">IF(A196&gt;0,_xlfn.NORM.DIST(D196,0,1,FALSE),"")</f>
        <v/>
      </c>
      <c r="AU196" t="str">
        <f t="shared" si="56"/>
        <v/>
      </c>
      <c r="AV196" s="2" t="str">
        <f t="shared" si="57"/>
        <v/>
      </c>
      <c r="BS196" t="str">
        <f t="shared" si="53"/>
        <v/>
      </c>
      <c r="BT196" t="str">
        <f t="shared" si="53"/>
        <v/>
      </c>
    </row>
    <row r="197" spans="1:72" x14ac:dyDescent="0.25">
      <c r="A197" s="68"/>
      <c r="B197" t="str">
        <f t="shared" ref="B197:B200" si="62">IF(A197&gt;0,(B196+1),"")</f>
        <v/>
      </c>
      <c r="C197" s="29" t="str">
        <f t="shared" si="58"/>
        <v/>
      </c>
      <c r="D197" s="6" t="str">
        <f t="shared" si="59"/>
        <v/>
      </c>
      <c r="E197" s="7" t="str">
        <f t="shared" si="60"/>
        <v/>
      </c>
      <c r="F197" s="7" t="str">
        <f t="shared" si="61"/>
        <v/>
      </c>
      <c r="AU197" t="str">
        <f t="shared" si="56"/>
        <v/>
      </c>
      <c r="AV197" s="2" t="str">
        <f t="shared" si="57"/>
        <v/>
      </c>
      <c r="BS197" t="str">
        <f t="shared" si="53"/>
        <v/>
      </c>
      <c r="BT197" t="str">
        <f t="shared" si="53"/>
        <v/>
      </c>
    </row>
    <row r="198" spans="1:72" x14ac:dyDescent="0.25">
      <c r="A198" s="68"/>
      <c r="B198" t="str">
        <f t="shared" si="62"/>
        <v/>
      </c>
      <c r="C198" s="29" t="str">
        <f t="shared" si="58"/>
        <v/>
      </c>
      <c r="D198" s="6" t="str">
        <f t="shared" si="59"/>
        <v/>
      </c>
      <c r="E198" s="7" t="str">
        <f t="shared" si="60"/>
        <v/>
      </c>
      <c r="F198" s="7" t="str">
        <f t="shared" si="61"/>
        <v/>
      </c>
      <c r="AU198" t="str">
        <f t="shared" si="56"/>
        <v/>
      </c>
      <c r="AV198" s="2" t="str">
        <f t="shared" si="57"/>
        <v/>
      </c>
      <c r="BS198" t="str">
        <f t="shared" si="53"/>
        <v/>
      </c>
      <c r="BT198" t="str">
        <f t="shared" si="53"/>
        <v/>
      </c>
    </row>
    <row r="199" spans="1:72" x14ac:dyDescent="0.25">
      <c r="A199" s="68"/>
      <c r="B199" t="str">
        <f t="shared" si="62"/>
        <v/>
      </c>
      <c r="C199" s="29" t="str">
        <f t="shared" si="58"/>
        <v/>
      </c>
      <c r="D199" s="6" t="str">
        <f t="shared" si="59"/>
        <v/>
      </c>
      <c r="E199" s="7" t="str">
        <f t="shared" si="60"/>
        <v/>
      </c>
      <c r="F199" s="7" t="str">
        <f t="shared" si="61"/>
        <v/>
      </c>
      <c r="AU199" t="str">
        <f t="shared" si="56"/>
        <v/>
      </c>
      <c r="AV199" s="2" t="str">
        <f t="shared" si="57"/>
        <v/>
      </c>
      <c r="BS199" t="str">
        <f t="shared" si="53"/>
        <v/>
      </c>
      <c r="BT199" t="str">
        <f t="shared" si="53"/>
        <v/>
      </c>
    </row>
    <row r="200" spans="1:72" x14ac:dyDescent="0.25">
      <c r="A200" s="68"/>
      <c r="B200" t="str">
        <f t="shared" si="62"/>
        <v/>
      </c>
      <c r="C200" s="29" t="str">
        <f t="shared" si="58"/>
        <v/>
      </c>
      <c r="D200" s="6" t="str">
        <f t="shared" si="59"/>
        <v/>
      </c>
      <c r="E200" s="7" t="str">
        <f t="shared" si="60"/>
        <v/>
      </c>
      <c r="F200" s="7" t="str">
        <f t="shared" si="61"/>
        <v/>
      </c>
      <c r="AU200" t="str">
        <f t="shared" si="56"/>
        <v/>
      </c>
      <c r="AV200" s="2" t="str">
        <f t="shared" si="57"/>
        <v/>
      </c>
      <c r="BS200" t="str">
        <f t="shared" si="53"/>
        <v/>
      </c>
      <c r="BT200" t="str">
        <f t="shared" si="53"/>
        <v/>
      </c>
    </row>
    <row r="201" spans="1:72" x14ac:dyDescent="0.25">
      <c r="A201" s="68"/>
      <c r="B201" t="str">
        <f t="shared" ref="B201:B202" si="63">IF(A201&gt;0,(B200+1),"")</f>
        <v/>
      </c>
      <c r="C201" s="29" t="str">
        <f t="shared" si="58"/>
        <v/>
      </c>
      <c r="D201" s="6" t="str">
        <f t="shared" ref="D201:D202" si="64">IF(A201&gt;0,(_xlfn.NORM.S.INV(C201)),"")</f>
        <v/>
      </c>
      <c r="E201" s="7" t="str">
        <f t="shared" ref="E201:E202" si="65">IF(A201&gt;0,_xlfn.NORM.DIST(D201,0,1,TRUE),"")</f>
        <v/>
      </c>
      <c r="F201" s="7" t="str">
        <f t="shared" ref="F201:F202" si="66">IF(A201&gt;0,_xlfn.NORM.DIST(D201,0,1,FALSE),"")</f>
        <v/>
      </c>
      <c r="AU201" t="str">
        <f t="shared" si="56"/>
        <v/>
      </c>
      <c r="AV201" s="2" t="str">
        <f t="shared" si="57"/>
        <v/>
      </c>
      <c r="BS201" t="str">
        <f t="shared" si="53"/>
        <v/>
      </c>
      <c r="BT201" t="str">
        <f t="shared" si="53"/>
        <v/>
      </c>
    </row>
    <row r="202" spans="1:72" x14ac:dyDescent="0.25">
      <c r="A202" s="68"/>
      <c r="B202" t="str">
        <f t="shared" si="63"/>
        <v/>
      </c>
      <c r="C202" s="29" t="str">
        <f t="shared" si="58"/>
        <v/>
      </c>
      <c r="D202" s="6" t="str">
        <f t="shared" si="64"/>
        <v/>
      </c>
      <c r="E202" s="7" t="str">
        <f t="shared" si="65"/>
        <v/>
      </c>
      <c r="F202" s="7" t="str">
        <f t="shared" si="66"/>
        <v/>
      </c>
      <c r="AU202" t="str">
        <f t="shared" si="56"/>
        <v/>
      </c>
      <c r="AV202" s="2" t="str">
        <f t="shared" si="57"/>
        <v/>
      </c>
      <c r="BS202" t="str">
        <f t="shared" si="53"/>
        <v/>
      </c>
      <c r="BT202" t="str">
        <f t="shared" si="53"/>
        <v/>
      </c>
    </row>
    <row r="203" spans="1:72" x14ac:dyDescent="0.25">
      <c r="AV203" s="2" t="str">
        <f t="shared" si="57"/>
        <v/>
      </c>
      <c r="BS203" t="str">
        <f t="shared" si="53"/>
        <v/>
      </c>
      <c r="BT203" t="str">
        <f t="shared" si="53"/>
        <v/>
      </c>
    </row>
    <row r="204" spans="1:72" x14ac:dyDescent="0.25">
      <c r="AV204" s="2" t="str">
        <f t="shared" si="57"/>
        <v/>
      </c>
      <c r="BS204" t="str">
        <f t="shared" si="53"/>
        <v/>
      </c>
      <c r="BT204" t="str">
        <f t="shared" si="53"/>
        <v/>
      </c>
    </row>
    <row r="205" spans="1:72" x14ac:dyDescent="0.25">
      <c r="AV205" s="2" t="str">
        <f t="shared" si="57"/>
        <v/>
      </c>
      <c r="BS205" t="str">
        <f t="shared" si="53"/>
        <v/>
      </c>
      <c r="BT205" t="str">
        <f t="shared" si="53"/>
        <v/>
      </c>
    </row>
    <row r="206" spans="1:72" x14ac:dyDescent="0.25">
      <c r="AV206" s="2" t="str">
        <f t="shared" si="57"/>
        <v/>
      </c>
      <c r="BS206" t="str">
        <f t="shared" si="53"/>
        <v/>
      </c>
      <c r="BT206" t="str">
        <f t="shared" si="53"/>
        <v/>
      </c>
    </row>
    <row r="207" spans="1:72" x14ac:dyDescent="0.25">
      <c r="AV207" s="2" t="str">
        <f t="shared" si="57"/>
        <v/>
      </c>
      <c r="BS207" t="str">
        <f t="shared" si="53"/>
        <v/>
      </c>
      <c r="BT207" t="str">
        <f t="shared" si="53"/>
        <v/>
      </c>
    </row>
    <row r="208" spans="1:72" x14ac:dyDescent="0.25">
      <c r="AV208" s="2" t="str">
        <f t="shared" si="57"/>
        <v/>
      </c>
      <c r="BS208" t="str">
        <f t="shared" si="53"/>
        <v/>
      </c>
      <c r="BT208" t="str">
        <f t="shared" si="53"/>
        <v/>
      </c>
    </row>
    <row r="209" spans="48:72" x14ac:dyDescent="0.25">
      <c r="AV209" s="2" t="str">
        <f t="shared" si="57"/>
        <v/>
      </c>
      <c r="BS209" t="str">
        <f t="shared" si="53"/>
        <v/>
      </c>
      <c r="BT209" t="str">
        <f t="shared" si="53"/>
        <v/>
      </c>
    </row>
    <row r="210" spans="48:72" x14ac:dyDescent="0.25">
      <c r="AV210" s="2" t="str">
        <f t="shared" si="57"/>
        <v/>
      </c>
      <c r="BS210" t="str">
        <f t="shared" si="53"/>
        <v/>
      </c>
      <c r="BT210" t="str">
        <f t="shared" si="53"/>
        <v/>
      </c>
    </row>
    <row r="211" spans="48:72" x14ac:dyDescent="0.25">
      <c r="AV211" s="2" t="str">
        <f t="shared" si="57"/>
        <v/>
      </c>
      <c r="BS211" t="str">
        <f t="shared" si="53"/>
        <v/>
      </c>
      <c r="BT211" t="str">
        <f t="shared" si="53"/>
        <v/>
      </c>
    </row>
    <row r="212" spans="48:72" x14ac:dyDescent="0.25">
      <c r="AV212" s="2" t="str">
        <f t="shared" si="57"/>
        <v/>
      </c>
      <c r="BS212" t="str">
        <f t="shared" si="53"/>
        <v/>
      </c>
      <c r="BT212" t="str">
        <f t="shared" si="53"/>
        <v/>
      </c>
    </row>
    <row r="213" spans="48:72" x14ac:dyDescent="0.25">
      <c r="AV213" s="2" t="str">
        <f t="shared" si="57"/>
        <v/>
      </c>
      <c r="BS213" t="str">
        <f t="shared" si="53"/>
        <v/>
      </c>
      <c r="BT213" t="str">
        <f t="shared" si="53"/>
        <v/>
      </c>
    </row>
    <row r="214" spans="48:72" x14ac:dyDescent="0.25">
      <c r="AV214" s="2" t="str">
        <f t="shared" ref="AV214:AV221" si="67">IF(A195&gt;0,A195,"")</f>
        <v/>
      </c>
      <c r="BS214" t="str">
        <f t="shared" si="53"/>
        <v/>
      </c>
      <c r="BT214" t="str">
        <f t="shared" si="53"/>
        <v/>
      </c>
    </row>
    <row r="215" spans="48:72" x14ac:dyDescent="0.25">
      <c r="AV215" s="2" t="str">
        <f t="shared" si="67"/>
        <v/>
      </c>
      <c r="BS215" t="str">
        <f t="shared" si="53"/>
        <v/>
      </c>
      <c r="BT215" t="str">
        <f t="shared" si="53"/>
        <v/>
      </c>
    </row>
    <row r="216" spans="48:72" x14ac:dyDescent="0.25">
      <c r="AV216" s="2" t="str">
        <f t="shared" si="67"/>
        <v/>
      </c>
      <c r="BS216" t="str">
        <f t="shared" si="53"/>
        <v/>
      </c>
      <c r="BT216" t="str">
        <f t="shared" si="53"/>
        <v/>
      </c>
    </row>
    <row r="217" spans="48:72" x14ac:dyDescent="0.25">
      <c r="AV217" s="2" t="str">
        <f t="shared" si="67"/>
        <v/>
      </c>
      <c r="BS217" t="str">
        <f t="shared" si="53"/>
        <v/>
      </c>
      <c r="BT217" t="str">
        <f t="shared" si="53"/>
        <v/>
      </c>
    </row>
    <row r="218" spans="48:72" x14ac:dyDescent="0.25">
      <c r="AV218" s="2" t="str">
        <f t="shared" si="67"/>
        <v/>
      </c>
      <c r="BS218" t="str">
        <f t="shared" si="53"/>
        <v/>
      </c>
      <c r="BT218" t="str">
        <f t="shared" si="53"/>
        <v/>
      </c>
    </row>
    <row r="219" spans="48:72" x14ac:dyDescent="0.25">
      <c r="AV219" s="2" t="str">
        <f t="shared" si="67"/>
        <v/>
      </c>
      <c r="BS219" t="str">
        <f t="shared" si="53"/>
        <v/>
      </c>
      <c r="BT219" t="str">
        <f t="shared" si="53"/>
        <v/>
      </c>
    </row>
    <row r="220" spans="48:72" x14ac:dyDescent="0.25">
      <c r="AV220" s="2" t="str">
        <f t="shared" si="67"/>
        <v/>
      </c>
      <c r="BS220" t="str">
        <f t="shared" si="53"/>
        <v/>
      </c>
      <c r="BT220" t="str">
        <f t="shared" si="53"/>
        <v/>
      </c>
    </row>
    <row r="221" spans="48:72" x14ac:dyDescent="0.25">
      <c r="AV221" s="2" t="str">
        <f t="shared" si="67"/>
        <v/>
      </c>
      <c r="BS221" t="str">
        <f t="shared" si="53"/>
        <v/>
      </c>
      <c r="BT221" t="str">
        <f t="shared" si="53"/>
        <v/>
      </c>
    </row>
    <row r="222" spans="48:72" x14ac:dyDescent="0.25">
      <c r="AV222" s="2"/>
      <c r="BS222" t="str">
        <f t="shared" ref="BS222:BT285" si="68">IF(A222&gt;0,A222,"")</f>
        <v/>
      </c>
      <c r="BT222" t="str">
        <f t="shared" si="68"/>
        <v/>
      </c>
    </row>
    <row r="223" spans="48:72" x14ac:dyDescent="0.25">
      <c r="BS223" t="str">
        <f t="shared" si="68"/>
        <v/>
      </c>
      <c r="BT223" t="str">
        <f t="shared" si="68"/>
        <v/>
      </c>
    </row>
    <row r="224" spans="48:72" x14ac:dyDescent="0.25">
      <c r="BS224" t="str">
        <f t="shared" si="68"/>
        <v/>
      </c>
      <c r="BT224" t="str">
        <f t="shared" si="68"/>
        <v/>
      </c>
    </row>
    <row r="225" spans="71:72" x14ac:dyDescent="0.25">
      <c r="BS225" t="str">
        <f t="shared" si="68"/>
        <v/>
      </c>
      <c r="BT225" t="str">
        <f t="shared" si="68"/>
        <v/>
      </c>
    </row>
    <row r="226" spans="71:72" x14ac:dyDescent="0.25">
      <c r="BS226" t="str">
        <f t="shared" si="68"/>
        <v/>
      </c>
      <c r="BT226" t="str">
        <f t="shared" si="68"/>
        <v/>
      </c>
    </row>
    <row r="227" spans="71:72" x14ac:dyDescent="0.25">
      <c r="BS227" t="str">
        <f t="shared" si="68"/>
        <v/>
      </c>
      <c r="BT227" t="str">
        <f t="shared" si="68"/>
        <v/>
      </c>
    </row>
    <row r="228" spans="71:72" x14ac:dyDescent="0.25">
      <c r="BS228" t="str">
        <f t="shared" si="68"/>
        <v/>
      </c>
      <c r="BT228" t="str">
        <f t="shared" si="68"/>
        <v/>
      </c>
    </row>
    <row r="229" spans="71:72" x14ac:dyDescent="0.25">
      <c r="BS229" t="str">
        <f t="shared" si="68"/>
        <v/>
      </c>
      <c r="BT229" t="str">
        <f t="shared" si="68"/>
        <v/>
      </c>
    </row>
    <row r="230" spans="71:72" x14ac:dyDescent="0.25">
      <c r="BS230" t="str">
        <f t="shared" si="68"/>
        <v/>
      </c>
      <c r="BT230" t="str">
        <f t="shared" si="68"/>
        <v/>
      </c>
    </row>
    <row r="231" spans="71:72" x14ac:dyDescent="0.25">
      <c r="BS231" t="str">
        <f t="shared" si="68"/>
        <v/>
      </c>
      <c r="BT231" t="str">
        <f t="shared" si="68"/>
        <v/>
      </c>
    </row>
    <row r="232" spans="71:72" x14ac:dyDescent="0.25">
      <c r="BS232" t="str">
        <f t="shared" si="68"/>
        <v/>
      </c>
      <c r="BT232" t="str">
        <f t="shared" si="68"/>
        <v/>
      </c>
    </row>
    <row r="233" spans="71:72" x14ac:dyDescent="0.25">
      <c r="BS233" t="str">
        <f t="shared" si="68"/>
        <v/>
      </c>
      <c r="BT233" t="str">
        <f t="shared" si="68"/>
        <v/>
      </c>
    </row>
    <row r="234" spans="71:72" x14ac:dyDescent="0.25">
      <c r="BS234" t="str">
        <f t="shared" si="68"/>
        <v/>
      </c>
      <c r="BT234" t="str">
        <f t="shared" si="68"/>
        <v/>
      </c>
    </row>
    <row r="235" spans="71:72" x14ac:dyDescent="0.25">
      <c r="BS235" t="str">
        <f t="shared" si="68"/>
        <v/>
      </c>
      <c r="BT235" t="str">
        <f t="shared" si="68"/>
        <v/>
      </c>
    </row>
    <row r="236" spans="71:72" x14ac:dyDescent="0.25">
      <c r="BS236" t="str">
        <f t="shared" si="68"/>
        <v/>
      </c>
      <c r="BT236" t="str">
        <f t="shared" si="68"/>
        <v/>
      </c>
    </row>
    <row r="237" spans="71:72" x14ac:dyDescent="0.25">
      <c r="BS237" t="str">
        <f t="shared" si="68"/>
        <v/>
      </c>
      <c r="BT237" t="str">
        <f t="shared" si="68"/>
        <v/>
      </c>
    </row>
    <row r="238" spans="71:72" x14ac:dyDescent="0.25">
      <c r="BS238" t="str">
        <f t="shared" si="68"/>
        <v/>
      </c>
      <c r="BT238" t="str">
        <f t="shared" si="68"/>
        <v/>
      </c>
    </row>
    <row r="239" spans="71:72" x14ac:dyDescent="0.25">
      <c r="BS239" t="str">
        <f t="shared" si="68"/>
        <v/>
      </c>
      <c r="BT239" t="str">
        <f t="shared" si="68"/>
        <v/>
      </c>
    </row>
    <row r="240" spans="71:72" x14ac:dyDescent="0.25">
      <c r="BS240" t="str">
        <f t="shared" si="68"/>
        <v/>
      </c>
      <c r="BT240" t="str">
        <f t="shared" si="68"/>
        <v/>
      </c>
    </row>
    <row r="241" spans="71:72" x14ac:dyDescent="0.25">
      <c r="BS241" t="str">
        <f t="shared" si="68"/>
        <v/>
      </c>
      <c r="BT241" t="str">
        <f t="shared" si="68"/>
        <v/>
      </c>
    </row>
    <row r="242" spans="71:72" x14ac:dyDescent="0.25">
      <c r="BS242" t="str">
        <f t="shared" si="68"/>
        <v/>
      </c>
      <c r="BT242" t="str">
        <f t="shared" si="68"/>
        <v/>
      </c>
    </row>
    <row r="243" spans="71:72" x14ac:dyDescent="0.25">
      <c r="BS243" t="str">
        <f t="shared" si="68"/>
        <v/>
      </c>
      <c r="BT243" t="str">
        <f t="shared" si="68"/>
        <v/>
      </c>
    </row>
    <row r="244" spans="71:72" x14ac:dyDescent="0.25">
      <c r="BS244" t="str">
        <f t="shared" si="68"/>
        <v/>
      </c>
      <c r="BT244" t="str">
        <f t="shared" si="68"/>
        <v/>
      </c>
    </row>
    <row r="245" spans="71:72" x14ac:dyDescent="0.25">
      <c r="BS245" t="str">
        <f t="shared" si="68"/>
        <v/>
      </c>
      <c r="BT245" t="str">
        <f t="shared" si="68"/>
        <v/>
      </c>
    </row>
    <row r="246" spans="71:72" x14ac:dyDescent="0.25">
      <c r="BS246" t="str">
        <f t="shared" si="68"/>
        <v/>
      </c>
      <c r="BT246" t="str">
        <f t="shared" si="68"/>
        <v/>
      </c>
    </row>
    <row r="247" spans="71:72" x14ac:dyDescent="0.25">
      <c r="BS247" t="str">
        <f t="shared" si="68"/>
        <v/>
      </c>
      <c r="BT247" t="str">
        <f t="shared" si="68"/>
        <v/>
      </c>
    </row>
    <row r="248" spans="71:72" x14ac:dyDescent="0.25">
      <c r="BS248" t="str">
        <f t="shared" si="68"/>
        <v/>
      </c>
      <c r="BT248" t="str">
        <f t="shared" si="68"/>
        <v/>
      </c>
    </row>
    <row r="249" spans="71:72" x14ac:dyDescent="0.25">
      <c r="BS249" t="str">
        <f t="shared" si="68"/>
        <v/>
      </c>
      <c r="BT249" t="str">
        <f t="shared" si="68"/>
        <v/>
      </c>
    </row>
    <row r="250" spans="71:72" x14ac:dyDescent="0.25">
      <c r="BS250" t="str">
        <f t="shared" si="68"/>
        <v/>
      </c>
      <c r="BT250" t="str">
        <f t="shared" si="68"/>
        <v/>
      </c>
    </row>
    <row r="251" spans="71:72" x14ac:dyDescent="0.25">
      <c r="BS251" t="str">
        <f t="shared" si="68"/>
        <v/>
      </c>
      <c r="BT251" t="str">
        <f t="shared" si="68"/>
        <v/>
      </c>
    </row>
    <row r="252" spans="71:72" x14ac:dyDescent="0.25">
      <c r="BS252" t="str">
        <f t="shared" si="68"/>
        <v/>
      </c>
      <c r="BT252" t="str">
        <f t="shared" si="68"/>
        <v/>
      </c>
    </row>
    <row r="253" spans="71:72" x14ac:dyDescent="0.25">
      <c r="BS253" t="str">
        <f t="shared" si="68"/>
        <v/>
      </c>
      <c r="BT253" t="str">
        <f t="shared" si="68"/>
        <v/>
      </c>
    </row>
    <row r="254" spans="71:72" x14ac:dyDescent="0.25">
      <c r="BS254" t="str">
        <f t="shared" si="68"/>
        <v/>
      </c>
      <c r="BT254" t="str">
        <f t="shared" si="68"/>
        <v/>
      </c>
    </row>
    <row r="255" spans="71:72" x14ac:dyDescent="0.25">
      <c r="BS255" t="str">
        <f t="shared" si="68"/>
        <v/>
      </c>
      <c r="BT255" t="str">
        <f t="shared" si="68"/>
        <v/>
      </c>
    </row>
    <row r="256" spans="71:72" x14ac:dyDescent="0.25">
      <c r="BS256" t="str">
        <f t="shared" si="68"/>
        <v/>
      </c>
      <c r="BT256" t="str">
        <f t="shared" si="68"/>
        <v/>
      </c>
    </row>
    <row r="257" spans="71:72" x14ac:dyDescent="0.25">
      <c r="BS257" t="str">
        <f t="shared" si="68"/>
        <v/>
      </c>
      <c r="BT257" t="str">
        <f t="shared" si="68"/>
        <v/>
      </c>
    </row>
    <row r="258" spans="71:72" x14ac:dyDescent="0.25">
      <c r="BS258" t="str">
        <f t="shared" si="68"/>
        <v/>
      </c>
      <c r="BT258" t="str">
        <f t="shared" si="68"/>
        <v/>
      </c>
    </row>
    <row r="259" spans="71:72" x14ac:dyDescent="0.25">
      <c r="BS259" t="str">
        <f t="shared" si="68"/>
        <v/>
      </c>
      <c r="BT259" t="str">
        <f t="shared" si="68"/>
        <v/>
      </c>
    </row>
    <row r="260" spans="71:72" x14ac:dyDescent="0.25">
      <c r="BS260" t="str">
        <f t="shared" si="68"/>
        <v/>
      </c>
      <c r="BT260" t="str">
        <f t="shared" si="68"/>
        <v/>
      </c>
    </row>
    <row r="261" spans="71:72" x14ac:dyDescent="0.25">
      <c r="BS261" t="str">
        <f t="shared" si="68"/>
        <v/>
      </c>
      <c r="BT261" t="str">
        <f t="shared" si="68"/>
        <v/>
      </c>
    </row>
    <row r="262" spans="71:72" x14ac:dyDescent="0.25">
      <c r="BS262" t="str">
        <f t="shared" si="68"/>
        <v/>
      </c>
      <c r="BT262" t="str">
        <f t="shared" si="68"/>
        <v/>
      </c>
    </row>
    <row r="263" spans="71:72" x14ac:dyDescent="0.25">
      <c r="BS263" t="str">
        <f t="shared" si="68"/>
        <v/>
      </c>
      <c r="BT263" t="str">
        <f t="shared" si="68"/>
        <v/>
      </c>
    </row>
    <row r="264" spans="71:72" x14ac:dyDescent="0.25">
      <c r="BS264" t="str">
        <f t="shared" si="68"/>
        <v/>
      </c>
      <c r="BT264" t="str">
        <f t="shared" si="68"/>
        <v/>
      </c>
    </row>
    <row r="265" spans="71:72" x14ac:dyDescent="0.25">
      <c r="BS265" t="str">
        <f t="shared" si="68"/>
        <v/>
      </c>
      <c r="BT265" t="str">
        <f t="shared" si="68"/>
        <v/>
      </c>
    </row>
    <row r="266" spans="71:72" x14ac:dyDescent="0.25">
      <c r="BS266" t="str">
        <f t="shared" si="68"/>
        <v/>
      </c>
      <c r="BT266" t="str">
        <f t="shared" si="68"/>
        <v/>
      </c>
    </row>
    <row r="267" spans="71:72" x14ac:dyDescent="0.25">
      <c r="BS267" t="str">
        <f t="shared" si="68"/>
        <v/>
      </c>
      <c r="BT267" t="str">
        <f t="shared" si="68"/>
        <v/>
      </c>
    </row>
    <row r="268" spans="71:72" x14ac:dyDescent="0.25">
      <c r="BS268" t="str">
        <f t="shared" si="68"/>
        <v/>
      </c>
      <c r="BT268" t="str">
        <f t="shared" si="68"/>
        <v/>
      </c>
    </row>
    <row r="269" spans="71:72" x14ac:dyDescent="0.25">
      <c r="BS269" t="str">
        <f t="shared" si="68"/>
        <v/>
      </c>
      <c r="BT269" t="str">
        <f t="shared" si="68"/>
        <v/>
      </c>
    </row>
    <row r="270" spans="71:72" x14ac:dyDescent="0.25">
      <c r="BS270" t="str">
        <f t="shared" si="68"/>
        <v/>
      </c>
      <c r="BT270" t="str">
        <f t="shared" si="68"/>
        <v/>
      </c>
    </row>
    <row r="271" spans="71:72" x14ac:dyDescent="0.25">
      <c r="BS271" t="str">
        <f t="shared" si="68"/>
        <v/>
      </c>
      <c r="BT271" t="str">
        <f t="shared" si="68"/>
        <v/>
      </c>
    </row>
    <row r="272" spans="71:72" x14ac:dyDescent="0.25">
      <c r="BS272" t="str">
        <f t="shared" si="68"/>
        <v/>
      </c>
      <c r="BT272" t="str">
        <f t="shared" si="68"/>
        <v/>
      </c>
    </row>
    <row r="273" spans="71:72" x14ac:dyDescent="0.25">
      <c r="BS273" t="str">
        <f t="shared" si="68"/>
        <v/>
      </c>
      <c r="BT273" t="str">
        <f t="shared" si="68"/>
        <v/>
      </c>
    </row>
    <row r="274" spans="71:72" x14ac:dyDescent="0.25">
      <c r="BS274" t="str">
        <f t="shared" si="68"/>
        <v/>
      </c>
      <c r="BT274" t="str">
        <f t="shared" si="68"/>
        <v/>
      </c>
    </row>
    <row r="275" spans="71:72" x14ac:dyDescent="0.25">
      <c r="BS275" t="str">
        <f t="shared" si="68"/>
        <v/>
      </c>
      <c r="BT275" t="str">
        <f t="shared" si="68"/>
        <v/>
      </c>
    </row>
    <row r="276" spans="71:72" x14ac:dyDescent="0.25">
      <c r="BS276" t="str">
        <f t="shared" si="68"/>
        <v/>
      </c>
      <c r="BT276" t="str">
        <f t="shared" si="68"/>
        <v/>
      </c>
    </row>
    <row r="277" spans="71:72" x14ac:dyDescent="0.25">
      <c r="BS277" t="str">
        <f t="shared" si="68"/>
        <v/>
      </c>
      <c r="BT277" t="str">
        <f t="shared" si="68"/>
        <v/>
      </c>
    </row>
    <row r="278" spans="71:72" x14ac:dyDescent="0.25">
      <c r="BS278" t="str">
        <f t="shared" si="68"/>
        <v/>
      </c>
      <c r="BT278" t="str">
        <f t="shared" si="68"/>
        <v/>
      </c>
    </row>
    <row r="279" spans="71:72" x14ac:dyDescent="0.25">
      <c r="BS279" t="str">
        <f t="shared" si="68"/>
        <v/>
      </c>
      <c r="BT279" t="str">
        <f t="shared" si="68"/>
        <v/>
      </c>
    </row>
    <row r="280" spans="71:72" x14ac:dyDescent="0.25">
      <c r="BS280" t="str">
        <f t="shared" si="68"/>
        <v/>
      </c>
      <c r="BT280" t="str">
        <f t="shared" si="68"/>
        <v/>
      </c>
    </row>
    <row r="281" spans="71:72" x14ac:dyDescent="0.25">
      <c r="BS281" t="str">
        <f t="shared" si="68"/>
        <v/>
      </c>
      <c r="BT281" t="str">
        <f t="shared" si="68"/>
        <v/>
      </c>
    </row>
    <row r="282" spans="71:72" x14ac:dyDescent="0.25">
      <c r="BS282" t="str">
        <f t="shared" si="68"/>
        <v/>
      </c>
      <c r="BT282" t="str">
        <f t="shared" si="68"/>
        <v/>
      </c>
    </row>
    <row r="283" spans="71:72" x14ac:dyDescent="0.25">
      <c r="BS283" t="str">
        <f t="shared" si="68"/>
        <v/>
      </c>
      <c r="BT283" t="str">
        <f t="shared" si="68"/>
        <v/>
      </c>
    </row>
    <row r="284" spans="71:72" x14ac:dyDescent="0.25">
      <c r="BS284" t="str">
        <f t="shared" si="68"/>
        <v/>
      </c>
      <c r="BT284" t="str">
        <f t="shared" si="68"/>
        <v/>
      </c>
    </row>
    <row r="285" spans="71:72" x14ac:dyDescent="0.25">
      <c r="BS285" t="str">
        <f t="shared" si="68"/>
        <v/>
      </c>
      <c r="BT285" t="str">
        <f t="shared" si="68"/>
        <v/>
      </c>
    </row>
    <row r="286" spans="71:72" x14ac:dyDescent="0.25">
      <c r="BS286" t="str">
        <f t="shared" ref="BS286:BT349" si="69">IF(A286&gt;0,A286,"")</f>
        <v/>
      </c>
      <c r="BT286" t="str">
        <f t="shared" si="69"/>
        <v/>
      </c>
    </row>
    <row r="287" spans="71:72" x14ac:dyDescent="0.25">
      <c r="BS287" t="str">
        <f t="shared" si="69"/>
        <v/>
      </c>
      <c r="BT287" t="str">
        <f t="shared" si="69"/>
        <v/>
      </c>
    </row>
    <row r="288" spans="71:72" x14ac:dyDescent="0.25">
      <c r="BS288" t="str">
        <f t="shared" si="69"/>
        <v/>
      </c>
      <c r="BT288" t="str">
        <f t="shared" si="69"/>
        <v/>
      </c>
    </row>
    <row r="289" spans="71:72" x14ac:dyDescent="0.25">
      <c r="BS289" t="str">
        <f t="shared" si="69"/>
        <v/>
      </c>
      <c r="BT289" t="str">
        <f t="shared" si="69"/>
        <v/>
      </c>
    </row>
    <row r="290" spans="71:72" x14ac:dyDescent="0.25">
      <c r="BS290" t="str">
        <f t="shared" si="69"/>
        <v/>
      </c>
      <c r="BT290" t="str">
        <f t="shared" si="69"/>
        <v/>
      </c>
    </row>
    <row r="291" spans="71:72" x14ac:dyDescent="0.25">
      <c r="BS291" t="str">
        <f t="shared" si="69"/>
        <v/>
      </c>
      <c r="BT291" t="str">
        <f t="shared" si="69"/>
        <v/>
      </c>
    </row>
    <row r="292" spans="71:72" x14ac:dyDescent="0.25">
      <c r="BS292" t="str">
        <f t="shared" si="69"/>
        <v/>
      </c>
      <c r="BT292" t="str">
        <f t="shared" si="69"/>
        <v/>
      </c>
    </row>
    <row r="293" spans="71:72" x14ac:dyDescent="0.25">
      <c r="BS293" t="str">
        <f t="shared" si="69"/>
        <v/>
      </c>
      <c r="BT293" t="str">
        <f t="shared" si="69"/>
        <v/>
      </c>
    </row>
    <row r="294" spans="71:72" x14ac:dyDescent="0.25">
      <c r="BS294" t="str">
        <f t="shared" si="69"/>
        <v/>
      </c>
      <c r="BT294" t="str">
        <f t="shared" si="69"/>
        <v/>
      </c>
    </row>
    <row r="295" spans="71:72" x14ac:dyDescent="0.25">
      <c r="BS295" t="str">
        <f t="shared" si="69"/>
        <v/>
      </c>
      <c r="BT295" t="str">
        <f t="shared" si="69"/>
        <v/>
      </c>
    </row>
    <row r="296" spans="71:72" x14ac:dyDescent="0.25">
      <c r="BS296" t="str">
        <f t="shared" si="69"/>
        <v/>
      </c>
      <c r="BT296" t="str">
        <f t="shared" si="69"/>
        <v/>
      </c>
    </row>
    <row r="297" spans="71:72" x14ac:dyDescent="0.25">
      <c r="BS297" t="str">
        <f t="shared" si="69"/>
        <v/>
      </c>
      <c r="BT297" t="str">
        <f t="shared" si="69"/>
        <v/>
      </c>
    </row>
    <row r="298" spans="71:72" x14ac:dyDescent="0.25">
      <c r="BS298" t="str">
        <f t="shared" si="69"/>
        <v/>
      </c>
      <c r="BT298" t="str">
        <f t="shared" si="69"/>
        <v/>
      </c>
    </row>
    <row r="299" spans="71:72" x14ac:dyDescent="0.25">
      <c r="BS299" t="str">
        <f t="shared" si="69"/>
        <v/>
      </c>
      <c r="BT299" t="str">
        <f t="shared" si="69"/>
        <v/>
      </c>
    </row>
    <row r="300" spans="71:72" x14ac:dyDescent="0.25">
      <c r="BS300" t="str">
        <f t="shared" si="69"/>
        <v/>
      </c>
      <c r="BT300" t="str">
        <f t="shared" si="69"/>
        <v/>
      </c>
    </row>
    <row r="301" spans="71:72" x14ac:dyDescent="0.25">
      <c r="BS301" t="str">
        <f t="shared" si="69"/>
        <v/>
      </c>
      <c r="BT301" t="str">
        <f t="shared" si="69"/>
        <v/>
      </c>
    </row>
    <row r="302" spans="71:72" x14ac:dyDescent="0.25">
      <c r="BS302" t="str">
        <f t="shared" si="69"/>
        <v/>
      </c>
      <c r="BT302" t="str">
        <f t="shared" si="69"/>
        <v/>
      </c>
    </row>
    <row r="303" spans="71:72" x14ac:dyDescent="0.25">
      <c r="BS303" t="str">
        <f t="shared" si="69"/>
        <v/>
      </c>
      <c r="BT303" t="str">
        <f t="shared" si="69"/>
        <v/>
      </c>
    </row>
    <row r="304" spans="71:72" x14ac:dyDescent="0.25">
      <c r="BS304" t="str">
        <f t="shared" si="69"/>
        <v/>
      </c>
      <c r="BT304" t="str">
        <f t="shared" si="69"/>
        <v/>
      </c>
    </row>
    <row r="305" spans="71:72" x14ac:dyDescent="0.25">
      <c r="BS305" t="str">
        <f t="shared" si="69"/>
        <v/>
      </c>
      <c r="BT305" t="str">
        <f t="shared" si="69"/>
        <v/>
      </c>
    </row>
    <row r="306" spans="71:72" x14ac:dyDescent="0.25">
      <c r="BS306" t="str">
        <f t="shared" si="69"/>
        <v/>
      </c>
      <c r="BT306" t="str">
        <f t="shared" si="69"/>
        <v/>
      </c>
    </row>
    <row r="307" spans="71:72" x14ac:dyDescent="0.25">
      <c r="BS307" t="str">
        <f t="shared" si="69"/>
        <v/>
      </c>
      <c r="BT307" t="str">
        <f t="shared" si="69"/>
        <v/>
      </c>
    </row>
    <row r="308" spans="71:72" x14ac:dyDescent="0.25">
      <c r="BS308" t="str">
        <f t="shared" si="69"/>
        <v/>
      </c>
      <c r="BT308" t="str">
        <f t="shared" si="69"/>
        <v/>
      </c>
    </row>
    <row r="309" spans="71:72" x14ac:dyDescent="0.25">
      <c r="BS309" t="str">
        <f t="shared" si="69"/>
        <v/>
      </c>
      <c r="BT309" t="str">
        <f t="shared" si="69"/>
        <v/>
      </c>
    </row>
    <row r="310" spans="71:72" x14ac:dyDescent="0.25">
      <c r="BS310" t="str">
        <f t="shared" si="69"/>
        <v/>
      </c>
      <c r="BT310" t="str">
        <f t="shared" si="69"/>
        <v/>
      </c>
    </row>
    <row r="311" spans="71:72" x14ac:dyDescent="0.25">
      <c r="BS311" t="str">
        <f t="shared" si="69"/>
        <v/>
      </c>
      <c r="BT311" t="str">
        <f t="shared" si="69"/>
        <v/>
      </c>
    </row>
    <row r="312" spans="71:72" x14ac:dyDescent="0.25">
      <c r="BS312" t="str">
        <f t="shared" si="69"/>
        <v/>
      </c>
      <c r="BT312" t="str">
        <f t="shared" si="69"/>
        <v/>
      </c>
    </row>
    <row r="313" spans="71:72" x14ac:dyDescent="0.25">
      <c r="BS313" t="str">
        <f t="shared" si="69"/>
        <v/>
      </c>
      <c r="BT313" t="str">
        <f t="shared" si="69"/>
        <v/>
      </c>
    </row>
    <row r="314" spans="71:72" x14ac:dyDescent="0.25">
      <c r="BS314" t="str">
        <f t="shared" si="69"/>
        <v/>
      </c>
      <c r="BT314" t="str">
        <f t="shared" si="69"/>
        <v/>
      </c>
    </row>
    <row r="315" spans="71:72" x14ac:dyDescent="0.25">
      <c r="BS315" t="str">
        <f t="shared" si="69"/>
        <v/>
      </c>
      <c r="BT315" t="str">
        <f t="shared" si="69"/>
        <v/>
      </c>
    </row>
    <row r="316" spans="71:72" x14ac:dyDescent="0.25">
      <c r="BS316" t="str">
        <f t="shared" si="69"/>
        <v/>
      </c>
      <c r="BT316" t="str">
        <f t="shared" si="69"/>
        <v/>
      </c>
    </row>
    <row r="317" spans="71:72" x14ac:dyDescent="0.25">
      <c r="BS317" t="str">
        <f t="shared" si="69"/>
        <v/>
      </c>
      <c r="BT317" t="str">
        <f t="shared" si="69"/>
        <v/>
      </c>
    </row>
    <row r="318" spans="71:72" x14ac:dyDescent="0.25">
      <c r="BS318" t="str">
        <f t="shared" si="69"/>
        <v/>
      </c>
      <c r="BT318" t="str">
        <f t="shared" si="69"/>
        <v/>
      </c>
    </row>
    <row r="319" spans="71:72" x14ac:dyDescent="0.25">
      <c r="BS319" t="str">
        <f t="shared" si="69"/>
        <v/>
      </c>
      <c r="BT319" t="str">
        <f t="shared" si="69"/>
        <v/>
      </c>
    </row>
    <row r="320" spans="71:72" x14ac:dyDescent="0.25">
      <c r="BS320" t="str">
        <f t="shared" si="69"/>
        <v/>
      </c>
      <c r="BT320" t="str">
        <f t="shared" si="69"/>
        <v/>
      </c>
    </row>
    <row r="321" spans="71:72" x14ac:dyDescent="0.25">
      <c r="BS321" t="str">
        <f t="shared" si="69"/>
        <v/>
      </c>
      <c r="BT321" t="str">
        <f t="shared" si="69"/>
        <v/>
      </c>
    </row>
    <row r="322" spans="71:72" x14ac:dyDescent="0.25">
      <c r="BS322" t="str">
        <f t="shared" si="69"/>
        <v/>
      </c>
      <c r="BT322" t="str">
        <f t="shared" si="69"/>
        <v/>
      </c>
    </row>
    <row r="323" spans="71:72" x14ac:dyDescent="0.25">
      <c r="BS323" t="str">
        <f t="shared" si="69"/>
        <v/>
      </c>
      <c r="BT323" t="str">
        <f t="shared" si="69"/>
        <v/>
      </c>
    </row>
    <row r="324" spans="71:72" x14ac:dyDescent="0.25">
      <c r="BS324" t="str">
        <f t="shared" si="69"/>
        <v/>
      </c>
      <c r="BT324" t="str">
        <f t="shared" si="69"/>
        <v/>
      </c>
    </row>
    <row r="325" spans="71:72" x14ac:dyDescent="0.25">
      <c r="BS325" t="str">
        <f t="shared" si="69"/>
        <v/>
      </c>
      <c r="BT325" t="str">
        <f t="shared" si="69"/>
        <v/>
      </c>
    </row>
    <row r="326" spans="71:72" x14ac:dyDescent="0.25">
      <c r="BS326" t="str">
        <f t="shared" si="69"/>
        <v/>
      </c>
      <c r="BT326" t="str">
        <f t="shared" si="69"/>
        <v/>
      </c>
    </row>
    <row r="327" spans="71:72" x14ac:dyDescent="0.25">
      <c r="BS327" t="str">
        <f t="shared" si="69"/>
        <v/>
      </c>
      <c r="BT327" t="str">
        <f t="shared" si="69"/>
        <v/>
      </c>
    </row>
    <row r="328" spans="71:72" x14ac:dyDescent="0.25">
      <c r="BS328" t="str">
        <f t="shared" si="69"/>
        <v/>
      </c>
      <c r="BT328" t="str">
        <f t="shared" si="69"/>
        <v/>
      </c>
    </row>
    <row r="329" spans="71:72" x14ac:dyDescent="0.25">
      <c r="BS329" t="str">
        <f t="shared" si="69"/>
        <v/>
      </c>
      <c r="BT329" t="str">
        <f t="shared" si="69"/>
        <v/>
      </c>
    </row>
    <row r="330" spans="71:72" x14ac:dyDescent="0.25">
      <c r="BS330" t="str">
        <f t="shared" si="69"/>
        <v/>
      </c>
      <c r="BT330" t="str">
        <f t="shared" si="69"/>
        <v/>
      </c>
    </row>
    <row r="331" spans="71:72" x14ac:dyDescent="0.25">
      <c r="BS331" t="str">
        <f t="shared" si="69"/>
        <v/>
      </c>
      <c r="BT331" t="str">
        <f t="shared" si="69"/>
        <v/>
      </c>
    </row>
    <row r="332" spans="71:72" x14ac:dyDescent="0.25">
      <c r="BS332" t="str">
        <f t="shared" si="69"/>
        <v/>
      </c>
      <c r="BT332" t="str">
        <f t="shared" si="69"/>
        <v/>
      </c>
    </row>
    <row r="333" spans="71:72" x14ac:dyDescent="0.25">
      <c r="BS333" t="str">
        <f t="shared" si="69"/>
        <v/>
      </c>
      <c r="BT333" t="str">
        <f t="shared" si="69"/>
        <v/>
      </c>
    </row>
    <row r="334" spans="71:72" x14ac:dyDescent="0.25">
      <c r="BS334" t="str">
        <f t="shared" si="69"/>
        <v/>
      </c>
      <c r="BT334" t="str">
        <f t="shared" si="69"/>
        <v/>
      </c>
    </row>
    <row r="335" spans="71:72" x14ac:dyDescent="0.25">
      <c r="BS335" t="str">
        <f t="shared" si="69"/>
        <v/>
      </c>
      <c r="BT335" t="str">
        <f t="shared" si="69"/>
        <v/>
      </c>
    </row>
    <row r="336" spans="71:72" x14ac:dyDescent="0.25">
      <c r="BS336" t="str">
        <f t="shared" si="69"/>
        <v/>
      </c>
      <c r="BT336" t="str">
        <f t="shared" si="69"/>
        <v/>
      </c>
    </row>
    <row r="337" spans="71:72" x14ac:dyDescent="0.25">
      <c r="BS337" t="str">
        <f t="shared" si="69"/>
        <v/>
      </c>
      <c r="BT337" t="str">
        <f t="shared" si="69"/>
        <v/>
      </c>
    </row>
    <row r="338" spans="71:72" x14ac:dyDescent="0.25">
      <c r="BS338" t="str">
        <f t="shared" si="69"/>
        <v/>
      </c>
      <c r="BT338" t="str">
        <f t="shared" si="69"/>
        <v/>
      </c>
    </row>
    <row r="339" spans="71:72" x14ac:dyDescent="0.25">
      <c r="BS339" t="str">
        <f t="shared" si="69"/>
        <v/>
      </c>
      <c r="BT339" t="str">
        <f t="shared" si="69"/>
        <v/>
      </c>
    </row>
    <row r="340" spans="71:72" x14ac:dyDescent="0.25">
      <c r="BS340" t="str">
        <f t="shared" si="69"/>
        <v/>
      </c>
      <c r="BT340" t="str">
        <f t="shared" si="69"/>
        <v/>
      </c>
    </row>
    <row r="341" spans="71:72" x14ac:dyDescent="0.25">
      <c r="BS341" t="str">
        <f t="shared" si="69"/>
        <v/>
      </c>
      <c r="BT341" t="str">
        <f t="shared" si="69"/>
        <v/>
      </c>
    </row>
    <row r="342" spans="71:72" x14ac:dyDescent="0.25">
      <c r="BS342" t="str">
        <f t="shared" si="69"/>
        <v/>
      </c>
      <c r="BT342" t="str">
        <f t="shared" si="69"/>
        <v/>
      </c>
    </row>
    <row r="343" spans="71:72" x14ac:dyDescent="0.25">
      <c r="BS343" t="str">
        <f t="shared" si="69"/>
        <v/>
      </c>
      <c r="BT343" t="str">
        <f t="shared" si="69"/>
        <v/>
      </c>
    </row>
    <row r="344" spans="71:72" x14ac:dyDescent="0.25">
      <c r="BS344" t="str">
        <f t="shared" si="69"/>
        <v/>
      </c>
      <c r="BT344" t="str">
        <f t="shared" si="69"/>
        <v/>
      </c>
    </row>
    <row r="345" spans="71:72" x14ac:dyDescent="0.25">
      <c r="BS345" t="str">
        <f t="shared" si="69"/>
        <v/>
      </c>
      <c r="BT345" t="str">
        <f t="shared" si="69"/>
        <v/>
      </c>
    </row>
    <row r="346" spans="71:72" x14ac:dyDescent="0.25">
      <c r="BS346" t="str">
        <f t="shared" si="69"/>
        <v/>
      </c>
      <c r="BT346" t="str">
        <f t="shared" si="69"/>
        <v/>
      </c>
    </row>
    <row r="347" spans="71:72" x14ac:dyDescent="0.25">
      <c r="BS347" t="str">
        <f t="shared" si="69"/>
        <v/>
      </c>
      <c r="BT347" t="str">
        <f t="shared" si="69"/>
        <v/>
      </c>
    </row>
    <row r="348" spans="71:72" x14ac:dyDescent="0.25">
      <c r="BS348" t="str">
        <f t="shared" si="69"/>
        <v/>
      </c>
      <c r="BT348" t="str">
        <f t="shared" si="69"/>
        <v/>
      </c>
    </row>
    <row r="349" spans="71:72" x14ac:dyDescent="0.25">
      <c r="BS349" t="str">
        <f t="shared" si="69"/>
        <v/>
      </c>
      <c r="BT349" t="str">
        <f t="shared" si="69"/>
        <v/>
      </c>
    </row>
    <row r="350" spans="71:72" x14ac:dyDescent="0.25">
      <c r="BS350" t="str">
        <f t="shared" ref="BS350:BT413" si="70">IF(A350&gt;0,A350,"")</f>
        <v/>
      </c>
      <c r="BT350" t="str">
        <f t="shared" si="70"/>
        <v/>
      </c>
    </row>
    <row r="351" spans="71:72" x14ac:dyDescent="0.25">
      <c r="BS351" t="str">
        <f t="shared" si="70"/>
        <v/>
      </c>
      <c r="BT351" t="str">
        <f t="shared" si="70"/>
        <v/>
      </c>
    </row>
    <row r="352" spans="71:72" x14ac:dyDescent="0.25">
      <c r="BS352" t="str">
        <f t="shared" si="70"/>
        <v/>
      </c>
      <c r="BT352" t="str">
        <f t="shared" si="70"/>
        <v/>
      </c>
    </row>
    <row r="353" spans="71:72" x14ac:dyDescent="0.25">
      <c r="BS353" t="str">
        <f t="shared" si="70"/>
        <v/>
      </c>
      <c r="BT353" t="str">
        <f t="shared" si="70"/>
        <v/>
      </c>
    </row>
    <row r="354" spans="71:72" x14ac:dyDescent="0.25">
      <c r="BS354" t="str">
        <f t="shared" si="70"/>
        <v/>
      </c>
      <c r="BT354" t="str">
        <f t="shared" si="70"/>
        <v/>
      </c>
    </row>
    <row r="355" spans="71:72" x14ac:dyDescent="0.25">
      <c r="BS355" t="str">
        <f t="shared" si="70"/>
        <v/>
      </c>
      <c r="BT355" t="str">
        <f t="shared" si="70"/>
        <v/>
      </c>
    </row>
    <row r="356" spans="71:72" x14ac:dyDescent="0.25">
      <c r="BS356" t="str">
        <f t="shared" si="70"/>
        <v/>
      </c>
      <c r="BT356" t="str">
        <f t="shared" si="70"/>
        <v/>
      </c>
    </row>
    <row r="357" spans="71:72" x14ac:dyDescent="0.25">
      <c r="BS357" t="str">
        <f t="shared" si="70"/>
        <v/>
      </c>
      <c r="BT357" t="str">
        <f t="shared" si="70"/>
        <v/>
      </c>
    </row>
    <row r="358" spans="71:72" x14ac:dyDescent="0.25">
      <c r="BS358" t="str">
        <f t="shared" si="70"/>
        <v/>
      </c>
      <c r="BT358" t="str">
        <f t="shared" si="70"/>
        <v/>
      </c>
    </row>
    <row r="359" spans="71:72" x14ac:dyDescent="0.25">
      <c r="BS359" t="str">
        <f t="shared" si="70"/>
        <v/>
      </c>
      <c r="BT359" t="str">
        <f t="shared" si="70"/>
        <v/>
      </c>
    </row>
    <row r="360" spans="71:72" x14ac:dyDescent="0.25">
      <c r="BS360" t="str">
        <f t="shared" si="70"/>
        <v/>
      </c>
      <c r="BT360" t="str">
        <f t="shared" si="70"/>
        <v/>
      </c>
    </row>
    <row r="361" spans="71:72" x14ac:dyDescent="0.25">
      <c r="BS361" t="str">
        <f t="shared" si="70"/>
        <v/>
      </c>
      <c r="BT361" t="str">
        <f t="shared" si="70"/>
        <v/>
      </c>
    </row>
    <row r="362" spans="71:72" x14ac:dyDescent="0.25">
      <c r="BS362" t="str">
        <f t="shared" si="70"/>
        <v/>
      </c>
      <c r="BT362" t="str">
        <f t="shared" si="70"/>
        <v/>
      </c>
    </row>
    <row r="363" spans="71:72" x14ac:dyDescent="0.25">
      <c r="BS363" t="str">
        <f t="shared" si="70"/>
        <v/>
      </c>
      <c r="BT363" t="str">
        <f t="shared" si="70"/>
        <v/>
      </c>
    </row>
    <row r="364" spans="71:72" x14ac:dyDescent="0.25">
      <c r="BS364" t="str">
        <f t="shared" si="70"/>
        <v/>
      </c>
      <c r="BT364" t="str">
        <f t="shared" si="70"/>
        <v/>
      </c>
    </row>
    <row r="365" spans="71:72" x14ac:dyDescent="0.25">
      <c r="BS365" t="str">
        <f t="shared" si="70"/>
        <v/>
      </c>
      <c r="BT365" t="str">
        <f t="shared" si="70"/>
        <v/>
      </c>
    </row>
    <row r="366" spans="71:72" x14ac:dyDescent="0.25">
      <c r="BS366" t="str">
        <f t="shared" si="70"/>
        <v/>
      </c>
      <c r="BT366" t="str">
        <f t="shared" si="70"/>
        <v/>
      </c>
    </row>
    <row r="367" spans="71:72" x14ac:dyDescent="0.25">
      <c r="BS367" t="str">
        <f t="shared" si="70"/>
        <v/>
      </c>
      <c r="BT367" t="str">
        <f t="shared" si="70"/>
        <v/>
      </c>
    </row>
    <row r="368" spans="71:72" x14ac:dyDescent="0.25">
      <c r="BS368" t="str">
        <f t="shared" si="70"/>
        <v/>
      </c>
      <c r="BT368" t="str">
        <f t="shared" si="70"/>
        <v/>
      </c>
    </row>
    <row r="369" spans="71:72" x14ac:dyDescent="0.25">
      <c r="BS369" t="str">
        <f t="shared" si="70"/>
        <v/>
      </c>
      <c r="BT369" t="str">
        <f t="shared" si="70"/>
        <v/>
      </c>
    </row>
    <row r="370" spans="71:72" x14ac:dyDescent="0.25">
      <c r="BS370" t="str">
        <f t="shared" si="70"/>
        <v/>
      </c>
      <c r="BT370" t="str">
        <f t="shared" si="70"/>
        <v/>
      </c>
    </row>
    <row r="371" spans="71:72" x14ac:dyDescent="0.25">
      <c r="BS371" t="str">
        <f t="shared" si="70"/>
        <v/>
      </c>
      <c r="BT371" t="str">
        <f t="shared" si="70"/>
        <v/>
      </c>
    </row>
    <row r="372" spans="71:72" x14ac:dyDescent="0.25">
      <c r="BS372" t="str">
        <f t="shared" si="70"/>
        <v/>
      </c>
      <c r="BT372" t="str">
        <f t="shared" si="70"/>
        <v/>
      </c>
    </row>
    <row r="373" spans="71:72" x14ac:dyDescent="0.25">
      <c r="BS373" t="str">
        <f t="shared" si="70"/>
        <v/>
      </c>
      <c r="BT373" t="str">
        <f t="shared" si="70"/>
        <v/>
      </c>
    </row>
    <row r="374" spans="71:72" x14ac:dyDescent="0.25">
      <c r="BS374" t="str">
        <f t="shared" si="70"/>
        <v/>
      </c>
      <c r="BT374" t="str">
        <f t="shared" si="70"/>
        <v/>
      </c>
    </row>
    <row r="375" spans="71:72" x14ac:dyDescent="0.25">
      <c r="BS375" t="str">
        <f t="shared" si="70"/>
        <v/>
      </c>
      <c r="BT375" t="str">
        <f t="shared" si="70"/>
        <v/>
      </c>
    </row>
    <row r="376" spans="71:72" x14ac:dyDescent="0.25">
      <c r="BS376" t="str">
        <f t="shared" si="70"/>
        <v/>
      </c>
      <c r="BT376" t="str">
        <f t="shared" si="70"/>
        <v/>
      </c>
    </row>
    <row r="377" spans="71:72" x14ac:dyDescent="0.25">
      <c r="BS377" t="str">
        <f t="shared" si="70"/>
        <v/>
      </c>
      <c r="BT377" t="str">
        <f t="shared" si="70"/>
        <v/>
      </c>
    </row>
    <row r="378" spans="71:72" x14ac:dyDescent="0.25">
      <c r="BS378" t="str">
        <f t="shared" si="70"/>
        <v/>
      </c>
      <c r="BT378" t="str">
        <f t="shared" si="70"/>
        <v/>
      </c>
    </row>
    <row r="379" spans="71:72" x14ac:dyDescent="0.25">
      <c r="BS379" t="str">
        <f t="shared" si="70"/>
        <v/>
      </c>
      <c r="BT379" t="str">
        <f t="shared" si="70"/>
        <v/>
      </c>
    </row>
    <row r="380" spans="71:72" x14ac:dyDescent="0.25">
      <c r="BS380" t="str">
        <f t="shared" si="70"/>
        <v/>
      </c>
      <c r="BT380" t="str">
        <f t="shared" si="70"/>
        <v/>
      </c>
    </row>
    <row r="381" spans="71:72" x14ac:dyDescent="0.25">
      <c r="BS381" t="str">
        <f t="shared" si="70"/>
        <v/>
      </c>
      <c r="BT381" t="str">
        <f t="shared" si="70"/>
        <v/>
      </c>
    </row>
    <row r="382" spans="71:72" x14ac:dyDescent="0.25">
      <c r="BS382" t="str">
        <f t="shared" si="70"/>
        <v/>
      </c>
      <c r="BT382" t="str">
        <f t="shared" si="70"/>
        <v/>
      </c>
    </row>
    <row r="383" spans="71:72" x14ac:dyDescent="0.25">
      <c r="BS383" t="str">
        <f t="shared" si="70"/>
        <v/>
      </c>
      <c r="BT383" t="str">
        <f t="shared" si="70"/>
        <v/>
      </c>
    </row>
    <row r="384" spans="71:72" x14ac:dyDescent="0.25">
      <c r="BS384" t="str">
        <f t="shared" si="70"/>
        <v/>
      </c>
      <c r="BT384" t="str">
        <f t="shared" si="70"/>
        <v/>
      </c>
    </row>
    <row r="385" spans="71:72" x14ac:dyDescent="0.25">
      <c r="BS385" t="str">
        <f t="shared" si="70"/>
        <v/>
      </c>
      <c r="BT385" t="str">
        <f t="shared" si="70"/>
        <v/>
      </c>
    </row>
    <row r="386" spans="71:72" x14ac:dyDescent="0.25">
      <c r="BS386" t="str">
        <f t="shared" si="70"/>
        <v/>
      </c>
      <c r="BT386" t="str">
        <f t="shared" si="70"/>
        <v/>
      </c>
    </row>
    <row r="387" spans="71:72" x14ac:dyDescent="0.25">
      <c r="BS387" t="str">
        <f t="shared" si="70"/>
        <v/>
      </c>
      <c r="BT387" t="str">
        <f t="shared" si="70"/>
        <v/>
      </c>
    </row>
    <row r="388" spans="71:72" x14ac:dyDescent="0.25">
      <c r="BS388" t="str">
        <f t="shared" si="70"/>
        <v/>
      </c>
      <c r="BT388" t="str">
        <f t="shared" si="70"/>
        <v/>
      </c>
    </row>
    <row r="389" spans="71:72" x14ac:dyDescent="0.25">
      <c r="BS389" t="str">
        <f t="shared" si="70"/>
        <v/>
      </c>
      <c r="BT389" t="str">
        <f t="shared" si="70"/>
        <v/>
      </c>
    </row>
    <row r="390" spans="71:72" x14ac:dyDescent="0.25">
      <c r="BS390" t="str">
        <f t="shared" si="70"/>
        <v/>
      </c>
      <c r="BT390" t="str">
        <f t="shared" si="70"/>
        <v/>
      </c>
    </row>
    <row r="391" spans="71:72" x14ac:dyDescent="0.25">
      <c r="BS391" t="str">
        <f t="shared" si="70"/>
        <v/>
      </c>
      <c r="BT391" t="str">
        <f t="shared" si="70"/>
        <v/>
      </c>
    </row>
    <row r="392" spans="71:72" x14ac:dyDescent="0.25">
      <c r="BS392" t="str">
        <f t="shared" si="70"/>
        <v/>
      </c>
      <c r="BT392" t="str">
        <f t="shared" si="70"/>
        <v/>
      </c>
    </row>
    <row r="393" spans="71:72" x14ac:dyDescent="0.25">
      <c r="BS393" t="str">
        <f t="shared" si="70"/>
        <v/>
      </c>
      <c r="BT393" t="str">
        <f t="shared" si="70"/>
        <v/>
      </c>
    </row>
    <row r="394" spans="71:72" x14ac:dyDescent="0.25">
      <c r="BS394" t="str">
        <f t="shared" si="70"/>
        <v/>
      </c>
      <c r="BT394" t="str">
        <f t="shared" si="70"/>
        <v/>
      </c>
    </row>
    <row r="395" spans="71:72" x14ac:dyDescent="0.25">
      <c r="BS395" t="str">
        <f t="shared" si="70"/>
        <v/>
      </c>
      <c r="BT395" t="str">
        <f t="shared" si="70"/>
        <v/>
      </c>
    </row>
    <row r="396" spans="71:72" x14ac:dyDescent="0.25">
      <c r="BS396" t="str">
        <f t="shared" si="70"/>
        <v/>
      </c>
      <c r="BT396" t="str">
        <f t="shared" si="70"/>
        <v/>
      </c>
    </row>
    <row r="397" spans="71:72" x14ac:dyDescent="0.25">
      <c r="BS397" t="str">
        <f t="shared" si="70"/>
        <v/>
      </c>
      <c r="BT397" t="str">
        <f t="shared" si="70"/>
        <v/>
      </c>
    </row>
    <row r="398" spans="71:72" x14ac:dyDescent="0.25">
      <c r="BS398" t="str">
        <f t="shared" si="70"/>
        <v/>
      </c>
      <c r="BT398" t="str">
        <f t="shared" si="70"/>
        <v/>
      </c>
    </row>
    <row r="399" spans="71:72" x14ac:dyDescent="0.25">
      <c r="BS399" t="str">
        <f t="shared" si="70"/>
        <v/>
      </c>
      <c r="BT399" t="str">
        <f t="shared" si="70"/>
        <v/>
      </c>
    </row>
    <row r="400" spans="71:72" x14ac:dyDescent="0.25">
      <c r="BS400" t="str">
        <f t="shared" si="70"/>
        <v/>
      </c>
      <c r="BT400" t="str">
        <f t="shared" si="70"/>
        <v/>
      </c>
    </row>
    <row r="401" spans="71:72" x14ac:dyDescent="0.25">
      <c r="BS401" t="str">
        <f t="shared" si="70"/>
        <v/>
      </c>
      <c r="BT401" t="str">
        <f t="shared" si="70"/>
        <v/>
      </c>
    </row>
    <row r="402" spans="71:72" x14ac:dyDescent="0.25">
      <c r="BS402" t="str">
        <f t="shared" si="70"/>
        <v/>
      </c>
      <c r="BT402" t="str">
        <f t="shared" si="70"/>
        <v/>
      </c>
    </row>
    <row r="403" spans="71:72" x14ac:dyDescent="0.25">
      <c r="BS403" t="str">
        <f t="shared" si="70"/>
        <v/>
      </c>
      <c r="BT403" t="str">
        <f t="shared" si="70"/>
        <v/>
      </c>
    </row>
    <row r="404" spans="71:72" x14ac:dyDescent="0.25">
      <c r="BS404" t="str">
        <f t="shared" si="70"/>
        <v/>
      </c>
      <c r="BT404" t="str">
        <f t="shared" si="70"/>
        <v/>
      </c>
    </row>
    <row r="405" spans="71:72" x14ac:dyDescent="0.25">
      <c r="BS405" t="str">
        <f t="shared" si="70"/>
        <v/>
      </c>
      <c r="BT405" t="str">
        <f t="shared" si="70"/>
        <v/>
      </c>
    </row>
    <row r="406" spans="71:72" x14ac:dyDescent="0.25">
      <c r="BS406" t="str">
        <f t="shared" si="70"/>
        <v/>
      </c>
      <c r="BT406" t="str">
        <f t="shared" si="70"/>
        <v/>
      </c>
    </row>
    <row r="407" spans="71:72" x14ac:dyDescent="0.25">
      <c r="BS407" t="str">
        <f t="shared" si="70"/>
        <v/>
      </c>
      <c r="BT407" t="str">
        <f t="shared" si="70"/>
        <v/>
      </c>
    </row>
    <row r="408" spans="71:72" x14ac:dyDescent="0.25">
      <c r="BS408" t="str">
        <f t="shared" si="70"/>
        <v/>
      </c>
      <c r="BT408" t="str">
        <f t="shared" si="70"/>
        <v/>
      </c>
    </row>
    <row r="409" spans="71:72" x14ac:dyDescent="0.25">
      <c r="BS409" t="str">
        <f t="shared" si="70"/>
        <v/>
      </c>
      <c r="BT409" t="str">
        <f t="shared" si="70"/>
        <v/>
      </c>
    </row>
    <row r="410" spans="71:72" x14ac:dyDescent="0.25">
      <c r="BS410" t="str">
        <f t="shared" si="70"/>
        <v/>
      </c>
      <c r="BT410" t="str">
        <f t="shared" si="70"/>
        <v/>
      </c>
    </row>
    <row r="411" spans="71:72" x14ac:dyDescent="0.25">
      <c r="BS411" t="str">
        <f t="shared" si="70"/>
        <v/>
      </c>
      <c r="BT411" t="str">
        <f t="shared" si="70"/>
        <v/>
      </c>
    </row>
    <row r="412" spans="71:72" x14ac:dyDescent="0.25">
      <c r="BS412" t="str">
        <f t="shared" si="70"/>
        <v/>
      </c>
      <c r="BT412" t="str">
        <f t="shared" si="70"/>
        <v/>
      </c>
    </row>
    <row r="413" spans="71:72" x14ac:dyDescent="0.25">
      <c r="BS413" t="str">
        <f t="shared" si="70"/>
        <v/>
      </c>
      <c r="BT413" t="str">
        <f t="shared" si="70"/>
        <v/>
      </c>
    </row>
    <row r="414" spans="71:72" x14ac:dyDescent="0.25">
      <c r="BS414" t="str">
        <f t="shared" ref="BS414:BT477" si="71">IF(A414&gt;0,A414,"")</f>
        <v/>
      </c>
      <c r="BT414" t="str">
        <f t="shared" si="71"/>
        <v/>
      </c>
    </row>
    <row r="415" spans="71:72" x14ac:dyDescent="0.25">
      <c r="BS415" t="str">
        <f t="shared" si="71"/>
        <v/>
      </c>
      <c r="BT415" t="str">
        <f t="shared" si="71"/>
        <v/>
      </c>
    </row>
    <row r="416" spans="71:72" x14ac:dyDescent="0.25">
      <c r="BS416" t="str">
        <f t="shared" si="71"/>
        <v/>
      </c>
      <c r="BT416" t="str">
        <f t="shared" si="71"/>
        <v/>
      </c>
    </row>
    <row r="417" spans="71:72" x14ac:dyDescent="0.25">
      <c r="BS417" t="str">
        <f t="shared" si="71"/>
        <v/>
      </c>
      <c r="BT417" t="str">
        <f t="shared" si="71"/>
        <v/>
      </c>
    </row>
    <row r="418" spans="71:72" x14ac:dyDescent="0.25">
      <c r="BS418" t="str">
        <f t="shared" si="71"/>
        <v/>
      </c>
      <c r="BT418" t="str">
        <f t="shared" si="71"/>
        <v/>
      </c>
    </row>
    <row r="419" spans="71:72" x14ac:dyDescent="0.25">
      <c r="BS419" t="str">
        <f t="shared" si="71"/>
        <v/>
      </c>
      <c r="BT419" t="str">
        <f t="shared" si="71"/>
        <v/>
      </c>
    </row>
    <row r="420" spans="71:72" x14ac:dyDescent="0.25">
      <c r="BS420" t="str">
        <f t="shared" si="71"/>
        <v/>
      </c>
      <c r="BT420" t="str">
        <f t="shared" si="71"/>
        <v/>
      </c>
    </row>
    <row r="421" spans="71:72" x14ac:dyDescent="0.25">
      <c r="BS421" t="str">
        <f t="shared" si="71"/>
        <v/>
      </c>
      <c r="BT421" t="str">
        <f t="shared" si="71"/>
        <v/>
      </c>
    </row>
    <row r="422" spans="71:72" x14ac:dyDescent="0.25">
      <c r="BS422" t="str">
        <f t="shared" si="71"/>
        <v/>
      </c>
      <c r="BT422" t="str">
        <f t="shared" si="71"/>
        <v/>
      </c>
    </row>
    <row r="423" spans="71:72" x14ac:dyDescent="0.25">
      <c r="BS423" t="str">
        <f t="shared" si="71"/>
        <v/>
      </c>
      <c r="BT423" t="str">
        <f t="shared" si="71"/>
        <v/>
      </c>
    </row>
    <row r="424" spans="71:72" x14ac:dyDescent="0.25">
      <c r="BS424" t="str">
        <f t="shared" si="71"/>
        <v/>
      </c>
      <c r="BT424" t="str">
        <f t="shared" si="71"/>
        <v/>
      </c>
    </row>
    <row r="425" spans="71:72" x14ac:dyDescent="0.25">
      <c r="BS425" t="str">
        <f t="shared" si="71"/>
        <v/>
      </c>
      <c r="BT425" t="str">
        <f t="shared" si="71"/>
        <v/>
      </c>
    </row>
    <row r="426" spans="71:72" x14ac:dyDescent="0.25">
      <c r="BS426" t="str">
        <f t="shared" si="71"/>
        <v/>
      </c>
      <c r="BT426" t="str">
        <f t="shared" si="71"/>
        <v/>
      </c>
    </row>
    <row r="427" spans="71:72" x14ac:dyDescent="0.25">
      <c r="BS427" t="str">
        <f t="shared" si="71"/>
        <v/>
      </c>
      <c r="BT427" t="str">
        <f t="shared" si="71"/>
        <v/>
      </c>
    </row>
    <row r="428" spans="71:72" x14ac:dyDescent="0.25">
      <c r="BS428" t="str">
        <f t="shared" si="71"/>
        <v/>
      </c>
      <c r="BT428" t="str">
        <f t="shared" si="71"/>
        <v/>
      </c>
    </row>
    <row r="429" spans="71:72" x14ac:dyDescent="0.25">
      <c r="BS429" t="str">
        <f t="shared" si="71"/>
        <v/>
      </c>
      <c r="BT429" t="str">
        <f t="shared" si="71"/>
        <v/>
      </c>
    </row>
    <row r="430" spans="71:72" x14ac:dyDescent="0.25">
      <c r="BS430" t="str">
        <f t="shared" si="71"/>
        <v/>
      </c>
      <c r="BT430" t="str">
        <f t="shared" si="71"/>
        <v/>
      </c>
    </row>
    <row r="431" spans="71:72" x14ac:dyDescent="0.25">
      <c r="BS431" t="str">
        <f t="shared" si="71"/>
        <v/>
      </c>
      <c r="BT431" t="str">
        <f t="shared" si="71"/>
        <v/>
      </c>
    </row>
    <row r="432" spans="71:72" x14ac:dyDescent="0.25">
      <c r="BS432" t="str">
        <f t="shared" si="71"/>
        <v/>
      </c>
      <c r="BT432" t="str">
        <f t="shared" si="71"/>
        <v/>
      </c>
    </row>
    <row r="433" spans="71:72" x14ac:dyDescent="0.25">
      <c r="BS433" t="str">
        <f t="shared" si="71"/>
        <v/>
      </c>
      <c r="BT433" t="str">
        <f t="shared" si="71"/>
        <v/>
      </c>
    </row>
    <row r="434" spans="71:72" x14ac:dyDescent="0.25">
      <c r="BS434" t="str">
        <f t="shared" si="71"/>
        <v/>
      </c>
      <c r="BT434" t="str">
        <f t="shared" si="71"/>
        <v/>
      </c>
    </row>
    <row r="435" spans="71:72" x14ac:dyDescent="0.25">
      <c r="BS435" t="str">
        <f t="shared" si="71"/>
        <v/>
      </c>
      <c r="BT435" t="str">
        <f t="shared" si="71"/>
        <v/>
      </c>
    </row>
    <row r="436" spans="71:72" x14ac:dyDescent="0.25">
      <c r="BS436" t="str">
        <f t="shared" si="71"/>
        <v/>
      </c>
      <c r="BT436" t="str">
        <f t="shared" si="71"/>
        <v/>
      </c>
    </row>
    <row r="437" spans="71:72" x14ac:dyDescent="0.25">
      <c r="BS437" t="str">
        <f t="shared" si="71"/>
        <v/>
      </c>
      <c r="BT437" t="str">
        <f t="shared" si="71"/>
        <v/>
      </c>
    </row>
    <row r="438" spans="71:72" x14ac:dyDescent="0.25">
      <c r="BS438" t="str">
        <f t="shared" si="71"/>
        <v/>
      </c>
      <c r="BT438" t="str">
        <f t="shared" si="71"/>
        <v/>
      </c>
    </row>
    <row r="439" spans="71:72" x14ac:dyDescent="0.25">
      <c r="BS439" t="str">
        <f t="shared" si="71"/>
        <v/>
      </c>
      <c r="BT439" t="str">
        <f t="shared" si="71"/>
        <v/>
      </c>
    </row>
    <row r="440" spans="71:72" x14ac:dyDescent="0.25">
      <c r="BS440" t="str">
        <f t="shared" si="71"/>
        <v/>
      </c>
      <c r="BT440" t="str">
        <f t="shared" si="71"/>
        <v/>
      </c>
    </row>
    <row r="441" spans="71:72" x14ac:dyDescent="0.25">
      <c r="BS441" t="str">
        <f t="shared" si="71"/>
        <v/>
      </c>
      <c r="BT441" t="str">
        <f t="shared" si="71"/>
        <v/>
      </c>
    </row>
    <row r="442" spans="71:72" x14ac:dyDescent="0.25">
      <c r="BS442" t="str">
        <f t="shared" si="71"/>
        <v/>
      </c>
      <c r="BT442" t="str">
        <f t="shared" si="71"/>
        <v/>
      </c>
    </row>
    <row r="443" spans="71:72" x14ac:dyDescent="0.25">
      <c r="BS443" t="str">
        <f t="shared" si="71"/>
        <v/>
      </c>
      <c r="BT443" t="str">
        <f t="shared" si="71"/>
        <v/>
      </c>
    </row>
    <row r="444" spans="71:72" x14ac:dyDescent="0.25">
      <c r="BS444" t="str">
        <f t="shared" si="71"/>
        <v/>
      </c>
      <c r="BT444" t="str">
        <f t="shared" si="71"/>
        <v/>
      </c>
    </row>
    <row r="445" spans="71:72" x14ac:dyDescent="0.25">
      <c r="BS445" t="str">
        <f t="shared" si="71"/>
        <v/>
      </c>
      <c r="BT445" t="str">
        <f t="shared" si="71"/>
        <v/>
      </c>
    </row>
    <row r="446" spans="71:72" x14ac:dyDescent="0.25">
      <c r="BS446" t="str">
        <f t="shared" si="71"/>
        <v/>
      </c>
      <c r="BT446" t="str">
        <f t="shared" si="71"/>
        <v/>
      </c>
    </row>
    <row r="447" spans="71:72" x14ac:dyDescent="0.25">
      <c r="BS447" t="str">
        <f t="shared" si="71"/>
        <v/>
      </c>
      <c r="BT447" t="str">
        <f t="shared" si="71"/>
        <v/>
      </c>
    </row>
    <row r="448" spans="71:72" x14ac:dyDescent="0.25">
      <c r="BS448" t="str">
        <f t="shared" si="71"/>
        <v/>
      </c>
      <c r="BT448" t="str">
        <f t="shared" si="71"/>
        <v/>
      </c>
    </row>
    <row r="449" spans="71:72" x14ac:dyDescent="0.25">
      <c r="BS449" t="str">
        <f t="shared" si="71"/>
        <v/>
      </c>
      <c r="BT449" t="str">
        <f t="shared" si="71"/>
        <v/>
      </c>
    </row>
    <row r="450" spans="71:72" x14ac:dyDescent="0.25">
      <c r="BS450" t="str">
        <f t="shared" si="71"/>
        <v/>
      </c>
      <c r="BT450" t="str">
        <f t="shared" si="71"/>
        <v/>
      </c>
    </row>
    <row r="451" spans="71:72" x14ac:dyDescent="0.25">
      <c r="BS451" t="str">
        <f t="shared" si="71"/>
        <v/>
      </c>
      <c r="BT451" t="str">
        <f t="shared" si="71"/>
        <v/>
      </c>
    </row>
    <row r="452" spans="71:72" x14ac:dyDescent="0.25">
      <c r="BS452" t="str">
        <f t="shared" si="71"/>
        <v/>
      </c>
      <c r="BT452" t="str">
        <f t="shared" si="71"/>
        <v/>
      </c>
    </row>
    <row r="453" spans="71:72" x14ac:dyDescent="0.25">
      <c r="BS453" t="str">
        <f t="shared" si="71"/>
        <v/>
      </c>
      <c r="BT453" t="str">
        <f t="shared" si="71"/>
        <v/>
      </c>
    </row>
    <row r="454" spans="71:72" x14ac:dyDescent="0.25">
      <c r="BS454" t="str">
        <f t="shared" si="71"/>
        <v/>
      </c>
      <c r="BT454" t="str">
        <f t="shared" si="71"/>
        <v/>
      </c>
    </row>
    <row r="455" spans="71:72" x14ac:dyDescent="0.25">
      <c r="BS455" t="str">
        <f t="shared" si="71"/>
        <v/>
      </c>
      <c r="BT455" t="str">
        <f t="shared" si="71"/>
        <v/>
      </c>
    </row>
    <row r="456" spans="71:72" x14ac:dyDescent="0.25">
      <c r="BS456" t="str">
        <f t="shared" si="71"/>
        <v/>
      </c>
      <c r="BT456" t="str">
        <f t="shared" si="71"/>
        <v/>
      </c>
    </row>
    <row r="457" spans="71:72" x14ac:dyDescent="0.25">
      <c r="BS457" t="str">
        <f t="shared" si="71"/>
        <v/>
      </c>
      <c r="BT457" t="str">
        <f t="shared" si="71"/>
        <v/>
      </c>
    </row>
    <row r="458" spans="71:72" x14ac:dyDescent="0.25">
      <c r="BS458" t="str">
        <f t="shared" si="71"/>
        <v/>
      </c>
      <c r="BT458" t="str">
        <f t="shared" si="71"/>
        <v/>
      </c>
    </row>
    <row r="459" spans="71:72" x14ac:dyDescent="0.25">
      <c r="BS459" t="str">
        <f t="shared" si="71"/>
        <v/>
      </c>
      <c r="BT459" t="str">
        <f t="shared" si="71"/>
        <v/>
      </c>
    </row>
    <row r="460" spans="71:72" x14ac:dyDescent="0.25">
      <c r="BS460" t="str">
        <f t="shared" si="71"/>
        <v/>
      </c>
      <c r="BT460" t="str">
        <f t="shared" si="71"/>
        <v/>
      </c>
    </row>
    <row r="461" spans="71:72" x14ac:dyDescent="0.25">
      <c r="BS461" t="str">
        <f t="shared" si="71"/>
        <v/>
      </c>
      <c r="BT461" t="str">
        <f t="shared" si="71"/>
        <v/>
      </c>
    </row>
    <row r="462" spans="71:72" x14ac:dyDescent="0.25">
      <c r="BS462" t="str">
        <f t="shared" si="71"/>
        <v/>
      </c>
      <c r="BT462" t="str">
        <f t="shared" si="71"/>
        <v/>
      </c>
    </row>
    <row r="463" spans="71:72" x14ac:dyDescent="0.25">
      <c r="BS463" t="str">
        <f t="shared" si="71"/>
        <v/>
      </c>
      <c r="BT463" t="str">
        <f t="shared" si="71"/>
        <v/>
      </c>
    </row>
    <row r="464" spans="71:72" x14ac:dyDescent="0.25">
      <c r="BS464" t="str">
        <f t="shared" si="71"/>
        <v/>
      </c>
      <c r="BT464" t="str">
        <f t="shared" si="71"/>
        <v/>
      </c>
    </row>
    <row r="465" spans="71:72" x14ac:dyDescent="0.25">
      <c r="BS465" t="str">
        <f t="shared" si="71"/>
        <v/>
      </c>
      <c r="BT465" t="str">
        <f t="shared" si="71"/>
        <v/>
      </c>
    </row>
    <row r="466" spans="71:72" x14ac:dyDescent="0.25">
      <c r="BS466" t="str">
        <f t="shared" si="71"/>
        <v/>
      </c>
      <c r="BT466" t="str">
        <f t="shared" si="71"/>
        <v/>
      </c>
    </row>
    <row r="467" spans="71:72" x14ac:dyDescent="0.25">
      <c r="BS467" t="str">
        <f t="shared" si="71"/>
        <v/>
      </c>
      <c r="BT467" t="str">
        <f t="shared" si="71"/>
        <v/>
      </c>
    </row>
    <row r="468" spans="71:72" x14ac:dyDescent="0.25">
      <c r="BS468" t="str">
        <f t="shared" si="71"/>
        <v/>
      </c>
      <c r="BT468" t="str">
        <f t="shared" si="71"/>
        <v/>
      </c>
    </row>
    <row r="469" spans="71:72" x14ac:dyDescent="0.25">
      <c r="BS469" t="str">
        <f t="shared" si="71"/>
        <v/>
      </c>
      <c r="BT469" t="str">
        <f t="shared" si="71"/>
        <v/>
      </c>
    </row>
    <row r="470" spans="71:72" x14ac:dyDescent="0.25">
      <c r="BS470" t="str">
        <f t="shared" si="71"/>
        <v/>
      </c>
      <c r="BT470" t="str">
        <f t="shared" si="71"/>
        <v/>
      </c>
    </row>
    <row r="471" spans="71:72" x14ac:dyDescent="0.25">
      <c r="BS471" t="str">
        <f t="shared" si="71"/>
        <v/>
      </c>
      <c r="BT471" t="str">
        <f t="shared" si="71"/>
        <v/>
      </c>
    </row>
    <row r="472" spans="71:72" x14ac:dyDescent="0.25">
      <c r="BS472" t="str">
        <f t="shared" si="71"/>
        <v/>
      </c>
      <c r="BT472" t="str">
        <f t="shared" si="71"/>
        <v/>
      </c>
    </row>
    <row r="473" spans="71:72" x14ac:dyDescent="0.25">
      <c r="BS473" t="str">
        <f t="shared" si="71"/>
        <v/>
      </c>
      <c r="BT473" t="str">
        <f t="shared" si="71"/>
        <v/>
      </c>
    </row>
    <row r="474" spans="71:72" x14ac:dyDescent="0.25">
      <c r="BS474" t="str">
        <f t="shared" si="71"/>
        <v/>
      </c>
      <c r="BT474" t="str">
        <f t="shared" si="71"/>
        <v/>
      </c>
    </row>
    <row r="475" spans="71:72" x14ac:dyDescent="0.25">
      <c r="BS475" t="str">
        <f t="shared" si="71"/>
        <v/>
      </c>
      <c r="BT475" t="str">
        <f t="shared" si="71"/>
        <v/>
      </c>
    </row>
    <row r="476" spans="71:72" x14ac:dyDescent="0.25">
      <c r="BS476" t="str">
        <f t="shared" si="71"/>
        <v/>
      </c>
      <c r="BT476" t="str">
        <f t="shared" si="71"/>
        <v/>
      </c>
    </row>
    <row r="477" spans="71:72" x14ac:dyDescent="0.25">
      <c r="BS477" t="str">
        <f t="shared" si="71"/>
        <v/>
      </c>
      <c r="BT477" t="str">
        <f t="shared" si="71"/>
        <v/>
      </c>
    </row>
    <row r="478" spans="71:72" x14ac:dyDescent="0.25">
      <c r="BS478" t="str">
        <f t="shared" ref="BS478:BT541" si="72">IF(A478&gt;0,A478,"")</f>
        <v/>
      </c>
      <c r="BT478" t="str">
        <f t="shared" si="72"/>
        <v/>
      </c>
    </row>
    <row r="479" spans="71:72" x14ac:dyDescent="0.25">
      <c r="BS479" t="str">
        <f t="shared" si="72"/>
        <v/>
      </c>
      <c r="BT479" t="str">
        <f t="shared" si="72"/>
        <v/>
      </c>
    </row>
    <row r="480" spans="71:72" x14ac:dyDescent="0.25">
      <c r="BS480" t="str">
        <f t="shared" si="72"/>
        <v/>
      </c>
      <c r="BT480" t="str">
        <f t="shared" si="72"/>
        <v/>
      </c>
    </row>
    <row r="481" spans="71:72" x14ac:dyDescent="0.25">
      <c r="BS481" t="str">
        <f t="shared" si="72"/>
        <v/>
      </c>
      <c r="BT481" t="str">
        <f t="shared" si="72"/>
        <v/>
      </c>
    </row>
    <row r="482" spans="71:72" x14ac:dyDescent="0.25">
      <c r="BS482" t="str">
        <f t="shared" si="72"/>
        <v/>
      </c>
      <c r="BT482" t="str">
        <f t="shared" si="72"/>
        <v/>
      </c>
    </row>
    <row r="483" spans="71:72" x14ac:dyDescent="0.25">
      <c r="BS483" t="str">
        <f t="shared" si="72"/>
        <v/>
      </c>
      <c r="BT483" t="str">
        <f t="shared" si="72"/>
        <v/>
      </c>
    </row>
    <row r="484" spans="71:72" x14ac:dyDescent="0.25">
      <c r="BS484" t="str">
        <f t="shared" si="72"/>
        <v/>
      </c>
      <c r="BT484" t="str">
        <f t="shared" si="72"/>
        <v/>
      </c>
    </row>
    <row r="485" spans="71:72" x14ac:dyDescent="0.25">
      <c r="BS485" t="str">
        <f t="shared" si="72"/>
        <v/>
      </c>
      <c r="BT485" t="str">
        <f t="shared" si="72"/>
        <v/>
      </c>
    </row>
    <row r="486" spans="71:72" x14ac:dyDescent="0.25">
      <c r="BS486" t="str">
        <f t="shared" si="72"/>
        <v/>
      </c>
      <c r="BT486" t="str">
        <f t="shared" si="72"/>
        <v/>
      </c>
    </row>
    <row r="487" spans="71:72" x14ac:dyDescent="0.25">
      <c r="BS487" t="str">
        <f t="shared" si="72"/>
        <v/>
      </c>
      <c r="BT487" t="str">
        <f t="shared" si="72"/>
        <v/>
      </c>
    </row>
    <row r="488" spans="71:72" x14ac:dyDescent="0.25">
      <c r="BS488" t="str">
        <f t="shared" si="72"/>
        <v/>
      </c>
      <c r="BT488" t="str">
        <f t="shared" si="72"/>
        <v/>
      </c>
    </row>
    <row r="489" spans="71:72" x14ac:dyDescent="0.25">
      <c r="BS489" t="str">
        <f t="shared" si="72"/>
        <v/>
      </c>
      <c r="BT489" t="str">
        <f t="shared" si="72"/>
        <v/>
      </c>
    </row>
    <row r="490" spans="71:72" x14ac:dyDescent="0.25">
      <c r="BS490" t="str">
        <f t="shared" si="72"/>
        <v/>
      </c>
      <c r="BT490" t="str">
        <f t="shared" si="72"/>
        <v/>
      </c>
    </row>
    <row r="491" spans="71:72" x14ac:dyDescent="0.25">
      <c r="BS491" t="str">
        <f t="shared" si="72"/>
        <v/>
      </c>
      <c r="BT491" t="str">
        <f t="shared" si="72"/>
        <v/>
      </c>
    </row>
    <row r="492" spans="71:72" x14ac:dyDescent="0.25">
      <c r="BS492" t="str">
        <f t="shared" si="72"/>
        <v/>
      </c>
      <c r="BT492" t="str">
        <f t="shared" si="72"/>
        <v/>
      </c>
    </row>
    <row r="493" spans="71:72" x14ac:dyDescent="0.25">
      <c r="BS493" t="str">
        <f t="shared" si="72"/>
        <v/>
      </c>
      <c r="BT493" t="str">
        <f t="shared" si="72"/>
        <v/>
      </c>
    </row>
    <row r="494" spans="71:72" x14ac:dyDescent="0.25">
      <c r="BS494" t="str">
        <f t="shared" si="72"/>
        <v/>
      </c>
      <c r="BT494" t="str">
        <f t="shared" si="72"/>
        <v/>
      </c>
    </row>
    <row r="495" spans="71:72" x14ac:dyDescent="0.25">
      <c r="BS495" t="str">
        <f t="shared" si="72"/>
        <v/>
      </c>
      <c r="BT495" t="str">
        <f t="shared" si="72"/>
        <v/>
      </c>
    </row>
    <row r="496" spans="71:72" x14ac:dyDescent="0.25">
      <c r="BS496" t="str">
        <f t="shared" si="72"/>
        <v/>
      </c>
      <c r="BT496" t="str">
        <f t="shared" si="72"/>
        <v/>
      </c>
    </row>
    <row r="497" spans="71:72" x14ac:dyDescent="0.25">
      <c r="BS497" t="str">
        <f t="shared" si="72"/>
        <v/>
      </c>
      <c r="BT497" t="str">
        <f t="shared" si="72"/>
        <v/>
      </c>
    </row>
    <row r="498" spans="71:72" x14ac:dyDescent="0.25">
      <c r="BS498" t="str">
        <f t="shared" si="72"/>
        <v/>
      </c>
      <c r="BT498" t="str">
        <f t="shared" si="72"/>
        <v/>
      </c>
    </row>
    <row r="499" spans="71:72" x14ac:dyDescent="0.25">
      <c r="BS499" t="str">
        <f t="shared" si="72"/>
        <v/>
      </c>
      <c r="BT499" t="str">
        <f t="shared" si="72"/>
        <v/>
      </c>
    </row>
    <row r="500" spans="71:72" x14ac:dyDescent="0.25">
      <c r="BS500" t="str">
        <f t="shared" si="72"/>
        <v/>
      </c>
      <c r="BT500" t="str">
        <f t="shared" si="72"/>
        <v/>
      </c>
    </row>
    <row r="501" spans="71:72" x14ac:dyDescent="0.25">
      <c r="BS501" t="str">
        <f t="shared" si="72"/>
        <v/>
      </c>
      <c r="BT501" t="str">
        <f t="shared" si="72"/>
        <v/>
      </c>
    </row>
    <row r="502" spans="71:72" x14ac:dyDescent="0.25">
      <c r="BS502" t="str">
        <f t="shared" si="72"/>
        <v/>
      </c>
      <c r="BT502" t="str">
        <f t="shared" si="72"/>
        <v/>
      </c>
    </row>
    <row r="503" spans="71:72" x14ac:dyDescent="0.25">
      <c r="BS503" t="str">
        <f t="shared" si="72"/>
        <v/>
      </c>
      <c r="BT503" t="str">
        <f t="shared" si="72"/>
        <v/>
      </c>
    </row>
    <row r="504" spans="71:72" x14ac:dyDescent="0.25">
      <c r="BS504" t="str">
        <f t="shared" si="72"/>
        <v/>
      </c>
      <c r="BT504" t="str">
        <f t="shared" si="72"/>
        <v/>
      </c>
    </row>
    <row r="505" spans="71:72" x14ac:dyDescent="0.25">
      <c r="BS505" t="str">
        <f t="shared" si="72"/>
        <v/>
      </c>
      <c r="BT505" t="str">
        <f t="shared" si="72"/>
        <v/>
      </c>
    </row>
    <row r="506" spans="71:72" x14ac:dyDescent="0.25">
      <c r="BS506" t="str">
        <f t="shared" si="72"/>
        <v/>
      </c>
      <c r="BT506" t="str">
        <f t="shared" si="72"/>
        <v/>
      </c>
    </row>
    <row r="507" spans="71:72" x14ac:dyDescent="0.25">
      <c r="BS507" t="str">
        <f t="shared" si="72"/>
        <v/>
      </c>
      <c r="BT507" t="str">
        <f t="shared" si="72"/>
        <v/>
      </c>
    </row>
    <row r="508" spans="71:72" x14ac:dyDescent="0.25">
      <c r="BS508" t="str">
        <f t="shared" si="72"/>
        <v/>
      </c>
      <c r="BT508" t="str">
        <f t="shared" si="72"/>
        <v/>
      </c>
    </row>
    <row r="509" spans="71:72" x14ac:dyDescent="0.25">
      <c r="BS509" t="str">
        <f t="shared" si="72"/>
        <v/>
      </c>
      <c r="BT509" t="str">
        <f t="shared" si="72"/>
        <v/>
      </c>
    </row>
    <row r="510" spans="71:72" x14ac:dyDescent="0.25">
      <c r="BS510" t="str">
        <f t="shared" si="72"/>
        <v/>
      </c>
      <c r="BT510" t="str">
        <f t="shared" si="72"/>
        <v/>
      </c>
    </row>
    <row r="511" spans="71:72" x14ac:dyDescent="0.25">
      <c r="BS511" t="str">
        <f t="shared" si="72"/>
        <v/>
      </c>
      <c r="BT511" t="str">
        <f t="shared" si="72"/>
        <v/>
      </c>
    </row>
    <row r="512" spans="71:72" x14ac:dyDescent="0.25">
      <c r="BS512" t="str">
        <f t="shared" si="72"/>
        <v/>
      </c>
      <c r="BT512" t="str">
        <f t="shared" si="72"/>
        <v/>
      </c>
    </row>
    <row r="513" spans="71:72" x14ac:dyDescent="0.25">
      <c r="BS513" t="str">
        <f t="shared" si="72"/>
        <v/>
      </c>
      <c r="BT513" t="str">
        <f t="shared" si="72"/>
        <v/>
      </c>
    </row>
    <row r="514" spans="71:72" x14ac:dyDescent="0.25">
      <c r="BS514" t="str">
        <f t="shared" si="72"/>
        <v/>
      </c>
      <c r="BT514" t="str">
        <f t="shared" si="72"/>
        <v/>
      </c>
    </row>
    <row r="515" spans="71:72" x14ac:dyDescent="0.25">
      <c r="BS515" t="str">
        <f t="shared" si="72"/>
        <v/>
      </c>
      <c r="BT515" t="str">
        <f t="shared" si="72"/>
        <v/>
      </c>
    </row>
    <row r="516" spans="71:72" x14ac:dyDescent="0.25">
      <c r="BS516" t="str">
        <f t="shared" si="72"/>
        <v/>
      </c>
      <c r="BT516" t="str">
        <f t="shared" si="72"/>
        <v/>
      </c>
    </row>
    <row r="517" spans="71:72" x14ac:dyDescent="0.25">
      <c r="BS517" t="str">
        <f t="shared" si="72"/>
        <v/>
      </c>
      <c r="BT517" t="str">
        <f t="shared" si="72"/>
        <v/>
      </c>
    </row>
    <row r="518" spans="71:72" x14ac:dyDescent="0.25">
      <c r="BS518" t="str">
        <f t="shared" si="72"/>
        <v/>
      </c>
      <c r="BT518" t="str">
        <f t="shared" si="72"/>
        <v/>
      </c>
    </row>
    <row r="519" spans="71:72" x14ac:dyDescent="0.25">
      <c r="BS519" t="str">
        <f t="shared" si="72"/>
        <v/>
      </c>
      <c r="BT519" t="str">
        <f t="shared" si="72"/>
        <v/>
      </c>
    </row>
    <row r="520" spans="71:72" x14ac:dyDescent="0.25">
      <c r="BS520" t="str">
        <f t="shared" si="72"/>
        <v/>
      </c>
      <c r="BT520" t="str">
        <f t="shared" si="72"/>
        <v/>
      </c>
    </row>
    <row r="521" spans="71:72" x14ac:dyDescent="0.25">
      <c r="BS521" t="str">
        <f t="shared" si="72"/>
        <v/>
      </c>
      <c r="BT521" t="str">
        <f t="shared" si="72"/>
        <v/>
      </c>
    </row>
    <row r="522" spans="71:72" x14ac:dyDescent="0.25">
      <c r="BS522" t="str">
        <f t="shared" si="72"/>
        <v/>
      </c>
      <c r="BT522" t="str">
        <f t="shared" si="72"/>
        <v/>
      </c>
    </row>
    <row r="523" spans="71:72" x14ac:dyDescent="0.25">
      <c r="BS523" t="str">
        <f t="shared" si="72"/>
        <v/>
      </c>
      <c r="BT523" t="str">
        <f t="shared" si="72"/>
        <v/>
      </c>
    </row>
    <row r="524" spans="71:72" x14ac:dyDescent="0.25">
      <c r="BS524" t="str">
        <f t="shared" si="72"/>
        <v/>
      </c>
      <c r="BT524" t="str">
        <f t="shared" si="72"/>
        <v/>
      </c>
    </row>
    <row r="525" spans="71:72" x14ac:dyDescent="0.25">
      <c r="BS525" t="str">
        <f t="shared" si="72"/>
        <v/>
      </c>
      <c r="BT525" t="str">
        <f t="shared" si="72"/>
        <v/>
      </c>
    </row>
    <row r="526" spans="71:72" x14ac:dyDescent="0.25">
      <c r="BS526" t="str">
        <f t="shared" si="72"/>
        <v/>
      </c>
      <c r="BT526" t="str">
        <f t="shared" si="72"/>
        <v/>
      </c>
    </row>
    <row r="527" spans="71:72" x14ac:dyDescent="0.25">
      <c r="BS527" t="str">
        <f t="shared" si="72"/>
        <v/>
      </c>
      <c r="BT527" t="str">
        <f t="shared" si="72"/>
        <v/>
      </c>
    </row>
    <row r="528" spans="71:72" x14ac:dyDescent="0.25">
      <c r="BS528" t="str">
        <f t="shared" si="72"/>
        <v/>
      </c>
      <c r="BT528" t="str">
        <f t="shared" si="72"/>
        <v/>
      </c>
    </row>
    <row r="529" spans="71:72" x14ac:dyDescent="0.25">
      <c r="BS529" t="str">
        <f t="shared" si="72"/>
        <v/>
      </c>
      <c r="BT529" t="str">
        <f t="shared" si="72"/>
        <v/>
      </c>
    </row>
    <row r="530" spans="71:72" x14ac:dyDescent="0.25">
      <c r="BS530" t="str">
        <f t="shared" si="72"/>
        <v/>
      </c>
      <c r="BT530" t="str">
        <f t="shared" si="72"/>
        <v/>
      </c>
    </row>
    <row r="531" spans="71:72" x14ac:dyDescent="0.25">
      <c r="BS531" t="str">
        <f t="shared" si="72"/>
        <v/>
      </c>
      <c r="BT531" t="str">
        <f t="shared" si="72"/>
        <v/>
      </c>
    </row>
    <row r="532" spans="71:72" x14ac:dyDescent="0.25">
      <c r="BS532" t="str">
        <f t="shared" si="72"/>
        <v/>
      </c>
      <c r="BT532" t="str">
        <f t="shared" si="72"/>
        <v/>
      </c>
    </row>
    <row r="533" spans="71:72" x14ac:dyDescent="0.25">
      <c r="BS533" t="str">
        <f t="shared" si="72"/>
        <v/>
      </c>
      <c r="BT533" t="str">
        <f t="shared" si="72"/>
        <v/>
      </c>
    </row>
    <row r="534" spans="71:72" x14ac:dyDescent="0.25">
      <c r="BS534" t="str">
        <f t="shared" si="72"/>
        <v/>
      </c>
      <c r="BT534" t="str">
        <f t="shared" si="72"/>
        <v/>
      </c>
    </row>
    <row r="535" spans="71:72" x14ac:dyDescent="0.25">
      <c r="BS535" t="str">
        <f t="shared" si="72"/>
        <v/>
      </c>
      <c r="BT535" t="str">
        <f t="shared" si="72"/>
        <v/>
      </c>
    </row>
    <row r="536" spans="71:72" x14ac:dyDescent="0.25">
      <c r="BS536" t="str">
        <f t="shared" si="72"/>
        <v/>
      </c>
      <c r="BT536" t="str">
        <f t="shared" si="72"/>
        <v/>
      </c>
    </row>
    <row r="537" spans="71:72" x14ac:dyDescent="0.25">
      <c r="BS537" t="str">
        <f t="shared" si="72"/>
        <v/>
      </c>
      <c r="BT537" t="str">
        <f t="shared" si="72"/>
        <v/>
      </c>
    </row>
    <row r="538" spans="71:72" x14ac:dyDescent="0.25">
      <c r="BS538" t="str">
        <f t="shared" si="72"/>
        <v/>
      </c>
      <c r="BT538" t="str">
        <f t="shared" si="72"/>
        <v/>
      </c>
    </row>
    <row r="539" spans="71:72" x14ac:dyDescent="0.25">
      <c r="BS539" t="str">
        <f t="shared" si="72"/>
        <v/>
      </c>
      <c r="BT539" t="str">
        <f t="shared" si="72"/>
        <v/>
      </c>
    </row>
    <row r="540" spans="71:72" x14ac:dyDescent="0.25">
      <c r="BS540" t="str">
        <f t="shared" si="72"/>
        <v/>
      </c>
      <c r="BT540" t="str">
        <f t="shared" si="72"/>
        <v/>
      </c>
    </row>
    <row r="541" spans="71:72" x14ac:dyDescent="0.25">
      <c r="BS541" t="str">
        <f t="shared" si="72"/>
        <v/>
      </c>
      <c r="BT541" t="str">
        <f t="shared" si="72"/>
        <v/>
      </c>
    </row>
    <row r="542" spans="71:72" x14ac:dyDescent="0.25">
      <c r="BS542" t="str">
        <f t="shared" ref="BS542:BT562" si="73">IF(A542&gt;0,A542,"")</f>
        <v/>
      </c>
      <c r="BT542" t="str">
        <f t="shared" si="73"/>
        <v/>
      </c>
    </row>
    <row r="543" spans="71:72" x14ac:dyDescent="0.25">
      <c r="BS543" t="str">
        <f t="shared" si="73"/>
        <v/>
      </c>
      <c r="BT543" t="str">
        <f t="shared" si="73"/>
        <v/>
      </c>
    </row>
    <row r="544" spans="71:72" x14ac:dyDescent="0.25">
      <c r="BS544" t="str">
        <f t="shared" si="73"/>
        <v/>
      </c>
      <c r="BT544" t="str">
        <f t="shared" si="73"/>
        <v/>
      </c>
    </row>
    <row r="545" spans="71:72" x14ac:dyDescent="0.25">
      <c r="BS545" t="str">
        <f t="shared" si="73"/>
        <v/>
      </c>
      <c r="BT545" t="str">
        <f t="shared" si="73"/>
        <v/>
      </c>
    </row>
    <row r="546" spans="71:72" x14ac:dyDescent="0.25">
      <c r="BS546" t="str">
        <f t="shared" si="73"/>
        <v/>
      </c>
      <c r="BT546" t="str">
        <f t="shared" si="73"/>
        <v/>
      </c>
    </row>
    <row r="547" spans="71:72" x14ac:dyDescent="0.25">
      <c r="BS547" t="str">
        <f t="shared" si="73"/>
        <v/>
      </c>
      <c r="BT547" t="str">
        <f t="shared" si="73"/>
        <v/>
      </c>
    </row>
    <row r="548" spans="71:72" x14ac:dyDescent="0.25">
      <c r="BS548" t="str">
        <f t="shared" si="73"/>
        <v/>
      </c>
      <c r="BT548" t="str">
        <f t="shared" si="73"/>
        <v/>
      </c>
    </row>
    <row r="549" spans="71:72" x14ac:dyDescent="0.25">
      <c r="BS549" t="str">
        <f t="shared" si="73"/>
        <v/>
      </c>
      <c r="BT549" t="str">
        <f t="shared" si="73"/>
        <v/>
      </c>
    </row>
    <row r="550" spans="71:72" x14ac:dyDescent="0.25">
      <c r="BS550" t="str">
        <f t="shared" si="73"/>
        <v/>
      </c>
      <c r="BT550" t="str">
        <f t="shared" si="73"/>
        <v/>
      </c>
    </row>
    <row r="551" spans="71:72" x14ac:dyDescent="0.25">
      <c r="BS551" t="str">
        <f t="shared" si="73"/>
        <v/>
      </c>
      <c r="BT551" t="str">
        <f t="shared" si="73"/>
        <v/>
      </c>
    </row>
    <row r="552" spans="71:72" x14ac:dyDescent="0.25">
      <c r="BS552" t="str">
        <f t="shared" si="73"/>
        <v/>
      </c>
      <c r="BT552" t="str">
        <f t="shared" si="73"/>
        <v/>
      </c>
    </row>
    <row r="553" spans="71:72" x14ac:dyDescent="0.25">
      <c r="BS553" t="str">
        <f t="shared" si="73"/>
        <v/>
      </c>
      <c r="BT553" t="str">
        <f t="shared" si="73"/>
        <v/>
      </c>
    </row>
    <row r="554" spans="71:72" x14ac:dyDescent="0.25">
      <c r="BS554" t="str">
        <f t="shared" si="73"/>
        <v/>
      </c>
      <c r="BT554" t="str">
        <f t="shared" si="73"/>
        <v/>
      </c>
    </row>
    <row r="555" spans="71:72" x14ac:dyDescent="0.25">
      <c r="BS555" t="str">
        <f t="shared" si="73"/>
        <v/>
      </c>
      <c r="BT555" t="str">
        <f t="shared" si="73"/>
        <v/>
      </c>
    </row>
    <row r="556" spans="71:72" x14ac:dyDescent="0.25">
      <c r="BS556" t="str">
        <f t="shared" si="73"/>
        <v/>
      </c>
      <c r="BT556" t="str">
        <f t="shared" si="73"/>
        <v/>
      </c>
    </row>
    <row r="557" spans="71:72" x14ac:dyDescent="0.25">
      <c r="BS557" t="str">
        <f t="shared" si="73"/>
        <v/>
      </c>
      <c r="BT557" t="str">
        <f t="shared" si="73"/>
        <v/>
      </c>
    </row>
    <row r="558" spans="71:72" x14ac:dyDescent="0.25">
      <c r="BS558" t="str">
        <f t="shared" si="73"/>
        <v/>
      </c>
      <c r="BT558" t="str">
        <f t="shared" si="73"/>
        <v/>
      </c>
    </row>
    <row r="559" spans="71:72" x14ac:dyDescent="0.25">
      <c r="BS559" t="str">
        <f t="shared" si="73"/>
        <v/>
      </c>
      <c r="BT559" t="str">
        <f t="shared" si="73"/>
        <v/>
      </c>
    </row>
    <row r="560" spans="71:72" x14ac:dyDescent="0.25">
      <c r="BS560" t="str">
        <f t="shared" si="73"/>
        <v/>
      </c>
      <c r="BT560" t="str">
        <f t="shared" si="73"/>
        <v/>
      </c>
    </row>
    <row r="561" spans="71:72" x14ac:dyDescent="0.25">
      <c r="BS561" t="str">
        <f t="shared" si="73"/>
        <v/>
      </c>
      <c r="BT561" t="str">
        <f t="shared" si="73"/>
        <v/>
      </c>
    </row>
    <row r="562" spans="71:72" x14ac:dyDescent="0.25">
      <c r="BS562" t="str">
        <f t="shared" si="73"/>
        <v/>
      </c>
      <c r="BT562" t="str">
        <f t="shared" si="73"/>
        <v/>
      </c>
    </row>
  </sheetData>
  <conditionalFormatting sqref="AV22:AV67">
    <cfRule type="cellIs" dxfId="6" priority="1" operator="greaterThan">
      <formula>$AV$12</formula>
    </cfRule>
    <cfRule type="cellIs" dxfId="5" priority="2" operator="lessThan">
      <formula>$AV$13</formula>
    </cfRule>
  </conditionalFormatting>
  <pageMargins left="0.7" right="0.7" top="0.75" bottom="0.75" header="0.3" footer="0.3"/>
  <pageSetup orientation="portrait" r:id="rId1"/>
  <ignoredErrors>
    <ignoredError sqref="R4:R2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562"/>
  <sheetViews>
    <sheetView topLeftCell="P1" zoomScaleNormal="100" workbookViewId="0">
      <selection activeCell="Q10" sqref="Q10"/>
    </sheetView>
  </sheetViews>
  <sheetFormatPr defaultRowHeight="15" x14ac:dyDescent="0.25"/>
  <cols>
    <col min="10" max="10" width="13.7109375" customWidth="1"/>
    <col min="11" max="11" width="13.5703125" customWidth="1"/>
    <col min="12" max="12" width="12.85546875" customWidth="1"/>
    <col min="13" max="13" width="13.42578125" customWidth="1"/>
    <col min="16" max="16" width="12.42578125" customWidth="1"/>
    <col min="17" max="17" width="10.85546875" bestFit="1" customWidth="1"/>
    <col min="37" max="37" width="10.140625" bestFit="1" customWidth="1"/>
    <col min="38" max="38" width="12" customWidth="1"/>
    <col min="40" max="40" width="13" customWidth="1"/>
    <col min="48" max="48" width="20.5703125" customWidth="1"/>
    <col min="51" max="51" width="10.140625" customWidth="1"/>
    <col min="52" max="52" width="11.42578125" customWidth="1"/>
    <col min="53" max="53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H1" s="1"/>
      <c r="I1" s="1"/>
      <c r="J1" s="1"/>
      <c r="S1" t="s">
        <v>0</v>
      </c>
      <c r="AU1" t="s">
        <v>25</v>
      </c>
      <c r="AY1" t="s">
        <v>25</v>
      </c>
      <c r="BB1" t="s">
        <v>25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x14ac:dyDescent="0.25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8</v>
      </c>
      <c r="O2" s="25" t="s">
        <v>9</v>
      </c>
      <c r="P2" t="s">
        <v>121</v>
      </c>
      <c r="Q2" t="s">
        <v>10</v>
      </c>
      <c r="R2" t="s">
        <v>11</v>
      </c>
      <c r="S2">
        <f>COUNT(B3:B249)</f>
        <v>88</v>
      </c>
      <c r="T2" s="82" t="s">
        <v>131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8">
        <v>1.6E-2</v>
      </c>
      <c r="B3">
        <v>1</v>
      </c>
      <c r="C3" s="29">
        <f t="shared" ref="C3:C34" si="0">IF(A3&gt;0,((B3-0.5)/$S$2),"")</f>
        <v>5.681818181818182E-3</v>
      </c>
      <c r="D3" s="6">
        <f t="shared" ref="D3:D66" si="1">IF(A3&gt;0,(_xlfn.NORM.S.INV(C3)),"")</f>
        <v>-2.5313130908994506</v>
      </c>
      <c r="E3" s="7">
        <f>IF(A3&gt;0,_xlfn.NORM.DIST(D3,0,1,TRUE),"")</f>
        <v>5.6818181818181811E-3</v>
      </c>
      <c r="F3" s="7">
        <f>IF(A3&gt;0,_xlfn.NORM.DIST(D3,0,1,FALSE),"")</f>
        <v>1.6200526856213524E-2</v>
      </c>
      <c r="G3" s="9">
        <f>AVERAGE(A3:A500)</f>
        <v>8.5613636363636336E-2</v>
      </c>
      <c r="H3" s="9">
        <f>STDEV(A3:A500)</f>
        <v>4.7238312869077252E-2</v>
      </c>
      <c r="I3">
        <f>_xlfn.NORM.DIST(L3,$G$3,$H$3,TRUE)</f>
        <v>3.4963974579876912E-2</v>
      </c>
      <c r="J3">
        <f>_xlfn.NORM.DIST(L3,$G$3,$H$3,FALSE)</f>
        <v>1.6343678565900603</v>
      </c>
      <c r="K3">
        <f>J3*$H$3</f>
        <v>7.7204780152764454E-2</v>
      </c>
      <c r="L3">
        <v>0</v>
      </c>
      <c r="N3" s="102">
        <f>AK16</f>
        <v>0</v>
      </c>
      <c r="O3" s="97">
        <v>0</v>
      </c>
      <c r="P3" s="78" t="str">
        <f>(N3&amp;" to "&amp;N4)</f>
        <v>0 to 0.01</v>
      </c>
      <c r="Q3">
        <f>O3/$S$2</f>
        <v>0</v>
      </c>
      <c r="R3">
        <f>O3/$S$2</f>
        <v>0</v>
      </c>
      <c r="S3">
        <f>SUM(O3:O28)</f>
        <v>88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0.11775000000000001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AVERAGE(BS3:BS200)</f>
        <v>8.5613636363636336E-2</v>
      </c>
      <c r="BS3">
        <f>IF(A3&gt;0,A3,"")</f>
        <v>1.6E-2</v>
      </c>
      <c r="BT3">
        <f>IF(B3&gt;0,B3,"")</f>
        <v>1</v>
      </c>
      <c r="BU3">
        <f>BS3</f>
        <v>1.6E-2</v>
      </c>
      <c r="BV3">
        <f>_xlfn.NORM.DIST(BU3,$BP$3,$BP$4,TRUE)</f>
        <v>7.0285369322284297E-2</v>
      </c>
      <c r="BW3">
        <f>1-BV3</f>
        <v>0.92971463067771576</v>
      </c>
      <c r="BX3">
        <f>SMALL($BW$3:$BW$202,BT3)</f>
        <v>4.7872607117407373E-3</v>
      </c>
      <c r="BY3">
        <f>(2*BT3-1)*(LN(BV3)+LN(BX3))</f>
        <v>-7.9969885271798056</v>
      </c>
      <c r="BZ3">
        <f>(BT3-0.5)/$BP$5</f>
        <v>5.681818181818182E-3</v>
      </c>
      <c r="CA3">
        <f>_xlfn.NORM.S.INV(BZ3)</f>
        <v>-2.5313130908994506</v>
      </c>
    </row>
    <row r="4" spans="1:79" x14ac:dyDescent="0.25">
      <c r="A4" s="8">
        <v>1.7999999999999999E-2</v>
      </c>
      <c r="B4">
        <f>IF(A4&gt;0,(B3+1),"")</f>
        <v>2</v>
      </c>
      <c r="C4" s="29">
        <f t="shared" si="0"/>
        <v>1.7045454545454544E-2</v>
      </c>
      <c r="D4" s="6">
        <f t="shared" si="1"/>
        <v>-2.1189947682877439</v>
      </c>
      <c r="E4" s="7">
        <f t="shared" ref="E4:E67" si="2">IF(A4&gt;0,_xlfn.NORM.DIST(D4,0,1,TRUE),"")</f>
        <v>1.7045454545454565E-2</v>
      </c>
      <c r="F4" s="7">
        <f t="shared" ref="F4:F67" si="3">IF(A4&gt;0,_xlfn.NORM.DIST(D4,0,1,FALSE),"")</f>
        <v>4.2256041250634667E-2</v>
      </c>
      <c r="I4">
        <f t="shared" ref="I4:I67" si="4">_xlfn.NORM.DIST(L4,$G$3,$H$3,TRUE)</f>
        <v>4.3954647403514575E-2</v>
      </c>
      <c r="J4">
        <f t="shared" ref="J4:J67" si="5">_xlfn.NORM.DIST(L4,$G$3,$H$3,FALSE)</f>
        <v>1.9689251110458654</v>
      </c>
      <c r="K4">
        <f t="shared" ref="K4:K67" si="6">J4*$H$3</f>
        <v>9.3008700411367259E-2</v>
      </c>
      <c r="L4">
        <f>L3+0.005</f>
        <v>5.0000000000000001E-3</v>
      </c>
      <c r="N4" s="102">
        <f>N3+$AM$16</f>
        <v>0.01</v>
      </c>
      <c r="O4" s="97">
        <v>2</v>
      </c>
      <c r="P4" s="80" t="str">
        <f t="shared" ref="P4:P27" si="7">(N4&amp;" to "&amp;N5)</f>
        <v>0.01 to 0.02</v>
      </c>
      <c r="Q4">
        <f>O4/$S$2</f>
        <v>2.2727272727272728E-2</v>
      </c>
      <c r="R4">
        <f>SUM(O3:O4)/$S$2</f>
        <v>2.2727272727272728E-2</v>
      </c>
      <c r="AU4" t="s">
        <v>34</v>
      </c>
      <c r="AV4" s="55">
        <v>0.75</v>
      </c>
      <c r="AY4">
        <f>AV3</f>
        <v>0.5</v>
      </c>
      <c r="AZ4">
        <f>AV14</f>
        <v>8.688065423906248E-2</v>
      </c>
      <c r="BA4" t="s">
        <v>37</v>
      </c>
      <c r="BB4">
        <v>0.5</v>
      </c>
      <c r="BK4" s="50">
        <v>0.02</v>
      </c>
      <c r="BL4">
        <f t="shared" ref="BL4:BL18" si="8">NORMSINV(BK4)</f>
        <v>-2.0537489106318225</v>
      </c>
      <c r="BM4" s="51">
        <f t="shared" ref="BM4:BM18" si="9">BM3</f>
        <v>0</v>
      </c>
      <c r="BO4" t="s">
        <v>95</v>
      </c>
      <c r="BP4">
        <f>STDEV(BS3:BS200)</f>
        <v>4.7238312869077252E-2</v>
      </c>
      <c r="BS4">
        <f t="shared" ref="BS4:BT67" si="10">IF(A4&gt;0,A4,"")</f>
        <v>1.7999999999999999E-2</v>
      </c>
      <c r="BT4">
        <f t="shared" si="10"/>
        <v>2</v>
      </c>
      <c r="BU4">
        <f t="shared" ref="BU4:BU67" si="11">BS4</f>
        <v>1.7999999999999999E-2</v>
      </c>
      <c r="BV4">
        <f t="shared" ref="BV4:BV67" si="12">_xlfn.NORM.DIST(BU4,$BP$3,$BP$4,TRUE)</f>
        <v>7.6167763204251587E-2</v>
      </c>
      <c r="BW4">
        <f t="shared" ref="BW4:BW67" si="13">1-BV4</f>
        <v>0.92383223679574844</v>
      </c>
      <c r="BX4">
        <f t="shared" ref="BX4:BX67" si="14">SMALL($BW$3:$BW$202,BT4)</f>
        <v>7.2900634850848745E-3</v>
      </c>
      <c r="BY4">
        <f t="shared" ref="BY4:BY67" si="15">(2*BT4-1)*(LN(BV4)+LN(BX4))</f>
        <v>-22.488179956043812</v>
      </c>
      <c r="BZ4">
        <f t="shared" ref="BZ4:BZ67" si="16">(BT4-0.5)/$BP$5</f>
        <v>1.7045454545454544E-2</v>
      </c>
      <c r="CA4">
        <f t="shared" ref="CA4:CA67" si="17">_xlfn.NORM.S.INV(BZ4)</f>
        <v>-2.1189947682877439</v>
      </c>
    </row>
    <row r="5" spans="1:79" x14ac:dyDescent="0.25">
      <c r="A5" s="10">
        <v>2.3E-2</v>
      </c>
      <c r="B5">
        <f t="shared" ref="B5:B68" si="18">IF(A5&gt;0,(B4+1),"")</f>
        <v>3</v>
      </c>
      <c r="C5" s="29">
        <f t="shared" si="0"/>
        <v>2.8409090909090908E-2</v>
      </c>
      <c r="D5" s="6">
        <f t="shared" si="1"/>
        <v>-1.9047068981567317</v>
      </c>
      <c r="E5" s="7">
        <f t="shared" si="2"/>
        <v>2.8409090909090939E-2</v>
      </c>
      <c r="F5" s="7">
        <f t="shared" si="3"/>
        <v>6.5030901319021214E-2</v>
      </c>
      <c r="I5">
        <f t="shared" si="4"/>
        <v>5.4723405263097782E-2</v>
      </c>
      <c r="J5">
        <f t="shared" si="5"/>
        <v>2.3455408054028313</v>
      </c>
      <c r="K5">
        <f t="shared" si="6"/>
        <v>0.11079939041280638</v>
      </c>
      <c r="L5">
        <f t="shared" ref="L5:L68" si="19">L4+0.005</f>
        <v>0.01</v>
      </c>
      <c r="N5" s="102">
        <f t="shared" ref="N5:N28" si="20">N4+$AM$16</f>
        <v>0.02</v>
      </c>
      <c r="O5" s="97">
        <v>7</v>
      </c>
      <c r="P5" s="80" t="str">
        <f t="shared" si="7"/>
        <v>0.02 to 0.03</v>
      </c>
      <c r="Q5">
        <f t="shared" ref="Q5:Q27" si="21">O5/$S$2</f>
        <v>7.9545454545454544E-2</v>
      </c>
      <c r="R5">
        <f>SUM(O3:O5)/$S$2</f>
        <v>0.10227272727272728</v>
      </c>
      <c r="AU5" t="s">
        <v>36</v>
      </c>
      <c r="AV5" s="55">
        <v>1</v>
      </c>
      <c r="AY5">
        <f>AV4</f>
        <v>0.75</v>
      </c>
      <c r="AZ5">
        <f>AV9</f>
        <v>7.5499999999999998E-2</v>
      </c>
      <c r="BA5" t="s">
        <v>39</v>
      </c>
      <c r="BB5">
        <v>0.75</v>
      </c>
      <c r="BK5" s="50">
        <v>0.05</v>
      </c>
      <c r="BL5">
        <f t="shared" si="8"/>
        <v>-1.6448536269514726</v>
      </c>
      <c r="BM5" s="51">
        <f t="shared" si="9"/>
        <v>0</v>
      </c>
      <c r="BO5" t="s">
        <v>96</v>
      </c>
      <c r="BP5">
        <f>COUNT(BS3:BS200)</f>
        <v>88</v>
      </c>
      <c r="BS5">
        <f t="shared" si="10"/>
        <v>2.3E-2</v>
      </c>
      <c r="BT5">
        <f t="shared" si="10"/>
        <v>3</v>
      </c>
      <c r="BU5">
        <f t="shared" si="11"/>
        <v>2.3E-2</v>
      </c>
      <c r="BV5">
        <f t="shared" si="12"/>
        <v>9.2505306662862025E-2</v>
      </c>
      <c r="BW5">
        <f t="shared" si="13"/>
        <v>0.90749469333713795</v>
      </c>
      <c r="BX5">
        <f t="shared" si="14"/>
        <v>1.5100535212772104E-2</v>
      </c>
      <c r="BY5">
        <f t="shared" si="15"/>
        <v>-32.86757179008017</v>
      </c>
      <c r="BZ5">
        <f t="shared" si="16"/>
        <v>2.8409090909090908E-2</v>
      </c>
      <c r="CA5">
        <f t="shared" si="17"/>
        <v>-1.9047068981567317</v>
      </c>
    </row>
    <row r="6" spans="1:79" x14ac:dyDescent="0.25">
      <c r="A6" s="10">
        <v>2.5000000000000001E-2</v>
      </c>
      <c r="B6">
        <f t="shared" si="18"/>
        <v>4</v>
      </c>
      <c r="C6" s="29">
        <f t="shared" si="0"/>
        <v>3.9772727272727272E-2</v>
      </c>
      <c r="D6" s="6">
        <f t="shared" si="1"/>
        <v>-1.7533295587879703</v>
      </c>
      <c r="E6" s="7">
        <f t="shared" si="2"/>
        <v>3.9772727272727307E-2</v>
      </c>
      <c r="F6" s="7">
        <f t="shared" si="3"/>
        <v>8.5775590663534934E-2</v>
      </c>
      <c r="I6">
        <f t="shared" si="4"/>
        <v>6.7478332140742545E-2</v>
      </c>
      <c r="J6">
        <f t="shared" si="5"/>
        <v>2.7630656072568525</v>
      </c>
      <c r="K6">
        <f t="shared" si="6"/>
        <v>0.13052255763338613</v>
      </c>
      <c r="L6">
        <f t="shared" si="19"/>
        <v>1.4999999999999999E-2</v>
      </c>
      <c r="N6" s="102">
        <f t="shared" si="20"/>
        <v>0.03</v>
      </c>
      <c r="O6" s="97">
        <v>4</v>
      </c>
      <c r="P6" s="80" t="str">
        <f t="shared" si="7"/>
        <v>0.03 to 0.04</v>
      </c>
      <c r="Q6">
        <f t="shared" si="21"/>
        <v>4.5454545454545456E-2</v>
      </c>
      <c r="R6">
        <f>SUM(O$3:O6)/$S$2</f>
        <v>0.14772727272727273</v>
      </c>
      <c r="AU6" t="s">
        <v>38</v>
      </c>
      <c r="AV6" s="55">
        <v>1.25</v>
      </c>
      <c r="AY6">
        <f>AV6</f>
        <v>1.25</v>
      </c>
      <c r="AZ6">
        <f>AV9</f>
        <v>7.5499999999999998E-2</v>
      </c>
      <c r="BA6" t="s">
        <v>39</v>
      </c>
      <c r="BB6">
        <v>1.25</v>
      </c>
      <c r="BK6" s="50">
        <v>0.1</v>
      </c>
      <c r="BL6">
        <f t="shared" si="8"/>
        <v>-1.2815515655446006</v>
      </c>
      <c r="BM6" s="51">
        <f t="shared" si="9"/>
        <v>0</v>
      </c>
      <c r="BS6">
        <f t="shared" si="10"/>
        <v>2.5000000000000001E-2</v>
      </c>
      <c r="BT6">
        <f t="shared" si="10"/>
        <v>4</v>
      </c>
      <c r="BU6">
        <f t="shared" si="11"/>
        <v>2.5000000000000001E-2</v>
      </c>
      <c r="BV6">
        <f t="shared" si="12"/>
        <v>9.9720523954211396E-2</v>
      </c>
      <c r="BW6">
        <f t="shared" si="13"/>
        <v>0.90027947604578862</v>
      </c>
      <c r="BX6">
        <f t="shared" si="14"/>
        <v>3.0667434957215245E-2</v>
      </c>
      <c r="BY6">
        <f t="shared" si="15"/>
        <v>-40.529563928342398</v>
      </c>
      <c r="BZ6">
        <f t="shared" si="16"/>
        <v>3.9772727272727272E-2</v>
      </c>
      <c r="CA6">
        <f t="shared" si="17"/>
        <v>-1.7533295587879703</v>
      </c>
    </row>
    <row r="7" spans="1:79" x14ac:dyDescent="0.25">
      <c r="A7" s="10">
        <v>2.5999999999999999E-2</v>
      </c>
      <c r="B7">
        <f t="shared" si="18"/>
        <v>5</v>
      </c>
      <c r="C7" s="29">
        <f t="shared" si="0"/>
        <v>5.113636363636364E-2</v>
      </c>
      <c r="D7" s="6">
        <f t="shared" si="1"/>
        <v>-1.6339339161209507</v>
      </c>
      <c r="E7" s="7">
        <f t="shared" si="2"/>
        <v>5.1136363636363653E-2</v>
      </c>
      <c r="F7" s="7">
        <f t="shared" si="3"/>
        <v>0.10499856933169746</v>
      </c>
      <c r="I7">
        <f t="shared" si="4"/>
        <v>8.2417598785188645E-2</v>
      </c>
      <c r="J7">
        <f t="shared" si="5"/>
        <v>3.2186504244670306</v>
      </c>
      <c r="K7">
        <f t="shared" si="6"/>
        <v>0.15204361576716188</v>
      </c>
      <c r="L7">
        <f t="shared" si="19"/>
        <v>0.02</v>
      </c>
      <c r="N7" s="102">
        <f t="shared" si="20"/>
        <v>0.04</v>
      </c>
      <c r="O7" s="97">
        <v>9</v>
      </c>
      <c r="P7" s="80" t="str">
        <f t="shared" si="7"/>
        <v>0.04 to 0.05</v>
      </c>
      <c r="Q7">
        <f t="shared" si="21"/>
        <v>0.10227272727272728</v>
      </c>
      <c r="R7">
        <f>SUM(O$3:O7)/$S$2</f>
        <v>0.25</v>
      </c>
      <c r="AU7" t="s">
        <v>40</v>
      </c>
      <c r="AV7" s="55">
        <v>1.5</v>
      </c>
      <c r="AY7">
        <f>AV7</f>
        <v>1.5</v>
      </c>
      <c r="AZ7">
        <f>AV14</f>
        <v>8.688065423906248E-2</v>
      </c>
      <c r="BA7" t="s">
        <v>37</v>
      </c>
      <c r="BB7">
        <v>1.5</v>
      </c>
      <c r="BK7" s="50">
        <v>0.2</v>
      </c>
      <c r="BL7">
        <f t="shared" si="8"/>
        <v>-0.84162123357291452</v>
      </c>
      <c r="BM7" s="51">
        <f t="shared" si="9"/>
        <v>0</v>
      </c>
      <c r="BO7" t="s">
        <v>93</v>
      </c>
      <c r="BP7">
        <f>SUM(BY3:BY201)</f>
        <v>-7900.5968488363633</v>
      </c>
      <c r="BS7">
        <f t="shared" si="10"/>
        <v>2.5999999999999999E-2</v>
      </c>
      <c r="BT7">
        <f t="shared" si="10"/>
        <v>5</v>
      </c>
      <c r="BU7">
        <f t="shared" si="11"/>
        <v>2.5999999999999999E-2</v>
      </c>
      <c r="BV7">
        <f t="shared" si="12"/>
        <v>0.10347863796748044</v>
      </c>
      <c r="BW7">
        <f t="shared" si="13"/>
        <v>0.89652136203251953</v>
      </c>
      <c r="BX7">
        <f t="shared" si="14"/>
        <v>3.3719646293853267E-2</v>
      </c>
      <c r="BY7">
        <f t="shared" si="15"/>
        <v>-50.92258247494636</v>
      </c>
      <c r="BZ7">
        <f t="shared" si="16"/>
        <v>5.113636363636364E-2</v>
      </c>
      <c r="CA7">
        <f t="shared" si="17"/>
        <v>-1.6339339161209507</v>
      </c>
    </row>
    <row r="8" spans="1:79" x14ac:dyDescent="0.25">
      <c r="A8" s="10">
        <v>2.7E-2</v>
      </c>
      <c r="B8">
        <f t="shared" si="18"/>
        <v>6</v>
      </c>
      <c r="C8" s="29">
        <f t="shared" si="0"/>
        <v>6.25E-2</v>
      </c>
      <c r="D8" s="6">
        <f t="shared" si="1"/>
        <v>-1.5341205443525459</v>
      </c>
      <c r="E8" s="7">
        <f t="shared" si="2"/>
        <v>6.2500000000000028E-2</v>
      </c>
      <c r="F8" s="7">
        <f t="shared" si="3"/>
        <v>0.1229839456244677</v>
      </c>
      <c r="I8">
        <f t="shared" si="4"/>
        <v>9.9720523954211396E-2</v>
      </c>
      <c r="J8">
        <f t="shared" si="5"/>
        <v>3.7075825881740458</v>
      </c>
      <c r="K8">
        <f t="shared" si="6"/>
        <v>0.17513994628810878</v>
      </c>
      <c r="L8">
        <f t="shared" si="19"/>
        <v>2.5000000000000001E-2</v>
      </c>
      <c r="N8" s="102">
        <f t="shared" si="20"/>
        <v>0.05</v>
      </c>
      <c r="O8" s="97">
        <v>12</v>
      </c>
      <c r="P8" s="80" t="str">
        <f t="shared" si="7"/>
        <v>0.05 to 0.06</v>
      </c>
      <c r="Q8">
        <f t="shared" si="21"/>
        <v>0.13636363636363635</v>
      </c>
      <c r="R8">
        <f>SUM(O$3:O8)/$S$2</f>
        <v>0.38636363636363635</v>
      </c>
      <c r="AU8" t="s">
        <v>42</v>
      </c>
      <c r="AV8" s="65">
        <f>QUARTILE(AV22:AV221,3)</f>
        <v>0.11775000000000001</v>
      </c>
      <c r="AY8">
        <f>AV7</f>
        <v>1.5</v>
      </c>
      <c r="AZ8">
        <f>AV8</f>
        <v>0.11775000000000001</v>
      </c>
      <c r="BA8" t="s">
        <v>35</v>
      </c>
      <c r="BB8">
        <v>1.5</v>
      </c>
      <c r="BC8" t="s">
        <v>35</v>
      </c>
      <c r="BK8" s="50">
        <v>0.3</v>
      </c>
      <c r="BL8">
        <f t="shared" si="8"/>
        <v>-0.52440051270804089</v>
      </c>
      <c r="BM8" s="51">
        <f t="shared" si="9"/>
        <v>0</v>
      </c>
      <c r="BO8" t="s">
        <v>97</v>
      </c>
      <c r="BP8" s="59">
        <f>(-BP5-(1/BP5)*BP7)</f>
        <v>1.7795096458677619</v>
      </c>
      <c r="BS8">
        <f t="shared" si="10"/>
        <v>2.7E-2</v>
      </c>
      <c r="BT8">
        <f t="shared" si="10"/>
        <v>6</v>
      </c>
      <c r="BU8">
        <f t="shared" si="11"/>
        <v>2.7E-2</v>
      </c>
      <c r="BV8">
        <f t="shared" si="12"/>
        <v>0.1073384996333983</v>
      </c>
      <c r="BW8">
        <f t="shared" si="13"/>
        <v>0.89266150036660175</v>
      </c>
      <c r="BX8">
        <f t="shared" si="14"/>
        <v>4.2454311422245761E-2</v>
      </c>
      <c r="BY8">
        <f t="shared" si="15"/>
        <v>-59.302041663685692</v>
      </c>
      <c r="BZ8">
        <f t="shared" si="16"/>
        <v>6.25E-2</v>
      </c>
      <c r="CA8">
        <f t="shared" si="17"/>
        <v>-1.5341205443525459</v>
      </c>
    </row>
    <row r="9" spans="1:79" x14ac:dyDescent="0.25">
      <c r="A9" s="10">
        <v>2.8000000000000001E-2</v>
      </c>
      <c r="B9">
        <f t="shared" si="18"/>
        <v>7</v>
      </c>
      <c r="C9" s="29">
        <f t="shared" si="0"/>
        <v>7.3863636363636367E-2</v>
      </c>
      <c r="D9" s="6">
        <f t="shared" si="1"/>
        <v>-1.4476059980540612</v>
      </c>
      <c r="E9" s="7">
        <f t="shared" si="2"/>
        <v>7.3863636363636381E-2</v>
      </c>
      <c r="F9" s="7">
        <f t="shared" si="3"/>
        <v>0.13991501225796996</v>
      </c>
      <c r="I9">
        <f t="shared" si="4"/>
        <v>0.11953801752848242</v>
      </c>
      <c r="J9">
        <f t="shared" si="5"/>
        <v>4.2232060043182598</v>
      </c>
      <c r="K9">
        <f t="shared" si="6"/>
        <v>0.19949712654255158</v>
      </c>
      <c r="L9">
        <f t="shared" si="19"/>
        <v>3.0000000000000002E-2</v>
      </c>
      <c r="N9" s="102">
        <f t="shared" si="20"/>
        <v>6.0000000000000005E-2</v>
      </c>
      <c r="O9" s="97">
        <v>7</v>
      </c>
      <c r="P9" s="80" t="str">
        <f t="shared" si="7"/>
        <v>0.06 to 0.07</v>
      </c>
      <c r="Q9">
        <f t="shared" si="21"/>
        <v>7.9545454545454544E-2</v>
      </c>
      <c r="R9">
        <f>SUM(O$3:O9)/$S$2</f>
        <v>0.46590909090909088</v>
      </c>
      <c r="AQ9" s="27"/>
      <c r="AU9" t="s">
        <v>43</v>
      </c>
      <c r="AV9" s="65">
        <f>MEDIAN(AV22:AV221)</f>
        <v>7.5499999999999998E-2</v>
      </c>
      <c r="AY9">
        <f>AV3</f>
        <v>0.5</v>
      </c>
      <c r="AZ9">
        <f>AV8</f>
        <v>0.11775000000000001</v>
      </c>
      <c r="BA9" t="s">
        <v>35</v>
      </c>
      <c r="BB9">
        <v>0.5</v>
      </c>
      <c r="BK9" s="50">
        <v>0.4</v>
      </c>
      <c r="BL9">
        <f t="shared" si="8"/>
        <v>-0.25334710313579978</v>
      </c>
      <c r="BM9" s="51">
        <f t="shared" si="9"/>
        <v>0</v>
      </c>
      <c r="BO9" t="s">
        <v>98</v>
      </c>
      <c r="BP9">
        <f>BP8*(1+(0.75/BP5)+(2.25/BP5^2))</f>
        <v>1.7951929533742799</v>
      </c>
      <c r="BQ9" t="s">
        <v>134</v>
      </c>
      <c r="BS9">
        <f t="shared" si="10"/>
        <v>2.8000000000000001E-2</v>
      </c>
      <c r="BT9">
        <f t="shared" si="10"/>
        <v>7</v>
      </c>
      <c r="BU9">
        <f t="shared" si="11"/>
        <v>2.8000000000000001E-2</v>
      </c>
      <c r="BV9">
        <f t="shared" si="12"/>
        <v>0.11130108756505631</v>
      </c>
      <c r="BW9">
        <f t="shared" si="13"/>
        <v>0.8886989124349437</v>
      </c>
      <c r="BX9">
        <f t="shared" si="14"/>
        <v>4.6425142467492519E-2</v>
      </c>
      <c r="BY9">
        <f t="shared" si="15"/>
        <v>-68.450594579325227</v>
      </c>
      <c r="BZ9">
        <f t="shared" si="16"/>
        <v>7.3863636363636367E-2</v>
      </c>
      <c r="CA9">
        <f t="shared" si="17"/>
        <v>-1.4476059980540612</v>
      </c>
    </row>
    <row r="10" spans="1:79" x14ac:dyDescent="0.25">
      <c r="A10" s="10">
        <v>2.8000000000000001E-2</v>
      </c>
      <c r="B10">
        <f t="shared" si="18"/>
        <v>8</v>
      </c>
      <c r="C10" s="29">
        <f t="shared" si="0"/>
        <v>8.5227272727272721E-2</v>
      </c>
      <c r="D10" s="6">
        <f t="shared" si="1"/>
        <v>-1.370744730967556</v>
      </c>
      <c r="E10" s="7">
        <f t="shared" si="2"/>
        <v>8.5227272727272582E-2</v>
      </c>
      <c r="F10" s="7">
        <f t="shared" si="3"/>
        <v>0.15592048831733549</v>
      </c>
      <c r="I10">
        <f t="shared" si="4"/>
        <v>0.14198287588331265</v>
      </c>
      <c r="J10">
        <f t="shared" si="5"/>
        <v>4.7569447618588052</v>
      </c>
      <c r="K10">
        <f t="shared" si="6"/>
        <v>0.22471004496160443</v>
      </c>
      <c r="L10">
        <f t="shared" si="19"/>
        <v>3.5000000000000003E-2</v>
      </c>
      <c r="N10" s="102">
        <f t="shared" si="20"/>
        <v>7.0000000000000007E-2</v>
      </c>
      <c r="O10" s="97">
        <v>6</v>
      </c>
      <c r="P10" s="80" t="str">
        <f t="shared" si="7"/>
        <v>0.07 to 0.08</v>
      </c>
      <c r="Q10">
        <f t="shared" si="21"/>
        <v>6.8181818181818177E-2</v>
      </c>
      <c r="R10">
        <f>SUM(O$3:O10)/$S$2</f>
        <v>0.53409090909090906</v>
      </c>
      <c r="AU10" t="s">
        <v>44</v>
      </c>
      <c r="AV10" s="65">
        <f>QUARTILE(AV22:AV221,1)</f>
        <v>4.9750000000000003E-2</v>
      </c>
      <c r="BK10" s="50">
        <v>0.5</v>
      </c>
      <c r="BL10">
        <f t="shared" si="8"/>
        <v>0</v>
      </c>
      <c r="BM10" s="51">
        <f t="shared" si="9"/>
        <v>0</v>
      </c>
      <c r="BO10" t="s">
        <v>99</v>
      </c>
      <c r="BP10">
        <f>MAX(BP15:BP18)</f>
        <v>1.3705695057967103E-4</v>
      </c>
      <c r="BS10">
        <f t="shared" si="10"/>
        <v>2.8000000000000001E-2</v>
      </c>
      <c r="BT10">
        <f t="shared" si="10"/>
        <v>8</v>
      </c>
      <c r="BU10">
        <f t="shared" si="11"/>
        <v>2.8000000000000001E-2</v>
      </c>
      <c r="BV10">
        <f t="shared" si="12"/>
        <v>0.11130108756505631</v>
      </c>
      <c r="BW10">
        <f t="shared" si="13"/>
        <v>0.8886989124349437</v>
      </c>
      <c r="BX10">
        <f t="shared" si="14"/>
        <v>5.7662383721663768E-2</v>
      </c>
      <c r="BY10">
        <f t="shared" si="15"/>
        <v>-75.729997438614689</v>
      </c>
      <c r="BZ10">
        <f t="shared" si="16"/>
        <v>8.5227272727272721E-2</v>
      </c>
      <c r="CA10">
        <f t="shared" si="17"/>
        <v>-1.370744730967556</v>
      </c>
    </row>
    <row r="11" spans="1:79" x14ac:dyDescent="0.25">
      <c r="A11" s="10">
        <v>2.8000000000000001E-2</v>
      </c>
      <c r="B11">
        <f t="shared" si="18"/>
        <v>9</v>
      </c>
      <c r="C11" s="29">
        <f t="shared" si="0"/>
        <v>9.6590909090909088E-2</v>
      </c>
      <c r="D11" s="6">
        <f t="shared" si="1"/>
        <v>-1.3012239250892597</v>
      </c>
      <c r="E11" s="7">
        <f t="shared" si="2"/>
        <v>9.6590909090909005E-2</v>
      </c>
      <c r="F11" s="7">
        <f t="shared" si="3"/>
        <v>0.17109601568636904</v>
      </c>
      <c r="I11">
        <f t="shared" si="4"/>
        <v>0.16712048443661792</v>
      </c>
      <c r="J11">
        <f t="shared" si="5"/>
        <v>5.2984441357943464</v>
      </c>
      <c r="K11">
        <f t="shared" si="6"/>
        <v>0.250289561805981</v>
      </c>
      <c r="L11">
        <f t="shared" si="19"/>
        <v>0.04</v>
      </c>
      <c r="N11" s="102">
        <f t="shared" si="20"/>
        <v>0.08</v>
      </c>
      <c r="O11" s="97">
        <v>5</v>
      </c>
      <c r="P11" s="80" t="str">
        <f t="shared" si="7"/>
        <v>0.08 to 0.09</v>
      </c>
      <c r="Q11">
        <f t="shared" si="21"/>
        <v>5.6818181818181816E-2</v>
      </c>
      <c r="R11">
        <f>SUM(O$3:O11)/$S$2</f>
        <v>0.59090909090909094</v>
      </c>
      <c r="AU11" t="s">
        <v>45</v>
      </c>
      <c r="AV11" s="57">
        <f>AV8-AV10</f>
        <v>6.8000000000000005E-2</v>
      </c>
      <c r="AY11">
        <f>AV4</f>
        <v>0.75</v>
      </c>
      <c r="AZ11">
        <f>AV9</f>
        <v>7.5499999999999998E-2</v>
      </c>
      <c r="BA11" t="s">
        <v>39</v>
      </c>
      <c r="BB11">
        <v>0.75</v>
      </c>
      <c r="BK11" s="50">
        <v>0.6</v>
      </c>
      <c r="BL11">
        <f t="shared" si="8"/>
        <v>0.25334710313579978</v>
      </c>
      <c r="BM11" s="51">
        <f t="shared" si="9"/>
        <v>0</v>
      </c>
      <c r="BS11">
        <f t="shared" si="10"/>
        <v>2.8000000000000001E-2</v>
      </c>
      <c r="BT11">
        <f t="shared" si="10"/>
        <v>9</v>
      </c>
      <c r="BU11">
        <f t="shared" si="11"/>
        <v>2.8000000000000001E-2</v>
      </c>
      <c r="BV11">
        <f t="shared" si="12"/>
        <v>0.11130108756505631</v>
      </c>
      <c r="BW11">
        <f t="shared" si="13"/>
        <v>0.8886989124349437</v>
      </c>
      <c r="BX11">
        <f t="shared" si="14"/>
        <v>6.0147709280232942E-2</v>
      </c>
      <c r="BY11">
        <f t="shared" si="15"/>
        <v>-85.109958890257872</v>
      </c>
      <c r="BZ11">
        <f t="shared" si="16"/>
        <v>9.6590909090909088E-2</v>
      </c>
      <c r="CA11">
        <f t="shared" si="17"/>
        <v>-1.3012239250892597</v>
      </c>
    </row>
    <row r="12" spans="1:79" x14ac:dyDescent="0.25">
      <c r="A12" s="11">
        <v>0.03</v>
      </c>
      <c r="B12">
        <f t="shared" si="18"/>
        <v>10</v>
      </c>
      <c r="C12" s="29">
        <f t="shared" si="0"/>
        <v>0.10795454545454546</v>
      </c>
      <c r="D12" s="6">
        <f t="shared" si="1"/>
        <v>-1.2374795794240132</v>
      </c>
      <c r="E12" s="7">
        <f t="shared" si="2"/>
        <v>0.10795454545454548</v>
      </c>
      <c r="F12" s="7">
        <f t="shared" si="3"/>
        <v>0.18551558432118226</v>
      </c>
      <c r="I12">
        <f t="shared" si="4"/>
        <v>0.19496053353014178</v>
      </c>
      <c r="J12">
        <f t="shared" si="5"/>
        <v>5.8358352164742797</v>
      </c>
      <c r="K12">
        <f t="shared" si="6"/>
        <v>0.27567500980819121</v>
      </c>
      <c r="L12">
        <f t="shared" si="19"/>
        <v>4.4999999999999998E-2</v>
      </c>
      <c r="N12" s="102">
        <f t="shared" si="20"/>
        <v>0.09</v>
      </c>
      <c r="O12" s="97">
        <v>8</v>
      </c>
      <c r="P12" s="80" t="str">
        <f t="shared" si="7"/>
        <v>0.09 to 0.1</v>
      </c>
      <c r="Q12">
        <f t="shared" si="21"/>
        <v>9.0909090909090912E-2</v>
      </c>
      <c r="R12">
        <f>SUM(O$3:O12)/$S$2</f>
        <v>0.68181818181818177</v>
      </c>
      <c r="AP12" s="28"/>
      <c r="AQ12" s="3"/>
      <c r="AU12" t="s">
        <v>46</v>
      </c>
      <c r="AV12" s="57">
        <f>AV8+(1.5*AV11)</f>
        <v>0.21975</v>
      </c>
      <c r="AW12" s="59">
        <f>IF(AV17&gt;AV12,AV12,AV17)</f>
        <v>0.20799999999999999</v>
      </c>
      <c r="AX12" t="str">
        <f>IF(AV17&gt;AV12,"add out","")</f>
        <v/>
      </c>
      <c r="AY12">
        <f>AV6</f>
        <v>1.25</v>
      </c>
      <c r="AZ12">
        <f>AV9</f>
        <v>7.5499999999999998E-2</v>
      </c>
      <c r="BA12" t="s">
        <v>39</v>
      </c>
      <c r="BB12">
        <v>1.25</v>
      </c>
      <c r="BC12" t="s">
        <v>39</v>
      </c>
      <c r="BK12" s="50">
        <v>0.7</v>
      </c>
      <c r="BL12">
        <f t="shared" si="8"/>
        <v>0.52440051270804078</v>
      </c>
      <c r="BM12" s="51">
        <f t="shared" si="9"/>
        <v>0</v>
      </c>
      <c r="BS12">
        <f t="shared" si="10"/>
        <v>0.03</v>
      </c>
      <c r="BT12">
        <f t="shared" si="10"/>
        <v>10</v>
      </c>
      <c r="BU12">
        <f t="shared" si="11"/>
        <v>0.03</v>
      </c>
      <c r="BV12">
        <f t="shared" si="12"/>
        <v>0.11953801752848242</v>
      </c>
      <c r="BW12">
        <f t="shared" si="13"/>
        <v>0.88046198247151763</v>
      </c>
      <c r="BX12">
        <f t="shared" si="14"/>
        <v>6.8108562749449986E-2</v>
      </c>
      <c r="BY12">
        <f t="shared" si="15"/>
        <v>-91.404689959170256</v>
      </c>
      <c r="BZ12">
        <f t="shared" si="16"/>
        <v>0.10795454545454546</v>
      </c>
      <c r="CA12">
        <f t="shared" si="17"/>
        <v>-1.2374795794240132</v>
      </c>
    </row>
    <row r="13" spans="1:79" x14ac:dyDescent="0.25">
      <c r="A13" s="11">
        <v>3.6999999999999998E-2</v>
      </c>
      <c r="B13">
        <f t="shared" si="18"/>
        <v>11</v>
      </c>
      <c r="C13" s="29">
        <f t="shared" si="0"/>
        <v>0.11931818181818182</v>
      </c>
      <c r="D13" s="6">
        <f t="shared" si="1"/>
        <v>-1.1784020429997191</v>
      </c>
      <c r="E13" s="7">
        <f t="shared" si="2"/>
        <v>0.11931818181818177</v>
      </c>
      <c r="F13" s="7">
        <f t="shared" si="3"/>
        <v>0.19923819292120462</v>
      </c>
      <c r="I13">
        <f t="shared" si="4"/>
        <v>0.22545036211202549</v>
      </c>
      <c r="J13">
        <f t="shared" si="5"/>
        <v>6.3561200399324536</v>
      </c>
      <c r="K13">
        <f t="shared" si="6"/>
        <v>0.30025238707974106</v>
      </c>
      <c r="L13">
        <f t="shared" si="19"/>
        <v>4.9999999999999996E-2</v>
      </c>
      <c r="N13" s="102">
        <f t="shared" si="20"/>
        <v>9.9999999999999992E-2</v>
      </c>
      <c r="O13" s="97">
        <v>3</v>
      </c>
      <c r="P13" s="80" t="str">
        <f t="shared" si="7"/>
        <v>0.1 to 0.11</v>
      </c>
      <c r="Q13">
        <f t="shared" si="21"/>
        <v>3.4090909090909088E-2</v>
      </c>
      <c r="R13">
        <f>SUM(O$3:O13)/$S$2</f>
        <v>0.71590909090909094</v>
      </c>
      <c r="AK13" s="68" t="s">
        <v>75</v>
      </c>
      <c r="AL13" s="68" t="s">
        <v>76</v>
      </c>
      <c r="AU13" t="s">
        <v>47</v>
      </c>
      <c r="AV13" s="57">
        <f>AV10-(1.5*AV11)</f>
        <v>-5.2250000000000005E-2</v>
      </c>
      <c r="AW13">
        <f>IF(AV18&gt;AV13,AV18,AV13)</f>
        <v>1.6E-2</v>
      </c>
      <c r="AX13" t="str">
        <f>IF(AV18&lt;AV13,"add out","")</f>
        <v/>
      </c>
      <c r="AY13">
        <f>AV7</f>
        <v>1.5</v>
      </c>
      <c r="AZ13">
        <f>AV15</f>
        <v>6.4119345760937516E-2</v>
      </c>
      <c r="BA13" t="s">
        <v>49</v>
      </c>
      <c r="BB13">
        <v>1.5</v>
      </c>
      <c r="BK13" s="50">
        <v>0.8</v>
      </c>
      <c r="BL13">
        <f t="shared" si="8"/>
        <v>0.84162123357291474</v>
      </c>
      <c r="BM13" s="51">
        <f t="shared" si="9"/>
        <v>0</v>
      </c>
      <c r="BS13">
        <f t="shared" si="10"/>
        <v>3.6999999999999998E-2</v>
      </c>
      <c r="BT13">
        <f t="shared" si="10"/>
        <v>11</v>
      </c>
      <c r="BU13">
        <f t="shared" si="11"/>
        <v>3.6999999999999998E-2</v>
      </c>
      <c r="BV13">
        <f t="shared" si="12"/>
        <v>0.15171291853384278</v>
      </c>
      <c r="BW13">
        <f t="shared" si="13"/>
        <v>0.84828708146615717</v>
      </c>
      <c r="BX13">
        <f t="shared" si="14"/>
        <v>6.8108562749449986E-2</v>
      </c>
      <c r="BY13">
        <f t="shared" si="15"/>
        <v>-96.020769047216461</v>
      </c>
      <c r="BZ13">
        <f t="shared" si="16"/>
        <v>0.11931818181818182</v>
      </c>
      <c r="CA13">
        <f t="shared" si="17"/>
        <v>-1.1784020429997191</v>
      </c>
    </row>
    <row r="14" spans="1:79" x14ac:dyDescent="0.25">
      <c r="A14" s="11">
        <v>3.6999999999999998E-2</v>
      </c>
      <c r="B14">
        <f t="shared" si="18"/>
        <v>12</v>
      </c>
      <c r="C14" s="29">
        <f t="shared" si="0"/>
        <v>0.13068181818181818</v>
      </c>
      <c r="D14" s="6">
        <f t="shared" si="1"/>
        <v>-1.1231739206269666</v>
      </c>
      <c r="E14" s="7">
        <f t="shared" si="2"/>
        <v>0.13068181818181801</v>
      </c>
      <c r="F14" s="7">
        <f t="shared" si="3"/>
        <v>0.21231200570913206</v>
      </c>
      <c r="I14">
        <f t="shared" si="4"/>
        <v>0.25847050264622229</v>
      </c>
      <c r="J14">
        <f t="shared" si="5"/>
        <v>6.8456638566826946</v>
      </c>
      <c r="K14">
        <f t="shared" si="6"/>
        <v>0.32337761105851115</v>
      </c>
      <c r="L14">
        <f t="shared" si="19"/>
        <v>5.4999999999999993E-2</v>
      </c>
      <c r="N14" s="102">
        <f t="shared" si="20"/>
        <v>0.10999999999999999</v>
      </c>
      <c r="O14" s="97">
        <v>3</v>
      </c>
      <c r="P14" s="80" t="str">
        <f t="shared" si="7"/>
        <v>0.11 to 0.12</v>
      </c>
      <c r="Q14">
        <f t="shared" si="21"/>
        <v>3.4090909090909088E-2</v>
      </c>
      <c r="R14">
        <f>SUM(O$3:O14)/$S$2</f>
        <v>0.75</v>
      </c>
      <c r="AK14" s="68">
        <f>MIN(A3:A215)</f>
        <v>1.6E-2</v>
      </c>
      <c r="AL14" s="68">
        <f>MAX(A3:A215)</f>
        <v>0.20799999999999999</v>
      </c>
      <c r="AU14" t="s">
        <v>48</v>
      </c>
      <c r="AV14" s="57">
        <f>AV9+(1.57*(AV11/(AV16^0.5)))</f>
        <v>8.688065423906248E-2</v>
      </c>
      <c r="AY14">
        <f>AV7</f>
        <v>1.5</v>
      </c>
      <c r="AZ14">
        <f>AV10</f>
        <v>4.9750000000000003E-2</v>
      </c>
      <c r="BA14" t="s">
        <v>44</v>
      </c>
      <c r="BB14">
        <v>1.5</v>
      </c>
      <c r="BC14" t="s">
        <v>44</v>
      </c>
      <c r="BK14" s="50">
        <v>0.9</v>
      </c>
      <c r="BL14">
        <f t="shared" si="8"/>
        <v>1.2815515655446006</v>
      </c>
      <c r="BM14" s="51">
        <f t="shared" si="9"/>
        <v>0</v>
      </c>
      <c r="BO14" s="81" t="s">
        <v>100</v>
      </c>
      <c r="BP14" s="81"/>
      <c r="BS14">
        <f t="shared" si="10"/>
        <v>3.6999999999999998E-2</v>
      </c>
      <c r="BT14">
        <f t="shared" si="10"/>
        <v>12</v>
      </c>
      <c r="BU14">
        <f t="shared" si="11"/>
        <v>3.6999999999999998E-2</v>
      </c>
      <c r="BV14">
        <f t="shared" si="12"/>
        <v>0.15171291853384278</v>
      </c>
      <c r="BW14">
        <f t="shared" si="13"/>
        <v>0.84828708146615717</v>
      </c>
      <c r="BX14">
        <f t="shared" si="14"/>
        <v>7.3852089834350543E-2</v>
      </c>
      <c r="BY14">
        <f t="shared" si="15"/>
        <v>-103.30349282683048</v>
      </c>
      <c r="BZ14">
        <f t="shared" si="16"/>
        <v>0.13068181818181818</v>
      </c>
      <c r="CA14">
        <f t="shared" si="17"/>
        <v>-1.1231739206269666</v>
      </c>
    </row>
    <row r="15" spans="1:79" x14ac:dyDescent="0.25">
      <c r="A15" s="11">
        <v>3.9E-2</v>
      </c>
      <c r="B15">
        <f t="shared" si="18"/>
        <v>13</v>
      </c>
      <c r="C15" s="29">
        <f t="shared" si="0"/>
        <v>0.14204545454545456</v>
      </c>
      <c r="D15" s="6">
        <f t="shared" si="1"/>
        <v>-1.0711746468263743</v>
      </c>
      <c r="E15" s="7">
        <f t="shared" si="2"/>
        <v>0.14204545454545453</v>
      </c>
      <c r="F15" s="7">
        <f t="shared" si="3"/>
        <v>0.22477708634983942</v>
      </c>
      <c r="I15">
        <f t="shared" si="4"/>
        <v>0.29383290823233577</v>
      </c>
      <c r="J15">
        <f t="shared" si="5"/>
        <v>7.2907710271825428</v>
      </c>
      <c r="K15">
        <f t="shared" si="6"/>
        <v>0.34440372283885268</v>
      </c>
      <c r="L15">
        <f t="shared" si="19"/>
        <v>5.9999999999999991E-2</v>
      </c>
      <c r="N15" s="102">
        <f t="shared" si="20"/>
        <v>0.11999999999999998</v>
      </c>
      <c r="O15" s="97">
        <v>4</v>
      </c>
      <c r="P15" s="80" t="str">
        <f t="shared" si="7"/>
        <v>0.12 to 0.13</v>
      </c>
      <c r="Q15">
        <f t="shared" si="21"/>
        <v>4.5454545454545456E-2</v>
      </c>
      <c r="R15">
        <f>SUM(O$3:O15)/$S$2</f>
        <v>0.79545454545454541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6.4119345760937516E-2</v>
      </c>
      <c r="AY15">
        <f>AV3</f>
        <v>0.5</v>
      </c>
      <c r="AZ15">
        <f>AV10</f>
        <v>4.9750000000000003E-2</v>
      </c>
      <c r="BA15" t="s">
        <v>44</v>
      </c>
      <c r="BB15">
        <v>0.5</v>
      </c>
      <c r="BK15" s="50">
        <v>0.95</v>
      </c>
      <c r="BL15">
        <f t="shared" si="8"/>
        <v>1.6448536269514715</v>
      </c>
      <c r="BM15" s="51">
        <f t="shared" si="9"/>
        <v>0</v>
      </c>
      <c r="BO15" t="s">
        <v>101</v>
      </c>
      <c r="BP15">
        <f>IF(AND(BP9&lt;13,BP9&gt;= 0.6),EXP(1.2937-5.709*BP9+0.0186*BP9^ 2),0)</f>
        <v>1.3705695057967103E-4</v>
      </c>
      <c r="BS15">
        <f t="shared" si="10"/>
        <v>3.9E-2</v>
      </c>
      <c r="BT15">
        <f t="shared" si="10"/>
        <v>13</v>
      </c>
      <c r="BU15">
        <f t="shared" si="11"/>
        <v>3.9E-2</v>
      </c>
      <c r="BV15">
        <f t="shared" si="12"/>
        <v>0.16187621611050365</v>
      </c>
      <c r="BW15">
        <f t="shared" si="13"/>
        <v>0.83812378388949638</v>
      </c>
      <c r="BX15">
        <f t="shared" si="14"/>
        <v>0.10434690860483964</v>
      </c>
      <c r="BY15">
        <f t="shared" si="15"/>
        <v>-102.02394012639131</v>
      </c>
      <c r="BZ15">
        <f t="shared" si="16"/>
        <v>0.14204545454545456</v>
      </c>
      <c r="CA15">
        <f t="shared" si="17"/>
        <v>-1.0711746468263743</v>
      </c>
    </row>
    <row r="16" spans="1:79" x14ac:dyDescent="0.25">
      <c r="A16" s="12">
        <v>0.04</v>
      </c>
      <c r="B16">
        <f t="shared" si="18"/>
        <v>14</v>
      </c>
      <c r="C16" s="29">
        <f t="shared" si="0"/>
        <v>0.15340909090909091</v>
      </c>
      <c r="D16" s="6">
        <f t="shared" si="1"/>
        <v>-1.0219212334923036</v>
      </c>
      <c r="E16" s="7">
        <f t="shared" si="2"/>
        <v>0.15340909090909102</v>
      </c>
      <c r="F16" s="7">
        <f t="shared" si="3"/>
        <v>0.23666727269480528</v>
      </c>
      <c r="I16">
        <f t="shared" si="4"/>
        <v>0.33128220217086685</v>
      </c>
      <c r="J16">
        <f t="shared" si="5"/>
        <v>7.6783120385620007</v>
      </c>
      <c r="K16">
        <f t="shared" si="6"/>
        <v>0.36271050638399416</v>
      </c>
      <c r="L16">
        <f t="shared" si="19"/>
        <v>6.4999999999999988E-2</v>
      </c>
      <c r="N16" s="102">
        <f t="shared" si="20"/>
        <v>0.12999999999999998</v>
      </c>
      <c r="O16" s="97">
        <v>4</v>
      </c>
      <c r="P16" s="80" t="str">
        <f t="shared" si="7"/>
        <v>0.13 to 0.14</v>
      </c>
      <c r="Q16">
        <f t="shared" si="21"/>
        <v>4.5454545454545456E-2</v>
      </c>
      <c r="R16">
        <f>SUM(O$3:O16)/$S$2</f>
        <v>0.84090909090909094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88</v>
      </c>
      <c r="AY16">
        <f>AV3</f>
        <v>0.5</v>
      </c>
      <c r="AZ16">
        <f>AV15</f>
        <v>6.4119345760937516E-2</v>
      </c>
      <c r="BA16" t="s">
        <v>49</v>
      </c>
      <c r="BB16">
        <v>0.5</v>
      </c>
      <c r="BK16" s="50">
        <v>0.98</v>
      </c>
      <c r="BL16">
        <f t="shared" si="8"/>
        <v>2.0537489106318221</v>
      </c>
      <c r="BM16" s="51">
        <f t="shared" si="9"/>
        <v>0</v>
      </c>
      <c r="BO16" t="s">
        <v>101</v>
      </c>
      <c r="BP16">
        <f>IF(AND(BP9&lt;0.6,BP9&gt;=0.34),EXP(0.9177-4.279*BP9-1.38*BP9^2),0)</f>
        <v>0</v>
      </c>
      <c r="BS16">
        <f t="shared" si="10"/>
        <v>0.04</v>
      </c>
      <c r="BT16">
        <f t="shared" si="10"/>
        <v>14</v>
      </c>
      <c r="BU16">
        <f t="shared" si="11"/>
        <v>0.04</v>
      </c>
      <c r="BV16">
        <f t="shared" si="12"/>
        <v>0.16712048443661792</v>
      </c>
      <c r="BW16">
        <f t="shared" si="13"/>
        <v>0.83287951556338213</v>
      </c>
      <c r="BX16">
        <f t="shared" si="14"/>
        <v>0.11630599746082715</v>
      </c>
      <c r="BY16">
        <f t="shared" si="15"/>
        <v>-106.39541470255145</v>
      </c>
      <c r="BZ16">
        <f t="shared" si="16"/>
        <v>0.15340909090909091</v>
      </c>
      <c r="CA16">
        <f t="shared" si="17"/>
        <v>-1.0219212334923036</v>
      </c>
    </row>
    <row r="17" spans="1:79" x14ac:dyDescent="0.25">
      <c r="A17" s="12">
        <v>4.2999999999999997E-2</v>
      </c>
      <c r="B17">
        <f t="shared" si="18"/>
        <v>15</v>
      </c>
      <c r="C17" s="29">
        <f t="shared" si="0"/>
        <v>0.16477272727272727</v>
      </c>
      <c r="D17" s="6">
        <f t="shared" si="1"/>
        <v>-0.97502984780811075</v>
      </c>
      <c r="E17" s="7">
        <f t="shared" si="2"/>
        <v>0.16477272727272729</v>
      </c>
      <c r="F17" s="7">
        <f t="shared" si="3"/>
        <v>0.24801150686036688</v>
      </c>
      <c r="I17">
        <f t="shared" si="4"/>
        <v>0.37050010957431112</v>
      </c>
      <c r="J17">
        <f t="shared" si="5"/>
        <v>7.9963623407693269</v>
      </c>
      <c r="K17">
        <f t="shared" si="6"/>
        <v>0.3777346660677684</v>
      </c>
      <c r="L17">
        <f t="shared" si="19"/>
        <v>6.9999999999999993E-2</v>
      </c>
      <c r="N17" s="102">
        <f t="shared" si="20"/>
        <v>0.13999999999999999</v>
      </c>
      <c r="O17" s="97">
        <v>2</v>
      </c>
      <c r="P17" s="80" t="str">
        <f t="shared" si="7"/>
        <v>0.14 to 0.15</v>
      </c>
      <c r="Q17">
        <f t="shared" si="21"/>
        <v>2.2727272727272728E-2</v>
      </c>
      <c r="R17">
        <f>SUM(O$3:O17)/$S$2</f>
        <v>0.86363636363636365</v>
      </c>
      <c r="AU17" t="s">
        <v>52</v>
      </c>
      <c r="AV17" s="58">
        <f>MAX(AV22:AV221)</f>
        <v>0.20799999999999999</v>
      </c>
      <c r="AY17">
        <f>AV4</f>
        <v>0.75</v>
      </c>
      <c r="AZ17">
        <f>AV9</f>
        <v>7.5499999999999998E-2</v>
      </c>
      <c r="BA17" t="s">
        <v>39</v>
      </c>
      <c r="BB17">
        <v>0.75</v>
      </c>
      <c r="BK17" s="50">
        <v>0.99</v>
      </c>
      <c r="BL17">
        <f t="shared" si="8"/>
        <v>2.3263478740408408</v>
      </c>
      <c r="BM17" s="51">
        <f t="shared" si="9"/>
        <v>0</v>
      </c>
      <c r="BO17" t="s">
        <v>101</v>
      </c>
      <c r="BP17">
        <f>IF(AND(BP9&lt;0.34,BP9&gt;=0.2),1-EXP(-8.318+42.796*BP9-59.938*BP9^2),0)</f>
        <v>0</v>
      </c>
      <c r="BS17">
        <f t="shared" si="10"/>
        <v>4.2999999999999997E-2</v>
      </c>
      <c r="BT17">
        <f t="shared" si="10"/>
        <v>15</v>
      </c>
      <c r="BU17">
        <f t="shared" si="11"/>
        <v>4.2999999999999997E-2</v>
      </c>
      <c r="BV17">
        <f t="shared" si="12"/>
        <v>0.18350213124202344</v>
      </c>
      <c r="BW17">
        <f t="shared" si="13"/>
        <v>0.81649786875797659</v>
      </c>
      <c r="BX17">
        <f t="shared" si="14"/>
        <v>0.13371931626084987</v>
      </c>
      <c r="BY17">
        <f t="shared" si="15"/>
        <v>-107.51869850665311</v>
      </c>
      <c r="BZ17">
        <f t="shared" si="16"/>
        <v>0.16477272727272727</v>
      </c>
      <c r="CA17">
        <f t="shared" si="17"/>
        <v>-0.97502984780811075</v>
      </c>
    </row>
    <row r="18" spans="1:79" x14ac:dyDescent="0.25">
      <c r="A18" s="12">
        <v>4.3999999999999997E-2</v>
      </c>
      <c r="B18">
        <f t="shared" si="18"/>
        <v>16</v>
      </c>
      <c r="C18" s="29">
        <f t="shared" si="0"/>
        <v>0.17613636363636365</v>
      </c>
      <c r="D18" s="6">
        <f t="shared" si="1"/>
        <v>-0.93018998319682389</v>
      </c>
      <c r="E18" s="7">
        <f t="shared" si="2"/>
        <v>0.17613636363636404</v>
      </c>
      <c r="F18" s="7">
        <f t="shared" si="3"/>
        <v>0.25883480595346048</v>
      </c>
      <c r="I18">
        <f t="shared" si="4"/>
        <v>0.41111302338782563</v>
      </c>
      <c r="J18">
        <f t="shared" si="5"/>
        <v>8.2348099825930365</v>
      </c>
      <c r="K18">
        <f t="shared" si="6"/>
        <v>0.38899853037513044</v>
      </c>
      <c r="L18">
        <f t="shared" si="19"/>
        <v>7.4999999999999997E-2</v>
      </c>
      <c r="N18" s="102">
        <f t="shared" si="20"/>
        <v>0.15</v>
      </c>
      <c r="O18" s="97">
        <v>4</v>
      </c>
      <c r="P18" s="80" t="str">
        <f t="shared" si="7"/>
        <v>0.15 to 0.16</v>
      </c>
      <c r="Q18">
        <f t="shared" si="21"/>
        <v>4.5454545454545456E-2</v>
      </c>
      <c r="R18">
        <f>SUM(O$3:O18)/$S$2</f>
        <v>0.90909090909090906</v>
      </c>
      <c r="AU18" t="s">
        <v>53</v>
      </c>
      <c r="AV18" s="58">
        <f>MIN(AV22:AV221)</f>
        <v>1.6E-2</v>
      </c>
      <c r="BK18" s="28">
        <v>0.999</v>
      </c>
      <c r="BL18">
        <f t="shared" si="8"/>
        <v>3.0902323061678132</v>
      </c>
      <c r="BM18" s="51">
        <f t="shared" si="9"/>
        <v>0</v>
      </c>
      <c r="BO18" t="s">
        <v>101</v>
      </c>
      <c r="BP18">
        <f>IF(BP9&lt;0.2,1-EXP(-13.436+101.14*BP9-223.73*BP9^2),0)</f>
        <v>0</v>
      </c>
      <c r="BS18">
        <f t="shared" si="10"/>
        <v>4.3999999999999997E-2</v>
      </c>
      <c r="BT18">
        <f t="shared" si="10"/>
        <v>16</v>
      </c>
      <c r="BU18">
        <f t="shared" si="11"/>
        <v>4.3999999999999997E-2</v>
      </c>
      <c r="BV18">
        <f t="shared" si="12"/>
        <v>0.18917791505541934</v>
      </c>
      <c r="BW18">
        <f t="shared" si="13"/>
        <v>0.81082208494458063</v>
      </c>
      <c r="BX18">
        <f t="shared" si="14"/>
        <v>0.13833924220918137</v>
      </c>
      <c r="BY18">
        <f t="shared" si="15"/>
        <v>-112.93652441421516</v>
      </c>
      <c r="BZ18">
        <f t="shared" si="16"/>
        <v>0.17613636363636365</v>
      </c>
      <c r="CA18">
        <f t="shared" si="17"/>
        <v>-0.93018998319682389</v>
      </c>
    </row>
    <row r="19" spans="1:79" x14ac:dyDescent="0.25">
      <c r="A19" s="12">
        <v>4.3999999999999997E-2</v>
      </c>
      <c r="B19">
        <f t="shared" si="18"/>
        <v>17</v>
      </c>
      <c r="C19" s="29">
        <f t="shared" si="0"/>
        <v>0.1875</v>
      </c>
      <c r="D19" s="6">
        <f t="shared" si="1"/>
        <v>-0.88714655901887607</v>
      </c>
      <c r="E19" s="7">
        <f t="shared" si="2"/>
        <v>0.1875</v>
      </c>
      <c r="F19" s="7">
        <f t="shared" si="3"/>
        <v>0.26915898765556917</v>
      </c>
      <c r="I19">
        <f t="shared" si="4"/>
        <v>0.45270244037344776</v>
      </c>
      <c r="J19">
        <f t="shared" si="5"/>
        <v>8.3858889869017847</v>
      </c>
      <c r="K19">
        <f t="shared" si="6"/>
        <v>0.3961352476486158</v>
      </c>
      <c r="L19">
        <f t="shared" si="19"/>
        <v>0.08</v>
      </c>
      <c r="N19" s="102">
        <f t="shared" si="20"/>
        <v>0.16</v>
      </c>
      <c r="O19" s="97">
        <v>3</v>
      </c>
      <c r="P19" s="80" t="str">
        <f t="shared" si="7"/>
        <v>0.16 to 0.17</v>
      </c>
      <c r="Q19">
        <f t="shared" si="21"/>
        <v>3.4090909090909088E-2</v>
      </c>
      <c r="R19">
        <f>SUM(O$3:O19)/$S$2</f>
        <v>0.94318181818181823</v>
      </c>
      <c r="AU19" t="s">
        <v>4</v>
      </c>
      <c r="AV19" s="28">
        <f>AVERAGE(AV22:AV221)</f>
        <v>8.5613636363636336E-2</v>
      </c>
      <c r="AY19">
        <f>AV5</f>
        <v>1</v>
      </c>
      <c r="AZ19">
        <f>AV8</f>
        <v>0.11775000000000001</v>
      </c>
      <c r="BA19" t="s">
        <v>35</v>
      </c>
      <c r="BB19">
        <v>1</v>
      </c>
      <c r="BS19">
        <f t="shared" si="10"/>
        <v>4.3999999999999997E-2</v>
      </c>
      <c r="BT19">
        <f t="shared" si="10"/>
        <v>17</v>
      </c>
      <c r="BU19">
        <f t="shared" si="11"/>
        <v>4.3999999999999997E-2</v>
      </c>
      <c r="BV19">
        <f t="shared" si="12"/>
        <v>0.18917791505541934</v>
      </c>
      <c r="BW19">
        <f t="shared" si="13"/>
        <v>0.81082208494458063</v>
      </c>
      <c r="BX19">
        <f t="shared" si="14"/>
        <v>0.1528460004912795</v>
      </c>
      <c r="BY19">
        <f t="shared" si="15"/>
        <v>-116.93192789636093</v>
      </c>
      <c r="BZ19">
        <f t="shared" si="16"/>
        <v>0.1875</v>
      </c>
      <c r="CA19">
        <f t="shared" si="17"/>
        <v>-0.88714655901887607</v>
      </c>
    </row>
    <row r="20" spans="1:79" x14ac:dyDescent="0.25">
      <c r="A20" s="12">
        <v>4.3999999999999997E-2</v>
      </c>
      <c r="B20">
        <f t="shared" si="18"/>
        <v>18</v>
      </c>
      <c r="C20" s="29">
        <f t="shared" si="0"/>
        <v>0.19886363636363635</v>
      </c>
      <c r="D20" s="6">
        <f t="shared" si="1"/>
        <v>-0.84568718722657388</v>
      </c>
      <c r="E20" s="7">
        <f t="shared" si="2"/>
        <v>0.19886363636363641</v>
      </c>
      <c r="F20" s="7">
        <f t="shared" si="3"/>
        <v>0.27900322376220865</v>
      </c>
      <c r="I20">
        <f t="shared" si="4"/>
        <v>0.49481779533259518</v>
      </c>
      <c r="J20">
        <f t="shared" si="5"/>
        <v>8.4445992594027821</v>
      </c>
      <c r="K20">
        <f t="shared" si="6"/>
        <v>0.39890862186964665</v>
      </c>
      <c r="L20">
        <f t="shared" si="19"/>
        <v>8.5000000000000006E-2</v>
      </c>
      <c r="N20" s="102">
        <f t="shared" si="20"/>
        <v>0.17</v>
      </c>
      <c r="O20" s="97">
        <v>2</v>
      </c>
      <c r="P20" s="80" t="str">
        <f t="shared" si="7"/>
        <v>0.17 to 0.18</v>
      </c>
      <c r="Q20">
        <f t="shared" si="21"/>
        <v>2.2727272727272728E-2</v>
      </c>
      <c r="R20">
        <f>SUM(O$3:O20)/$S$2</f>
        <v>0.96590909090909094</v>
      </c>
      <c r="AU20" t="s">
        <v>54</v>
      </c>
      <c r="AV20" s="28">
        <f>_xlfn.STDEV.P(AV22:AV221)</f>
        <v>4.6969146502150776E-2</v>
      </c>
      <c r="AY20">
        <f>AV5</f>
        <v>1</v>
      </c>
      <c r="AZ20">
        <f>AW12</f>
        <v>0.20799999999999999</v>
      </c>
      <c r="BA20" t="s">
        <v>61</v>
      </c>
      <c r="BB20">
        <v>1</v>
      </c>
      <c r="BO20" t="s">
        <v>102</v>
      </c>
      <c r="BS20">
        <f t="shared" si="10"/>
        <v>4.3999999999999997E-2</v>
      </c>
      <c r="BT20">
        <f t="shared" si="10"/>
        <v>18</v>
      </c>
      <c r="BU20">
        <f t="shared" si="11"/>
        <v>4.3999999999999997E-2</v>
      </c>
      <c r="BV20">
        <f t="shared" si="12"/>
        <v>0.18917791505541934</v>
      </c>
      <c r="BW20">
        <f t="shared" si="13"/>
        <v>0.81082208494458063</v>
      </c>
      <c r="BX20">
        <f t="shared" si="14"/>
        <v>0.17370462693344613</v>
      </c>
      <c r="BY20">
        <f t="shared" si="15"/>
        <v>-119.54132140321356</v>
      </c>
      <c r="BZ20">
        <f t="shared" si="16"/>
        <v>0.19886363636363635</v>
      </c>
      <c r="CA20">
        <f t="shared" si="17"/>
        <v>-0.84568718722657388</v>
      </c>
    </row>
    <row r="21" spans="1:79" x14ac:dyDescent="0.25">
      <c r="A21" s="12">
        <v>4.7E-2</v>
      </c>
      <c r="B21">
        <f t="shared" si="18"/>
        <v>19</v>
      </c>
      <c r="C21" s="29">
        <f t="shared" si="0"/>
        <v>0.21022727272727273</v>
      </c>
      <c r="D21" s="6">
        <f t="shared" si="1"/>
        <v>-0.80563290730518677</v>
      </c>
      <c r="E21" s="7">
        <f t="shared" si="2"/>
        <v>0.21022727272727282</v>
      </c>
      <c r="F21" s="7">
        <f t="shared" si="3"/>
        <v>0.2883844699916796</v>
      </c>
      <c r="I21">
        <f t="shared" si="4"/>
        <v>0.53699104323415958</v>
      </c>
      <c r="J21">
        <f t="shared" si="5"/>
        <v>8.4089813680748851</v>
      </c>
      <c r="K21">
        <f t="shared" si="6"/>
        <v>0.39722609277536269</v>
      </c>
      <c r="L21">
        <f t="shared" si="19"/>
        <v>9.0000000000000011E-2</v>
      </c>
      <c r="N21" s="102">
        <f t="shared" si="20"/>
        <v>0.18000000000000002</v>
      </c>
      <c r="O21" s="97">
        <v>1</v>
      </c>
      <c r="P21" s="80" t="str">
        <f t="shared" si="7"/>
        <v>0.18 to 0.19</v>
      </c>
      <c r="Q21">
        <f t="shared" si="21"/>
        <v>1.1363636363636364E-2</v>
      </c>
      <c r="R21">
        <f>SUM(O$3:O21)/$S$2</f>
        <v>0.97727272727272729</v>
      </c>
      <c r="AU21" t="s">
        <v>55</v>
      </c>
      <c r="AV21" s="2" t="s">
        <v>57</v>
      </c>
      <c r="BO21" s="82" t="str">
        <f>IF(BP10&gt;0.05,("Accept"),("Reject"))</f>
        <v>Reject</v>
      </c>
      <c r="BS21">
        <f t="shared" si="10"/>
        <v>4.7E-2</v>
      </c>
      <c r="BT21">
        <f t="shared" si="10"/>
        <v>19</v>
      </c>
      <c r="BU21">
        <f t="shared" si="11"/>
        <v>4.7E-2</v>
      </c>
      <c r="BV21">
        <f t="shared" si="12"/>
        <v>0.20684365264642823</v>
      </c>
      <c r="BW21">
        <f t="shared" si="13"/>
        <v>0.79315634735357177</v>
      </c>
      <c r="BX21">
        <f t="shared" si="14"/>
        <v>0.18478267219136191</v>
      </c>
      <c r="BY21">
        <f t="shared" si="15"/>
        <v>-120.78157758269556</v>
      </c>
      <c r="BZ21">
        <f t="shared" si="16"/>
        <v>0.21022727272727273</v>
      </c>
      <c r="CA21">
        <f t="shared" si="17"/>
        <v>-0.80563290730518677</v>
      </c>
    </row>
    <row r="22" spans="1:79" x14ac:dyDescent="0.25">
      <c r="A22" s="12">
        <v>4.7E-2</v>
      </c>
      <c r="B22">
        <f t="shared" si="18"/>
        <v>20</v>
      </c>
      <c r="C22" s="29">
        <f t="shared" si="0"/>
        <v>0.22159090909090909</v>
      </c>
      <c r="D22" s="6">
        <f t="shared" si="1"/>
        <v>-0.76683130989518566</v>
      </c>
      <c r="E22" s="7">
        <f t="shared" si="2"/>
        <v>0.22159090909090906</v>
      </c>
      <c r="F22" s="7">
        <f t="shared" si="3"/>
        <v>0.29731780489531284</v>
      </c>
      <c r="I22">
        <f t="shared" si="4"/>
        <v>0.57875220601100275</v>
      </c>
      <c r="J22">
        <f t="shared" si="5"/>
        <v>8.280225131013486</v>
      </c>
      <c r="K22">
        <f t="shared" si="6"/>
        <v>0.39114386536521123</v>
      </c>
      <c r="L22">
        <f t="shared" si="19"/>
        <v>9.5000000000000015E-2</v>
      </c>
      <c r="N22" s="102">
        <f t="shared" si="20"/>
        <v>0.19000000000000003</v>
      </c>
      <c r="O22" s="97">
        <v>0</v>
      </c>
      <c r="P22" s="80" t="str">
        <f t="shared" si="7"/>
        <v>0.19 to 0.2</v>
      </c>
      <c r="Q22">
        <f t="shared" si="21"/>
        <v>0</v>
      </c>
      <c r="R22">
        <f>SUM(O$3:O22)/$S$2</f>
        <v>0.97727272727272729</v>
      </c>
      <c r="AU22">
        <f t="shared" ref="AU22:AU53" si="22">IF(B3&gt;0,B3,"")</f>
        <v>1</v>
      </c>
      <c r="AV22" s="2">
        <f t="shared" ref="AV22:AV53" si="23">IF(A3&gt;0,A3,"")</f>
        <v>1.6E-2</v>
      </c>
      <c r="AY22">
        <f>AV5</f>
        <v>1</v>
      </c>
      <c r="AZ22">
        <f>AV10</f>
        <v>4.9750000000000003E-2</v>
      </c>
      <c r="BA22" t="s">
        <v>44</v>
      </c>
      <c r="BB22">
        <v>1</v>
      </c>
      <c r="BS22">
        <f t="shared" si="10"/>
        <v>4.7E-2</v>
      </c>
      <c r="BT22">
        <f t="shared" si="10"/>
        <v>20</v>
      </c>
      <c r="BU22">
        <f t="shared" si="11"/>
        <v>4.7E-2</v>
      </c>
      <c r="BV22">
        <f t="shared" si="12"/>
        <v>0.20684365264642823</v>
      </c>
      <c r="BW22">
        <f t="shared" si="13"/>
        <v>0.79315634735357177</v>
      </c>
      <c r="BX22">
        <f t="shared" si="14"/>
        <v>0.18478267219136191</v>
      </c>
      <c r="BY22">
        <f t="shared" si="15"/>
        <v>-127.3103115060845</v>
      </c>
      <c r="BZ22">
        <f t="shared" si="16"/>
        <v>0.22159090909090909</v>
      </c>
      <c r="CA22">
        <f t="shared" si="17"/>
        <v>-0.76683130989518566</v>
      </c>
    </row>
    <row r="23" spans="1:79" x14ac:dyDescent="0.25">
      <c r="A23" s="12">
        <v>4.8000000000000001E-2</v>
      </c>
      <c r="B23">
        <f t="shared" si="18"/>
        <v>21</v>
      </c>
      <c r="C23" s="29">
        <f t="shared" si="0"/>
        <v>0.23295454545454544</v>
      </c>
      <c r="D23" s="6">
        <f t="shared" si="1"/>
        <v>-0.72915134305229301</v>
      </c>
      <c r="E23" s="7">
        <f t="shared" si="2"/>
        <v>0.2329545454545453</v>
      </c>
      <c r="F23" s="7">
        <f t="shared" si="3"/>
        <v>0.30581670072765121</v>
      </c>
      <c r="I23">
        <f t="shared" si="4"/>
        <v>0.61964502653025866</v>
      </c>
      <c r="J23">
        <f t="shared" si="5"/>
        <v>8.0626036190531796</v>
      </c>
      <c r="K23">
        <f t="shared" si="6"/>
        <v>0.38086379229618866</v>
      </c>
      <c r="L23">
        <f t="shared" si="19"/>
        <v>0.10000000000000002</v>
      </c>
      <c r="N23" s="102">
        <f t="shared" si="20"/>
        <v>0.20000000000000004</v>
      </c>
      <c r="O23" s="97">
        <v>2</v>
      </c>
      <c r="P23" s="80" t="str">
        <f t="shared" si="7"/>
        <v>0.2 to 0.21</v>
      </c>
      <c r="Q23">
        <f t="shared" si="21"/>
        <v>2.2727272727272728E-2</v>
      </c>
      <c r="R23">
        <f>SUM(O$3:O23)/$S$2</f>
        <v>1</v>
      </c>
      <c r="AU23">
        <f t="shared" si="22"/>
        <v>2</v>
      </c>
      <c r="AV23" s="2">
        <f t="shared" si="23"/>
        <v>1.7999999999999999E-2</v>
      </c>
      <c r="AY23">
        <f>AV5</f>
        <v>1</v>
      </c>
      <c r="AZ23" s="59">
        <f>AW13</f>
        <v>1.6E-2</v>
      </c>
      <c r="BA23" t="s">
        <v>62</v>
      </c>
      <c r="BB23">
        <v>1</v>
      </c>
      <c r="BS23">
        <f t="shared" si="10"/>
        <v>4.8000000000000001E-2</v>
      </c>
      <c r="BT23">
        <f t="shared" si="10"/>
        <v>21</v>
      </c>
      <c r="BU23">
        <f t="shared" si="11"/>
        <v>4.8000000000000001E-2</v>
      </c>
      <c r="BV23">
        <f t="shared" si="12"/>
        <v>0.21294257246837728</v>
      </c>
      <c r="BW23">
        <f t="shared" si="13"/>
        <v>0.78705742753162267</v>
      </c>
      <c r="BX23">
        <f t="shared" si="14"/>
        <v>0.2268975523282053</v>
      </c>
      <c r="BY23">
        <f t="shared" si="15"/>
        <v>-124.22956692319673</v>
      </c>
      <c r="BZ23">
        <f t="shared" si="16"/>
        <v>0.23295454545454544</v>
      </c>
      <c r="CA23">
        <f t="shared" si="17"/>
        <v>-0.72915134305229301</v>
      </c>
    </row>
    <row r="24" spans="1:79" x14ac:dyDescent="0.25">
      <c r="A24" s="12">
        <v>4.9000000000000002E-2</v>
      </c>
      <c r="B24">
        <f t="shared" si="18"/>
        <v>22</v>
      </c>
      <c r="C24" s="29">
        <f t="shared" si="0"/>
        <v>0.24431818181818182</v>
      </c>
      <c r="D24" s="6">
        <f t="shared" si="1"/>
        <v>-0.69247932764821996</v>
      </c>
      <c r="E24" s="7">
        <f t="shared" si="2"/>
        <v>0.24431818181818171</v>
      </c>
      <c r="F24" s="7">
        <f t="shared" si="3"/>
        <v>0.31389324253382483</v>
      </c>
      <c r="I24">
        <f t="shared" si="4"/>
        <v>0.65924186395475182</v>
      </c>
      <c r="J24">
        <f t="shared" si="5"/>
        <v>7.7632376792694968</v>
      </c>
      <c r="K24">
        <f t="shared" si="6"/>
        <v>0.36672225037034167</v>
      </c>
      <c r="L24">
        <f t="shared" si="19"/>
        <v>0.10500000000000002</v>
      </c>
      <c r="N24" s="102">
        <f t="shared" si="20"/>
        <v>0.21000000000000005</v>
      </c>
      <c r="O24" s="97">
        <v>0</v>
      </c>
      <c r="P24" s="80" t="str">
        <f t="shared" si="7"/>
        <v>0.21 to 0.22</v>
      </c>
      <c r="Q24">
        <f t="shared" si="21"/>
        <v>0</v>
      </c>
      <c r="R24">
        <f>SUM(O$3:O24)/$S$2</f>
        <v>1</v>
      </c>
      <c r="AU24">
        <f t="shared" si="22"/>
        <v>3</v>
      </c>
      <c r="AV24" s="2">
        <f t="shared" si="23"/>
        <v>2.3E-2</v>
      </c>
      <c r="BS24">
        <f t="shared" si="10"/>
        <v>4.9000000000000002E-2</v>
      </c>
      <c r="BT24">
        <f t="shared" si="10"/>
        <v>22</v>
      </c>
      <c r="BU24">
        <f t="shared" si="11"/>
        <v>4.9000000000000002E-2</v>
      </c>
      <c r="BV24">
        <f t="shared" si="12"/>
        <v>0.21914516358592251</v>
      </c>
      <c r="BW24">
        <f t="shared" si="13"/>
        <v>0.78085483641407749</v>
      </c>
      <c r="BX24">
        <f t="shared" si="14"/>
        <v>0.23332706188423769</v>
      </c>
      <c r="BY24">
        <f t="shared" si="15"/>
        <v>-127.85340637319169</v>
      </c>
      <c r="BZ24">
        <f t="shared" si="16"/>
        <v>0.24431818181818182</v>
      </c>
      <c r="CA24">
        <f t="shared" si="17"/>
        <v>-0.69247932764821996</v>
      </c>
    </row>
    <row r="25" spans="1:79" x14ac:dyDescent="0.25">
      <c r="A25" s="13">
        <v>0.05</v>
      </c>
      <c r="B25">
        <f t="shared" si="18"/>
        <v>23</v>
      </c>
      <c r="C25" s="29">
        <f t="shared" si="0"/>
        <v>0.25568181818181818</v>
      </c>
      <c r="D25" s="6">
        <f t="shared" si="1"/>
        <v>-0.65671585720597359</v>
      </c>
      <c r="E25" s="7">
        <f t="shared" si="2"/>
        <v>0.25568181818181801</v>
      </c>
      <c r="F25" s="7">
        <f t="shared" si="3"/>
        <v>0.32155830723698975</v>
      </c>
      <c r="I25">
        <f t="shared" si="4"/>
        <v>0.69715702321508843</v>
      </c>
      <c r="J25">
        <f t="shared" si="5"/>
        <v>7.3917090791516866</v>
      </c>
      <c r="K25">
        <f t="shared" si="6"/>
        <v>0.34917186611816631</v>
      </c>
      <c r="L25">
        <f t="shared" si="19"/>
        <v>0.11000000000000003</v>
      </c>
      <c r="N25" s="102">
        <f t="shared" si="20"/>
        <v>0.22000000000000006</v>
      </c>
      <c r="O25" s="97">
        <v>0</v>
      </c>
      <c r="P25" s="80" t="str">
        <f t="shared" si="7"/>
        <v>0.22 to 0.23</v>
      </c>
      <c r="Q25">
        <f t="shared" si="21"/>
        <v>0</v>
      </c>
      <c r="R25">
        <f>SUM(O$3:O25)/$S$2</f>
        <v>1</v>
      </c>
      <c r="AU25">
        <f t="shared" si="22"/>
        <v>4</v>
      </c>
      <c r="AV25" s="2">
        <f t="shared" si="23"/>
        <v>2.5000000000000001E-2</v>
      </c>
      <c r="AY25">
        <f>AV5</f>
        <v>1</v>
      </c>
      <c r="BA25" t="s">
        <v>63</v>
      </c>
      <c r="BB25">
        <v>1</v>
      </c>
      <c r="BK25" s="3" t="s">
        <v>17</v>
      </c>
      <c r="BS25">
        <f t="shared" si="10"/>
        <v>0.05</v>
      </c>
      <c r="BT25">
        <f t="shared" si="10"/>
        <v>23</v>
      </c>
      <c r="BU25">
        <f t="shared" si="11"/>
        <v>0.05</v>
      </c>
      <c r="BV25">
        <f t="shared" si="12"/>
        <v>0.22545036211202554</v>
      </c>
      <c r="BW25">
        <f t="shared" si="13"/>
        <v>0.77454963788797448</v>
      </c>
      <c r="BX25">
        <f t="shared" si="14"/>
        <v>0.25320884581088265</v>
      </c>
      <c r="BY25">
        <f t="shared" si="15"/>
        <v>-128.84381645410488</v>
      </c>
      <c r="BZ25">
        <f t="shared" si="16"/>
        <v>0.25568181818181818</v>
      </c>
      <c r="CA25">
        <f t="shared" si="17"/>
        <v>-0.65671585720597359</v>
      </c>
    </row>
    <row r="26" spans="1:79" x14ac:dyDescent="0.25">
      <c r="A26" s="13">
        <v>0.05</v>
      </c>
      <c r="B26">
        <f t="shared" si="18"/>
        <v>24</v>
      </c>
      <c r="C26" s="29">
        <f t="shared" si="0"/>
        <v>0.26704545454545453</v>
      </c>
      <c r="D26" s="6">
        <f t="shared" si="1"/>
        <v>-0.6217733550157325</v>
      </c>
      <c r="E26" s="7">
        <f t="shared" si="2"/>
        <v>0.26704545454545447</v>
      </c>
      <c r="F26" s="7">
        <f t="shared" si="3"/>
        <v>0.32882171141093952</v>
      </c>
      <c r="I26">
        <f t="shared" si="4"/>
        <v>0.73305783082536657</v>
      </c>
      <c r="J26">
        <f t="shared" si="5"/>
        <v>6.9595515828042336</v>
      </c>
      <c r="K26">
        <f t="shared" si="6"/>
        <v>0.32875747509698816</v>
      </c>
      <c r="L26">
        <f t="shared" si="19"/>
        <v>0.11500000000000003</v>
      </c>
      <c r="N26" s="102">
        <f t="shared" si="20"/>
        <v>0.23000000000000007</v>
      </c>
      <c r="O26" s="97">
        <v>0</v>
      </c>
      <c r="P26" s="80" t="str">
        <f t="shared" si="7"/>
        <v>0.23 to 0.24</v>
      </c>
      <c r="Q26">
        <f t="shared" si="21"/>
        <v>0</v>
      </c>
      <c r="R26">
        <f>SUM(O$3:O26)/$S$2</f>
        <v>1</v>
      </c>
      <c r="AU26">
        <f t="shared" si="22"/>
        <v>5</v>
      </c>
      <c r="AV26" s="2">
        <f t="shared" si="23"/>
        <v>2.5999999999999999E-2</v>
      </c>
      <c r="AY26">
        <f>AV5</f>
        <v>1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0"/>
        <v>0.05</v>
      </c>
      <c r="BT26">
        <f t="shared" si="10"/>
        <v>24</v>
      </c>
      <c r="BU26">
        <f t="shared" si="11"/>
        <v>0.05</v>
      </c>
      <c r="BV26">
        <f t="shared" si="12"/>
        <v>0.22545036211202554</v>
      </c>
      <c r="BW26">
        <f t="shared" si="13"/>
        <v>0.77454963788797448</v>
      </c>
      <c r="BX26">
        <f t="shared" si="14"/>
        <v>0.26694216917463365</v>
      </c>
      <c r="BY26">
        <f t="shared" si="15"/>
        <v>-132.08778982126387</v>
      </c>
      <c r="BZ26">
        <f t="shared" si="16"/>
        <v>0.26704545454545453</v>
      </c>
      <c r="CA26">
        <f t="shared" si="17"/>
        <v>-0.6217733550157325</v>
      </c>
    </row>
    <row r="27" spans="1:79" x14ac:dyDescent="0.25">
      <c r="A27" s="13">
        <v>5.1999999999999998E-2</v>
      </c>
      <c r="B27">
        <f t="shared" si="18"/>
        <v>25</v>
      </c>
      <c r="C27" s="29">
        <f t="shared" si="0"/>
        <v>0.27840909090909088</v>
      </c>
      <c r="D27" s="6">
        <f t="shared" si="1"/>
        <v>-0.58757412674663445</v>
      </c>
      <c r="E27" s="7">
        <f t="shared" si="2"/>
        <v>0.27840909090909083</v>
      </c>
      <c r="F27" s="7">
        <f t="shared" si="3"/>
        <v>0.33569233423717953</v>
      </c>
      <c r="I27">
        <f t="shared" si="4"/>
        <v>0.76667293811576254</v>
      </c>
      <c r="J27">
        <f t="shared" si="5"/>
        <v>6.4796576375687343</v>
      </c>
      <c r="K27">
        <f t="shared" si="6"/>
        <v>0.30608809476797783</v>
      </c>
      <c r="L27">
        <f t="shared" si="19"/>
        <v>0.12000000000000004</v>
      </c>
      <c r="N27" s="102">
        <f t="shared" si="20"/>
        <v>0.24000000000000007</v>
      </c>
      <c r="O27" s="97">
        <v>0</v>
      </c>
      <c r="P27" s="80" t="str">
        <f t="shared" si="7"/>
        <v>0.24 to 0.25</v>
      </c>
      <c r="Q27">
        <f t="shared" si="21"/>
        <v>0</v>
      </c>
      <c r="R27">
        <f>SUM(O$3:O27)/$S$2</f>
        <v>1</v>
      </c>
      <c r="AU27">
        <f t="shared" si="22"/>
        <v>6</v>
      </c>
      <c r="AV27" s="2">
        <f t="shared" si="23"/>
        <v>2.7E-2</v>
      </c>
      <c r="BK27">
        <v>0.25</v>
      </c>
      <c r="BL27">
        <f>NORMSINV(BK27)</f>
        <v>-0.67448975019608193</v>
      </c>
      <c r="BM27">
        <v>0.25</v>
      </c>
      <c r="BS27">
        <f t="shared" si="10"/>
        <v>5.1999999999999998E-2</v>
      </c>
      <c r="BT27">
        <f t="shared" si="10"/>
        <v>25</v>
      </c>
      <c r="BU27">
        <f t="shared" si="11"/>
        <v>5.1999999999999998E-2</v>
      </c>
      <c r="BV27">
        <f t="shared" si="12"/>
        <v>0.23836377413131823</v>
      </c>
      <c r="BW27">
        <f t="shared" si="13"/>
        <v>0.76163622586868174</v>
      </c>
      <c r="BX27">
        <f t="shared" si="14"/>
        <v>0.26694216917463365</v>
      </c>
      <c r="BY27">
        <f t="shared" si="15"/>
        <v>-134.9793468705121</v>
      </c>
      <c r="BZ27">
        <f t="shared" si="16"/>
        <v>0.27840909090909088</v>
      </c>
      <c r="CA27">
        <f t="shared" si="17"/>
        <v>-0.58757412674663445</v>
      </c>
    </row>
    <row r="28" spans="1:79" x14ac:dyDescent="0.25">
      <c r="A28" s="13">
        <v>5.2999999999999999E-2</v>
      </c>
      <c r="B28">
        <f t="shared" si="18"/>
        <v>26</v>
      </c>
      <c r="C28" s="29">
        <f t="shared" si="0"/>
        <v>0.28977272727272729</v>
      </c>
      <c r="D28" s="6">
        <f t="shared" si="1"/>
        <v>-0.55404879144233621</v>
      </c>
      <c r="E28" s="7">
        <f t="shared" si="2"/>
        <v>0.28977272727272724</v>
      </c>
      <c r="F28" s="7">
        <f t="shared" si="3"/>
        <v>0.34217822057678743</v>
      </c>
      <c r="I28">
        <f t="shared" si="4"/>
        <v>0.79779753492422034</v>
      </c>
      <c r="J28">
        <f t="shared" si="5"/>
        <v>5.9656431456632246</v>
      </c>
      <c r="K28">
        <f t="shared" si="6"/>
        <v>0.2818069173801056</v>
      </c>
      <c r="L28">
        <f t="shared" si="19"/>
        <v>0.12500000000000003</v>
      </c>
      <c r="N28" s="80">
        <f t="shared" si="20"/>
        <v>0.25000000000000006</v>
      </c>
      <c r="AU28">
        <f t="shared" si="22"/>
        <v>7</v>
      </c>
      <c r="AV28" s="2">
        <f t="shared" si="23"/>
        <v>2.8000000000000001E-2</v>
      </c>
      <c r="AZ28" s="28">
        <f>AVERAGE(A3:A300)</f>
        <v>8.5613636363636336E-2</v>
      </c>
      <c r="BA28" t="s">
        <v>4</v>
      </c>
      <c r="BS28">
        <f t="shared" si="10"/>
        <v>5.2999999999999999E-2</v>
      </c>
      <c r="BT28">
        <f t="shared" si="10"/>
        <v>26</v>
      </c>
      <c r="BU28">
        <f t="shared" si="11"/>
        <v>5.2999999999999999E-2</v>
      </c>
      <c r="BV28">
        <f t="shared" si="12"/>
        <v>0.24496930771110714</v>
      </c>
      <c r="BW28">
        <f t="shared" si="13"/>
        <v>0.75503069228889286</v>
      </c>
      <c r="BX28">
        <f t="shared" si="14"/>
        <v>0.31027466674433568</v>
      </c>
      <c r="BY28">
        <f t="shared" si="15"/>
        <v>-131.42290485126995</v>
      </c>
      <c r="BZ28">
        <f t="shared" si="16"/>
        <v>0.28977272727272729</v>
      </c>
      <c r="CA28">
        <f t="shared" si="17"/>
        <v>-0.55404879144233621</v>
      </c>
    </row>
    <row r="29" spans="1:79" x14ac:dyDescent="0.25">
      <c r="A29" s="13">
        <v>5.2999999999999999E-2</v>
      </c>
      <c r="B29">
        <f t="shared" si="18"/>
        <v>27</v>
      </c>
      <c r="C29" s="29">
        <f t="shared" si="0"/>
        <v>0.30113636363636365</v>
      </c>
      <c r="D29" s="6">
        <f t="shared" si="1"/>
        <v>-0.52113500486411635</v>
      </c>
      <c r="E29" s="7">
        <f t="shared" si="2"/>
        <v>0.30113636363636354</v>
      </c>
      <c r="F29" s="7">
        <f t="shared" si="3"/>
        <v>0.34828666794352831</v>
      </c>
      <c r="I29">
        <f t="shared" si="4"/>
        <v>0.8262953730665541</v>
      </c>
      <c r="J29">
        <f t="shared" si="5"/>
        <v>5.4312137063059547</v>
      </c>
      <c r="K29">
        <f t="shared" si="6"/>
        <v>0.25656137231730136</v>
      </c>
      <c r="L29">
        <f t="shared" si="19"/>
        <v>0.13000000000000003</v>
      </c>
      <c r="AU29">
        <f t="shared" si="22"/>
        <v>8</v>
      </c>
      <c r="AV29" s="2">
        <f t="shared" si="23"/>
        <v>2.8000000000000001E-2</v>
      </c>
      <c r="BK29">
        <v>0.5</v>
      </c>
      <c r="BL29">
        <f>NORMSINV(BK29)</f>
        <v>0</v>
      </c>
      <c r="BM29">
        <v>0</v>
      </c>
      <c r="BS29">
        <f t="shared" si="10"/>
        <v>5.2999999999999999E-2</v>
      </c>
      <c r="BT29">
        <f t="shared" si="10"/>
        <v>27</v>
      </c>
      <c r="BU29">
        <f t="shared" si="11"/>
        <v>5.2999999999999999E-2</v>
      </c>
      <c r="BV29">
        <f t="shared" si="12"/>
        <v>0.24496930771110714</v>
      </c>
      <c r="BW29">
        <f t="shared" si="13"/>
        <v>0.75503069228889286</v>
      </c>
      <c r="BX29">
        <f t="shared" si="14"/>
        <v>0.31027466674433568</v>
      </c>
      <c r="BY29">
        <f t="shared" si="15"/>
        <v>-136.57674425720211</v>
      </c>
      <c r="BZ29">
        <f t="shared" si="16"/>
        <v>0.30113636363636365</v>
      </c>
      <c r="CA29">
        <f t="shared" si="17"/>
        <v>-0.52113500486411635</v>
      </c>
    </row>
    <row r="30" spans="1:79" x14ac:dyDescent="0.25">
      <c r="A30" s="13">
        <v>5.6000000000000001E-2</v>
      </c>
      <c r="B30">
        <f t="shared" si="18"/>
        <v>28</v>
      </c>
      <c r="C30" s="29">
        <f t="shared" si="0"/>
        <v>0.3125</v>
      </c>
      <c r="D30" s="6">
        <f t="shared" si="1"/>
        <v>-0.48877641111466941</v>
      </c>
      <c r="E30" s="7">
        <f t="shared" si="2"/>
        <v>0.3125</v>
      </c>
      <c r="F30" s="7">
        <f t="shared" si="3"/>
        <v>0.35402430031887727</v>
      </c>
      <c r="I30">
        <f t="shared" si="4"/>
        <v>0.85209771017916958</v>
      </c>
      <c r="J30">
        <f t="shared" si="5"/>
        <v>4.8895728564139613</v>
      </c>
      <c r="K30">
        <f t="shared" si="6"/>
        <v>0.23097517238743046</v>
      </c>
      <c r="L30">
        <f t="shared" si="19"/>
        <v>0.13500000000000004</v>
      </c>
      <c r="AU30">
        <f t="shared" si="22"/>
        <v>9</v>
      </c>
      <c r="AV30" s="2">
        <f t="shared" si="23"/>
        <v>2.8000000000000001E-2</v>
      </c>
      <c r="BK30">
        <v>0.5</v>
      </c>
      <c r="BL30">
        <f>NORMSINV(BK30)</f>
        <v>0</v>
      </c>
      <c r="BM30">
        <v>0.25</v>
      </c>
      <c r="BS30">
        <f t="shared" si="10"/>
        <v>5.6000000000000001E-2</v>
      </c>
      <c r="BT30">
        <f t="shared" si="10"/>
        <v>28</v>
      </c>
      <c r="BU30">
        <f t="shared" si="11"/>
        <v>5.6000000000000001E-2</v>
      </c>
      <c r="BV30">
        <f t="shared" si="12"/>
        <v>0.26536282366039554</v>
      </c>
      <c r="BW30">
        <f t="shared" si="13"/>
        <v>0.73463717633960446</v>
      </c>
      <c r="BX30">
        <f t="shared" si="14"/>
        <v>0.38035497346974145</v>
      </c>
      <c r="BY30">
        <f t="shared" si="15"/>
        <v>-126.13191608176443</v>
      </c>
      <c r="BZ30">
        <f t="shared" si="16"/>
        <v>0.3125</v>
      </c>
      <c r="CA30">
        <f t="shared" si="17"/>
        <v>-0.48877641111466941</v>
      </c>
    </row>
    <row r="31" spans="1:79" x14ac:dyDescent="0.25">
      <c r="A31" s="13">
        <v>5.6000000000000001E-2</v>
      </c>
      <c r="B31">
        <f t="shared" si="18"/>
        <v>29</v>
      </c>
      <c r="C31" s="29">
        <f t="shared" si="0"/>
        <v>0.32386363636363635</v>
      </c>
      <c r="D31" s="6">
        <f t="shared" si="1"/>
        <v>-0.45692177423763397</v>
      </c>
      <c r="E31" s="7">
        <f t="shared" si="2"/>
        <v>0.3238636363636363</v>
      </c>
      <c r="F31" s="7">
        <f t="shared" si="3"/>
        <v>0.35939713111596328</v>
      </c>
      <c r="I31">
        <f t="shared" si="4"/>
        <v>0.87519947309042967</v>
      </c>
      <c r="J31">
        <f t="shared" si="5"/>
        <v>4.352906724556755</v>
      </c>
      <c r="K31">
        <f t="shared" si="6"/>
        <v>0.20562396974452227</v>
      </c>
      <c r="L31">
        <f t="shared" si="19"/>
        <v>0.14000000000000004</v>
      </c>
      <c r="AU31">
        <f t="shared" si="22"/>
        <v>10</v>
      </c>
      <c r="AV31" s="2">
        <f t="shared" si="23"/>
        <v>0.03</v>
      </c>
      <c r="BS31">
        <f t="shared" si="10"/>
        <v>5.6000000000000001E-2</v>
      </c>
      <c r="BT31">
        <f t="shared" si="10"/>
        <v>29</v>
      </c>
      <c r="BU31">
        <f t="shared" si="11"/>
        <v>5.6000000000000001E-2</v>
      </c>
      <c r="BV31">
        <f t="shared" si="12"/>
        <v>0.26536282366039554</v>
      </c>
      <c r="BW31">
        <f t="shared" si="13"/>
        <v>0.73463717633960446</v>
      </c>
      <c r="BX31">
        <f t="shared" si="14"/>
        <v>0.40476172349822026</v>
      </c>
      <c r="BY31">
        <f t="shared" si="15"/>
        <v>-127.17349603853893</v>
      </c>
      <c r="BZ31">
        <f t="shared" si="16"/>
        <v>0.32386363636363635</v>
      </c>
      <c r="CA31">
        <f t="shared" si="17"/>
        <v>-0.45692177423763397</v>
      </c>
    </row>
    <row r="32" spans="1:79" x14ac:dyDescent="0.25">
      <c r="A32" s="13">
        <v>5.7000000000000002E-2</v>
      </c>
      <c r="B32">
        <f t="shared" si="18"/>
        <v>30</v>
      </c>
      <c r="C32" s="29">
        <f t="shared" si="0"/>
        <v>0.33522727272727271</v>
      </c>
      <c r="D32" s="6">
        <f t="shared" si="1"/>
        <v>-0.425524252949535</v>
      </c>
      <c r="E32" s="7">
        <f t="shared" si="2"/>
        <v>0.33522727272727265</v>
      </c>
      <c r="F32" s="7">
        <f t="shared" si="3"/>
        <v>0.364410617119035</v>
      </c>
      <c r="I32">
        <f t="shared" si="4"/>
        <v>0.89565309139516058</v>
      </c>
      <c r="J32">
        <f t="shared" si="5"/>
        <v>3.8319709659884942</v>
      </c>
      <c r="K32">
        <f t="shared" si="6"/>
        <v>0.18101584339658466</v>
      </c>
      <c r="L32">
        <f t="shared" si="19"/>
        <v>0.14500000000000005</v>
      </c>
      <c r="AU32">
        <f t="shared" si="22"/>
        <v>11</v>
      </c>
      <c r="AV32" s="2">
        <f t="shared" si="23"/>
        <v>3.6999999999999998E-2</v>
      </c>
      <c r="BK32">
        <v>0.75</v>
      </c>
      <c r="BL32">
        <f>NORMSINV(BK32)</f>
        <v>0.67448975019608193</v>
      </c>
      <c r="BM32">
        <v>0</v>
      </c>
      <c r="BS32">
        <f t="shared" si="10"/>
        <v>5.7000000000000002E-2</v>
      </c>
      <c r="BT32">
        <f t="shared" si="10"/>
        <v>30</v>
      </c>
      <c r="BU32">
        <f t="shared" si="11"/>
        <v>5.7000000000000002E-2</v>
      </c>
      <c r="BV32">
        <f t="shared" si="12"/>
        <v>0.27234721869276463</v>
      </c>
      <c r="BW32">
        <f t="shared" si="13"/>
        <v>0.72765278130723532</v>
      </c>
      <c r="BX32">
        <f t="shared" si="14"/>
        <v>0.40476172349822026</v>
      </c>
      <c r="BY32">
        <f t="shared" si="15"/>
        <v>-130.10291836128224</v>
      </c>
      <c r="BZ32">
        <f t="shared" si="16"/>
        <v>0.33522727272727271</v>
      </c>
      <c r="CA32">
        <f t="shared" si="17"/>
        <v>-0.425524252949535</v>
      </c>
    </row>
    <row r="33" spans="1:79" x14ac:dyDescent="0.25">
      <c r="A33" s="13">
        <v>5.7000000000000002E-2</v>
      </c>
      <c r="B33">
        <f t="shared" si="18"/>
        <v>31</v>
      </c>
      <c r="C33" s="29">
        <f t="shared" si="0"/>
        <v>0.34659090909090912</v>
      </c>
      <c r="D33" s="6">
        <f t="shared" si="1"/>
        <v>-0.3945407900989984</v>
      </c>
      <c r="E33" s="7">
        <f t="shared" si="2"/>
        <v>0.34659090909090906</v>
      </c>
      <c r="F33" s="7">
        <f t="shared" si="3"/>
        <v>0.36906970485671275</v>
      </c>
      <c r="I33">
        <f t="shared" si="4"/>
        <v>0.91356055669861835</v>
      </c>
      <c r="J33">
        <f t="shared" si="5"/>
        <v>3.3357958809045094</v>
      </c>
      <c r="K33">
        <f t="shared" si="6"/>
        <v>0.15757736948954637</v>
      </c>
      <c r="L33">
        <f t="shared" si="19"/>
        <v>0.15000000000000005</v>
      </c>
      <c r="AU33">
        <f t="shared" si="22"/>
        <v>12</v>
      </c>
      <c r="AV33" s="2">
        <f t="shared" si="23"/>
        <v>3.6999999999999998E-2</v>
      </c>
      <c r="BK33">
        <v>0.75</v>
      </c>
      <c r="BL33">
        <f>NORMSINV(BK33)</f>
        <v>0.67448975019608193</v>
      </c>
      <c r="BM33">
        <v>0.25</v>
      </c>
      <c r="BS33">
        <f t="shared" si="10"/>
        <v>5.7000000000000002E-2</v>
      </c>
      <c r="BT33">
        <f t="shared" si="10"/>
        <v>31</v>
      </c>
      <c r="BU33">
        <f t="shared" si="11"/>
        <v>5.7000000000000002E-2</v>
      </c>
      <c r="BV33">
        <f t="shared" si="12"/>
        <v>0.27234721869276463</v>
      </c>
      <c r="BW33">
        <f t="shared" si="13"/>
        <v>0.72765278130723532</v>
      </c>
      <c r="BX33">
        <f t="shared" si="14"/>
        <v>0.42954483809575805</v>
      </c>
      <c r="BY33">
        <f t="shared" si="15"/>
        <v>-130.88810470039837</v>
      </c>
      <c r="BZ33">
        <f t="shared" si="16"/>
        <v>0.34659090909090912</v>
      </c>
      <c r="CA33">
        <f t="shared" si="17"/>
        <v>-0.3945407900989984</v>
      </c>
    </row>
    <row r="34" spans="1:79" x14ac:dyDescent="0.25">
      <c r="A34" s="13">
        <v>5.7000000000000002E-2</v>
      </c>
      <c r="B34">
        <f t="shared" si="18"/>
        <v>32</v>
      </c>
      <c r="C34" s="29">
        <f t="shared" si="0"/>
        <v>0.35795454545454547</v>
      </c>
      <c r="D34" s="6">
        <f t="shared" si="1"/>
        <v>-0.36393159473103959</v>
      </c>
      <c r="E34" s="7">
        <f t="shared" si="2"/>
        <v>0.35795454545454541</v>
      </c>
      <c r="F34" s="7">
        <f t="shared" si="3"/>
        <v>0.37337887058192476</v>
      </c>
      <c r="I34">
        <f t="shared" si="4"/>
        <v>0.92906431665420819</v>
      </c>
      <c r="J34">
        <f t="shared" si="5"/>
        <v>2.8715153069670212</v>
      </c>
      <c r="K34">
        <f t="shared" si="6"/>
        <v>0.13564553847885255</v>
      </c>
      <c r="L34">
        <f t="shared" si="19"/>
        <v>0.15500000000000005</v>
      </c>
      <c r="AU34">
        <f t="shared" si="22"/>
        <v>13</v>
      </c>
      <c r="AV34" s="2">
        <f t="shared" si="23"/>
        <v>3.9E-2</v>
      </c>
      <c r="BS34">
        <f t="shared" si="10"/>
        <v>5.7000000000000002E-2</v>
      </c>
      <c r="BT34">
        <f t="shared" si="10"/>
        <v>32</v>
      </c>
      <c r="BU34">
        <f t="shared" si="11"/>
        <v>5.7000000000000002E-2</v>
      </c>
      <c r="BV34">
        <f t="shared" si="12"/>
        <v>0.27234721869276463</v>
      </c>
      <c r="BW34">
        <f t="shared" si="13"/>
        <v>0.72765278130723532</v>
      </c>
      <c r="BX34">
        <f t="shared" si="14"/>
        <v>0.42954483809575805</v>
      </c>
      <c r="BY34">
        <f t="shared" si="15"/>
        <v>-135.17951796926388</v>
      </c>
      <c r="BZ34">
        <f t="shared" si="16"/>
        <v>0.35795454545454547</v>
      </c>
      <c r="CA34">
        <f t="shared" si="17"/>
        <v>-0.36393159473103959</v>
      </c>
    </row>
    <row r="35" spans="1:79" x14ac:dyDescent="0.25">
      <c r="A35" s="13">
        <v>5.8000000000000003E-2</v>
      </c>
      <c r="B35">
        <f t="shared" si="18"/>
        <v>33</v>
      </c>
      <c r="C35" s="29">
        <f t="shared" ref="C35:C66" si="24">IF(A35&gt;0,((B35-0.5)/$S$2),"")</f>
        <v>0.36931818181818182</v>
      </c>
      <c r="D35" s="6">
        <f t="shared" si="1"/>
        <v>-0.33365969936120454</v>
      </c>
      <c r="E35" s="7">
        <f t="shared" si="2"/>
        <v>0.36931818181818177</v>
      </c>
      <c r="F35" s="7">
        <f t="shared" si="3"/>
        <v>0.37734215480814415</v>
      </c>
      <c r="I35">
        <f t="shared" si="4"/>
        <v>0.94233761627833634</v>
      </c>
      <c r="J35">
        <f t="shared" si="5"/>
        <v>2.4443152239579633</v>
      </c>
      <c r="K35">
        <f t="shared" si="6"/>
        <v>0.1154653272999749</v>
      </c>
      <c r="L35">
        <f t="shared" si="19"/>
        <v>0.16000000000000006</v>
      </c>
      <c r="AU35">
        <f t="shared" si="22"/>
        <v>14</v>
      </c>
      <c r="AV35" s="2">
        <f t="shared" si="23"/>
        <v>0.04</v>
      </c>
      <c r="BK35" t="s">
        <v>18</v>
      </c>
      <c r="BS35">
        <f t="shared" si="10"/>
        <v>5.8000000000000003E-2</v>
      </c>
      <c r="BT35">
        <f t="shared" si="10"/>
        <v>33</v>
      </c>
      <c r="BU35">
        <f t="shared" si="11"/>
        <v>5.8000000000000003E-2</v>
      </c>
      <c r="BV35">
        <f t="shared" si="12"/>
        <v>0.27942174680042259</v>
      </c>
      <c r="BW35">
        <f t="shared" si="13"/>
        <v>0.72057825319957747</v>
      </c>
      <c r="BX35">
        <f t="shared" si="14"/>
        <v>0.44622901808342796</v>
      </c>
      <c r="BY35">
        <f t="shared" si="15"/>
        <v>-135.32713782581118</v>
      </c>
      <c r="BZ35">
        <f t="shared" si="16"/>
        <v>0.36931818181818182</v>
      </c>
      <c r="CA35">
        <f t="shared" si="17"/>
        <v>-0.33365969936120454</v>
      </c>
    </row>
    <row r="36" spans="1:79" x14ac:dyDescent="0.25">
      <c r="A36" s="13">
        <v>5.8000000000000003E-2</v>
      </c>
      <c r="B36">
        <f t="shared" si="18"/>
        <v>34</v>
      </c>
      <c r="C36" s="29">
        <f t="shared" si="24"/>
        <v>0.38068181818181818</v>
      </c>
      <c r="D36" s="6">
        <f t="shared" si="1"/>
        <v>-0.30369057865445637</v>
      </c>
      <c r="E36" s="7">
        <f t="shared" si="2"/>
        <v>0.38068181818181812</v>
      </c>
      <c r="F36" s="7">
        <f t="shared" si="3"/>
        <v>0.38096319217518643</v>
      </c>
      <c r="I36">
        <f t="shared" si="4"/>
        <v>0.95357485753250759</v>
      </c>
      <c r="J36">
        <f t="shared" si="5"/>
        <v>2.057489839044742</v>
      </c>
      <c r="K36">
        <f t="shared" si="6"/>
        <v>9.7192348741742915E-2</v>
      </c>
      <c r="L36">
        <f t="shared" si="19"/>
        <v>0.16500000000000006</v>
      </c>
      <c r="AU36">
        <f t="shared" si="22"/>
        <v>15</v>
      </c>
      <c r="AV36" s="2">
        <f t="shared" si="23"/>
        <v>4.2999999999999997E-2</v>
      </c>
      <c r="BK36">
        <v>0.1</v>
      </c>
      <c r="BL36">
        <f>NORMSINV(BK36)</f>
        <v>-1.2815515655446006</v>
      </c>
      <c r="BM36">
        <v>0</v>
      </c>
      <c r="BS36">
        <f t="shared" si="10"/>
        <v>5.8000000000000003E-2</v>
      </c>
      <c r="BT36">
        <f t="shared" si="10"/>
        <v>34</v>
      </c>
      <c r="BU36">
        <f t="shared" si="11"/>
        <v>5.8000000000000003E-2</v>
      </c>
      <c r="BV36">
        <f t="shared" si="12"/>
        <v>0.27942174680042259</v>
      </c>
      <c r="BW36">
        <f t="shared" si="13"/>
        <v>0.72057825319957747</v>
      </c>
      <c r="BX36">
        <f t="shared" si="14"/>
        <v>0.45460886182243032</v>
      </c>
      <c r="BY36">
        <f t="shared" si="15"/>
        <v>-138.24450864780704</v>
      </c>
      <c r="BZ36">
        <f t="shared" si="16"/>
        <v>0.38068181818181818</v>
      </c>
      <c r="CA36">
        <f t="shared" si="17"/>
        <v>-0.30369057865445637</v>
      </c>
    </row>
    <row r="37" spans="1:79" x14ac:dyDescent="0.25">
      <c r="A37" s="14">
        <v>0.06</v>
      </c>
      <c r="B37">
        <f t="shared" si="18"/>
        <v>35</v>
      </c>
      <c r="C37" s="29">
        <f t="shared" si="24"/>
        <v>0.39204545454545453</v>
      </c>
      <c r="D37" s="6">
        <f t="shared" si="1"/>
        <v>-0.27399181845380061</v>
      </c>
      <c r="E37" s="7">
        <f t="shared" si="2"/>
        <v>0.39204545454545453</v>
      </c>
      <c r="F37" s="7">
        <f t="shared" si="3"/>
        <v>0.38424523727726051</v>
      </c>
      <c r="I37">
        <f t="shared" si="4"/>
        <v>0.96298247078798549</v>
      </c>
      <c r="J37">
        <f t="shared" si="5"/>
        <v>1.7125868103548554</v>
      </c>
      <c r="K37">
        <f t="shared" si="6"/>
        <v>8.0899711562997731E-2</v>
      </c>
      <c r="L37">
        <f t="shared" si="19"/>
        <v>0.17000000000000007</v>
      </c>
      <c r="AU37">
        <f t="shared" si="22"/>
        <v>16</v>
      </c>
      <c r="AV37" s="2">
        <f t="shared" si="23"/>
        <v>4.3999999999999997E-2</v>
      </c>
      <c r="BK37">
        <v>0.1</v>
      </c>
      <c r="BL37">
        <f>NORMSINV(BK37)</f>
        <v>-1.2815515655446006</v>
      </c>
      <c r="BM37">
        <v>0.25</v>
      </c>
      <c r="BS37">
        <f t="shared" si="10"/>
        <v>0.06</v>
      </c>
      <c r="BT37">
        <f t="shared" si="10"/>
        <v>35</v>
      </c>
      <c r="BU37">
        <f t="shared" si="11"/>
        <v>0.06</v>
      </c>
      <c r="BV37">
        <f t="shared" si="12"/>
        <v>0.29383290823233577</v>
      </c>
      <c r="BW37">
        <f t="shared" si="13"/>
        <v>0.70616709176766423</v>
      </c>
      <c r="BX37">
        <f t="shared" si="14"/>
        <v>0.45460886182243032</v>
      </c>
      <c r="BY37">
        <f t="shared" si="15"/>
        <v>-138.90127017808163</v>
      </c>
      <c r="BZ37">
        <f t="shared" si="16"/>
        <v>0.39204545454545453</v>
      </c>
      <c r="CA37">
        <f t="shared" si="17"/>
        <v>-0.27399181845380061</v>
      </c>
    </row>
    <row r="38" spans="1:79" x14ac:dyDescent="0.25">
      <c r="A38" s="14">
        <v>6.0999999999999999E-2</v>
      </c>
      <c r="B38">
        <f t="shared" si="18"/>
        <v>36</v>
      </c>
      <c r="C38" s="29">
        <f t="shared" si="24"/>
        <v>0.40340909090909088</v>
      </c>
      <c r="D38" s="6">
        <f t="shared" si="1"/>
        <v>-0.24453282622639833</v>
      </c>
      <c r="E38" s="7">
        <f t="shared" si="2"/>
        <v>0.40340909090909083</v>
      </c>
      <c r="F38" s="7">
        <f t="shared" si="3"/>
        <v>0.38719118697291477</v>
      </c>
      <c r="I38">
        <f t="shared" si="4"/>
        <v>0.97077068966958724</v>
      </c>
      <c r="J38">
        <f t="shared" si="5"/>
        <v>1.4096195040061885</v>
      </c>
      <c r="K38">
        <f t="shared" si="6"/>
        <v>6.6588047156597829E-2</v>
      </c>
      <c r="L38">
        <f t="shared" si="19"/>
        <v>0.17500000000000007</v>
      </c>
      <c r="AU38">
        <f t="shared" si="22"/>
        <v>17</v>
      </c>
      <c r="AV38" s="2">
        <f t="shared" si="23"/>
        <v>4.3999999999999997E-2</v>
      </c>
      <c r="BS38">
        <f t="shared" si="10"/>
        <v>6.0999999999999999E-2</v>
      </c>
      <c r="BT38">
        <f t="shared" si="10"/>
        <v>36</v>
      </c>
      <c r="BU38">
        <f t="shared" si="11"/>
        <v>6.0999999999999999E-2</v>
      </c>
      <c r="BV38">
        <f t="shared" si="12"/>
        <v>0.30116513390310506</v>
      </c>
      <c r="BW38">
        <f t="shared" si="13"/>
        <v>0.69883486609689494</v>
      </c>
      <c r="BX38">
        <f t="shared" si="14"/>
        <v>0.46300895676584042</v>
      </c>
      <c r="BY38">
        <f t="shared" si="15"/>
        <v>-139.8774853217574</v>
      </c>
      <c r="BZ38">
        <f t="shared" si="16"/>
        <v>0.40340909090909088</v>
      </c>
      <c r="CA38">
        <f t="shared" si="17"/>
        <v>-0.24453282622639833</v>
      </c>
    </row>
    <row r="39" spans="1:79" x14ac:dyDescent="0.25">
      <c r="A39" s="14">
        <v>6.0999999999999999E-2</v>
      </c>
      <c r="B39">
        <f t="shared" si="18"/>
        <v>37</v>
      </c>
      <c r="C39" s="29">
        <f t="shared" si="24"/>
        <v>0.41477272727272729</v>
      </c>
      <c r="D39" s="6">
        <f t="shared" si="1"/>
        <v>-0.21528457564427503</v>
      </c>
      <c r="E39" s="7">
        <f t="shared" si="2"/>
        <v>0.41477272727272724</v>
      </c>
      <c r="F39" s="7">
        <f t="shared" si="3"/>
        <v>0.38980359960477645</v>
      </c>
      <c r="I39">
        <f t="shared" si="4"/>
        <v>0.9771465057892198</v>
      </c>
      <c r="J39">
        <f t="shared" si="5"/>
        <v>1.1473227753576949</v>
      </c>
      <c r="K39">
        <f t="shared" si="6"/>
        <v>5.4197592224164828E-2</v>
      </c>
      <c r="L39">
        <f t="shared" si="19"/>
        <v>0.18000000000000008</v>
      </c>
      <c r="AU39">
        <f t="shared" si="22"/>
        <v>18</v>
      </c>
      <c r="AV39" s="2">
        <f t="shared" si="23"/>
        <v>4.3999999999999997E-2</v>
      </c>
      <c r="BS39">
        <f t="shared" si="10"/>
        <v>6.0999999999999999E-2</v>
      </c>
      <c r="BT39">
        <f t="shared" si="10"/>
        <v>37</v>
      </c>
      <c r="BU39">
        <f t="shared" si="11"/>
        <v>6.0999999999999999E-2</v>
      </c>
      <c r="BV39">
        <f t="shared" si="12"/>
        <v>0.30116513390310506</v>
      </c>
      <c r="BW39">
        <f t="shared" si="13"/>
        <v>0.69883486609689494</v>
      </c>
      <c r="BX39">
        <f t="shared" si="14"/>
        <v>0.47142557934569029</v>
      </c>
      <c r="BY39">
        <f t="shared" si="15"/>
        <v>-142.5026119382149</v>
      </c>
      <c r="BZ39">
        <f t="shared" si="16"/>
        <v>0.41477272727272729</v>
      </c>
      <c r="CA39">
        <f t="shared" si="17"/>
        <v>-0.21528457564427503</v>
      </c>
    </row>
    <row r="40" spans="1:79" x14ac:dyDescent="0.25">
      <c r="A40" s="14">
        <v>6.3E-2</v>
      </c>
      <c r="B40">
        <f t="shared" si="18"/>
        <v>38</v>
      </c>
      <c r="C40" s="29">
        <f t="shared" si="24"/>
        <v>0.42613636363636365</v>
      </c>
      <c r="D40" s="6">
        <f t="shared" si="1"/>
        <v>-0.18621937930523477</v>
      </c>
      <c r="E40" s="7">
        <f t="shared" si="2"/>
        <v>0.42613636363636365</v>
      </c>
      <c r="F40" s="7">
        <f t="shared" si="3"/>
        <v>0.39208471148184226</v>
      </c>
      <c r="I40">
        <f t="shared" si="4"/>
        <v>0.9823079633286258</v>
      </c>
      <c r="J40">
        <f t="shared" si="5"/>
        <v>0.9234294880120858</v>
      </c>
      <c r="K40">
        <f t="shared" si="6"/>
        <v>4.3621251067246729E-2</v>
      </c>
      <c r="L40">
        <f t="shared" si="19"/>
        <v>0.18500000000000008</v>
      </c>
      <c r="AU40">
        <f t="shared" si="22"/>
        <v>19</v>
      </c>
      <c r="AV40" s="2">
        <f t="shared" si="23"/>
        <v>4.7E-2</v>
      </c>
      <c r="BS40">
        <f t="shared" si="10"/>
        <v>6.3E-2</v>
      </c>
      <c r="BT40">
        <f t="shared" si="10"/>
        <v>38</v>
      </c>
      <c r="BU40">
        <f t="shared" si="11"/>
        <v>6.3E-2</v>
      </c>
      <c r="BV40">
        <f t="shared" si="12"/>
        <v>0.31607109260505173</v>
      </c>
      <c r="BW40">
        <f t="shared" si="13"/>
        <v>0.68392890739494827</v>
      </c>
      <c r="BX40">
        <f t="shared" si="14"/>
        <v>0.4967370750080996</v>
      </c>
      <c r="BY40">
        <f t="shared" si="15"/>
        <v>-138.86118983228371</v>
      </c>
      <c r="BZ40">
        <f t="shared" si="16"/>
        <v>0.42613636363636365</v>
      </c>
      <c r="CA40">
        <f t="shared" si="17"/>
        <v>-0.18621937930523477</v>
      </c>
    </row>
    <row r="41" spans="1:79" x14ac:dyDescent="0.25">
      <c r="A41" s="14">
        <v>6.4000000000000001E-2</v>
      </c>
      <c r="B41">
        <f t="shared" si="18"/>
        <v>39</v>
      </c>
      <c r="C41" s="29">
        <f t="shared" si="24"/>
        <v>0.4375</v>
      </c>
      <c r="D41" s="6">
        <f t="shared" si="1"/>
        <v>-0.1573106846101707</v>
      </c>
      <c r="E41" s="7">
        <f t="shared" si="2"/>
        <v>0.4375</v>
      </c>
      <c r="F41" s="7">
        <f t="shared" si="3"/>
        <v>0.39403645091493289</v>
      </c>
      <c r="I41">
        <f t="shared" si="4"/>
        <v>0.98643984498560189</v>
      </c>
      <c r="J41">
        <f t="shared" si="5"/>
        <v>0.73494742439180616</v>
      </c>
      <c r="K41">
        <f t="shared" si="6"/>
        <v>3.4717676375742634E-2</v>
      </c>
      <c r="L41">
        <f t="shared" si="19"/>
        <v>0.19000000000000009</v>
      </c>
      <c r="AU41">
        <f t="shared" si="22"/>
        <v>20</v>
      </c>
      <c r="AV41" s="2">
        <f t="shared" si="23"/>
        <v>4.7E-2</v>
      </c>
      <c r="BS41">
        <f t="shared" si="10"/>
        <v>6.4000000000000001E-2</v>
      </c>
      <c r="BT41">
        <f t="shared" si="10"/>
        <v>39</v>
      </c>
      <c r="BU41">
        <f t="shared" si="11"/>
        <v>6.4000000000000001E-2</v>
      </c>
      <c r="BV41">
        <f t="shared" si="12"/>
        <v>0.32363981580593615</v>
      </c>
      <c r="BW41">
        <f t="shared" si="13"/>
        <v>0.67636018419406385</v>
      </c>
      <c r="BX41">
        <f t="shared" si="14"/>
        <v>0.51362501237745772</v>
      </c>
      <c r="BY41">
        <f t="shared" si="15"/>
        <v>-138.16771344187751</v>
      </c>
      <c r="BZ41">
        <f t="shared" si="16"/>
        <v>0.4375</v>
      </c>
      <c r="CA41">
        <f t="shared" si="17"/>
        <v>-0.1573106846101707</v>
      </c>
    </row>
    <row r="42" spans="1:79" x14ac:dyDescent="0.25">
      <c r="A42" s="14">
        <v>6.5000000000000002E-2</v>
      </c>
      <c r="B42">
        <f t="shared" si="18"/>
        <v>40</v>
      </c>
      <c r="C42" s="29">
        <f t="shared" si="24"/>
        <v>0.44886363636363635</v>
      </c>
      <c r="D42" s="6">
        <f t="shared" si="1"/>
        <v>-0.12853288860722628</v>
      </c>
      <c r="E42" s="7">
        <f t="shared" si="2"/>
        <v>0.44886363636363635</v>
      </c>
      <c r="F42" s="7">
        <f t="shared" si="3"/>
        <v>0.39566045004398392</v>
      </c>
      <c r="I42">
        <f t="shared" si="4"/>
        <v>0.98971070778869774</v>
      </c>
      <c r="J42">
        <f t="shared" si="5"/>
        <v>0.57841988543082645</v>
      </c>
      <c r="K42">
        <f t="shared" si="6"/>
        <v>2.73235795176772E-2</v>
      </c>
      <c r="L42">
        <f t="shared" si="19"/>
        <v>0.19500000000000009</v>
      </c>
      <c r="AU42">
        <f t="shared" si="22"/>
        <v>21</v>
      </c>
      <c r="AV42" s="2">
        <f t="shared" si="23"/>
        <v>4.8000000000000001E-2</v>
      </c>
      <c r="BK42">
        <v>0.9</v>
      </c>
      <c r="BL42">
        <f>NORMSINV(BK42)</f>
        <v>1.2815515655446006</v>
      </c>
      <c r="BM42">
        <v>0</v>
      </c>
      <c r="BS42">
        <f t="shared" si="10"/>
        <v>6.5000000000000002E-2</v>
      </c>
      <c r="BT42">
        <f t="shared" si="10"/>
        <v>40</v>
      </c>
      <c r="BU42">
        <f t="shared" si="11"/>
        <v>6.5000000000000002E-2</v>
      </c>
      <c r="BV42">
        <f t="shared" si="12"/>
        <v>0.3312822021708669</v>
      </c>
      <c r="BW42">
        <f t="shared" si="13"/>
        <v>0.6687177978291331</v>
      </c>
      <c r="BX42">
        <f t="shared" si="14"/>
        <v>0.52206171726717721</v>
      </c>
      <c r="BY42">
        <f t="shared" si="15"/>
        <v>-138.62557848845796</v>
      </c>
      <c r="BZ42">
        <f t="shared" si="16"/>
        <v>0.44886363636363635</v>
      </c>
      <c r="CA42">
        <f t="shared" si="17"/>
        <v>-0.12853288860722628</v>
      </c>
    </row>
    <row r="43" spans="1:79" x14ac:dyDescent="0.25">
      <c r="A43" s="14">
        <v>6.7000000000000004E-2</v>
      </c>
      <c r="B43">
        <f t="shared" si="18"/>
        <v>41</v>
      </c>
      <c r="C43" s="29">
        <f t="shared" si="24"/>
        <v>0.46022727272727271</v>
      </c>
      <c r="D43" s="6">
        <f t="shared" si="1"/>
        <v>-9.9861168237163553E-2</v>
      </c>
      <c r="E43" s="7">
        <f t="shared" si="2"/>
        <v>0.46022727272727271</v>
      </c>
      <c r="F43" s="7">
        <f t="shared" si="3"/>
        <v>0.39695805465192358</v>
      </c>
      <c r="I43">
        <f t="shared" si="4"/>
        <v>0.99227115436681157</v>
      </c>
      <c r="J43">
        <f t="shared" si="5"/>
        <v>0.45015757991289168</v>
      </c>
      <c r="K43">
        <f t="shared" si="6"/>
        <v>2.1264684600311824E-2</v>
      </c>
      <c r="L43">
        <f t="shared" si="19"/>
        <v>0.20000000000000009</v>
      </c>
      <c r="AU43">
        <f t="shared" si="22"/>
        <v>22</v>
      </c>
      <c r="AV43" s="2">
        <f t="shared" si="23"/>
        <v>4.9000000000000002E-2</v>
      </c>
      <c r="BK43">
        <v>0.9</v>
      </c>
      <c r="BL43">
        <f>NORMSINV(BK43)</f>
        <v>1.2815515655446006</v>
      </c>
      <c r="BM43">
        <v>0.25</v>
      </c>
      <c r="BS43">
        <f t="shared" si="10"/>
        <v>6.7000000000000004E-2</v>
      </c>
      <c r="BT43">
        <f t="shared" si="10"/>
        <v>41</v>
      </c>
      <c r="BU43">
        <f t="shared" si="11"/>
        <v>6.7000000000000004E-2</v>
      </c>
      <c r="BV43">
        <f t="shared" si="12"/>
        <v>0.34677691377340913</v>
      </c>
      <c r="BW43">
        <f t="shared" si="13"/>
        <v>0.65322308622659087</v>
      </c>
      <c r="BX43">
        <f t="shared" si="14"/>
        <v>0.52206171726717721</v>
      </c>
      <c r="BY43">
        <f t="shared" si="15"/>
        <v>-138.43248877920402</v>
      </c>
      <c r="BZ43">
        <f t="shared" si="16"/>
        <v>0.46022727272727271</v>
      </c>
      <c r="CA43">
        <f t="shared" si="17"/>
        <v>-9.9861168237163553E-2</v>
      </c>
    </row>
    <row r="44" spans="1:79" x14ac:dyDescent="0.25">
      <c r="A44" s="11">
        <v>7.0999999999999994E-2</v>
      </c>
      <c r="B44">
        <f t="shared" si="18"/>
        <v>42</v>
      </c>
      <c r="C44" s="29">
        <f t="shared" si="24"/>
        <v>0.47159090909090912</v>
      </c>
      <c r="D44" s="6">
        <f t="shared" si="1"/>
        <v>-7.127132290229457E-2</v>
      </c>
      <c r="E44" s="7">
        <f t="shared" si="2"/>
        <v>0.47159090909090912</v>
      </c>
      <c r="F44" s="7">
        <f t="shared" si="3"/>
        <v>0.39793033212225992</v>
      </c>
      <c r="I44">
        <f t="shared" si="4"/>
        <v>0.99425317442918903</v>
      </c>
      <c r="J44">
        <f t="shared" si="5"/>
        <v>0.34643385696022239</v>
      </c>
      <c r="K44">
        <f t="shared" si="6"/>
        <v>1.6364950923528142E-2</v>
      </c>
      <c r="L44">
        <f t="shared" si="19"/>
        <v>0.2050000000000001</v>
      </c>
      <c r="AU44">
        <f t="shared" si="22"/>
        <v>23</v>
      </c>
      <c r="AV44" s="2">
        <f t="shared" si="23"/>
        <v>0.05</v>
      </c>
      <c r="BS44">
        <f t="shared" si="10"/>
        <v>7.0999999999999994E-2</v>
      </c>
      <c r="BT44">
        <f t="shared" si="10"/>
        <v>42</v>
      </c>
      <c r="BU44">
        <f t="shared" si="11"/>
        <v>7.0999999999999994E-2</v>
      </c>
      <c r="BV44">
        <f t="shared" si="12"/>
        <v>0.37852391242513839</v>
      </c>
      <c r="BW44">
        <f t="shared" si="13"/>
        <v>0.62147608757486161</v>
      </c>
      <c r="BX44">
        <f t="shared" si="14"/>
        <v>0.56402222533830881</v>
      </c>
      <c r="BY44">
        <f t="shared" si="15"/>
        <v>-128.16342519200728</v>
      </c>
      <c r="BZ44">
        <f t="shared" si="16"/>
        <v>0.47159090909090912</v>
      </c>
      <c r="CA44">
        <f t="shared" si="17"/>
        <v>-7.127132290229457E-2</v>
      </c>
    </row>
    <row r="45" spans="1:79" x14ac:dyDescent="0.25">
      <c r="A45" s="11">
        <v>7.1999999999999995E-2</v>
      </c>
      <c r="B45">
        <f t="shared" si="18"/>
        <v>43</v>
      </c>
      <c r="C45" s="29">
        <f t="shared" si="24"/>
        <v>0.48295454545454547</v>
      </c>
      <c r="D45" s="6">
        <f t="shared" si="1"/>
        <v>-4.2739626659217211E-2</v>
      </c>
      <c r="E45" s="7">
        <f t="shared" si="2"/>
        <v>0.48295454545454547</v>
      </c>
      <c r="F45" s="7">
        <f t="shared" si="3"/>
        <v>0.39857807766476477</v>
      </c>
      <c r="I45">
        <f t="shared" si="4"/>
        <v>0.9957703621115831</v>
      </c>
      <c r="J45">
        <f t="shared" si="5"/>
        <v>0.2636395125822894</v>
      </c>
      <c r="K45">
        <f t="shared" si="6"/>
        <v>1.2453885780013215E-2</v>
      </c>
      <c r="L45">
        <f t="shared" si="19"/>
        <v>0.2100000000000001</v>
      </c>
      <c r="AU45">
        <f t="shared" si="22"/>
        <v>24</v>
      </c>
      <c r="AV45" s="2">
        <f t="shared" si="23"/>
        <v>0.05</v>
      </c>
      <c r="BS45">
        <f t="shared" si="10"/>
        <v>7.1999999999999995E-2</v>
      </c>
      <c r="BT45">
        <f t="shared" si="10"/>
        <v>43</v>
      </c>
      <c r="BU45">
        <f t="shared" si="11"/>
        <v>7.1999999999999995E-2</v>
      </c>
      <c r="BV45">
        <f t="shared" si="12"/>
        <v>0.3866004329660796</v>
      </c>
      <c r="BW45">
        <f t="shared" si="13"/>
        <v>0.6133995670339204</v>
      </c>
      <c r="BX45">
        <f t="shared" si="14"/>
        <v>0.57234372642822429</v>
      </c>
      <c r="BY45">
        <f t="shared" si="15"/>
        <v>-128.21222690248015</v>
      </c>
      <c r="BZ45">
        <f t="shared" si="16"/>
        <v>0.48295454545454547</v>
      </c>
      <c r="CA45">
        <f t="shared" si="17"/>
        <v>-4.2739626659217211E-2</v>
      </c>
    </row>
    <row r="46" spans="1:79" x14ac:dyDescent="0.25">
      <c r="A46" s="11">
        <v>7.3999999999999996E-2</v>
      </c>
      <c r="B46">
        <f t="shared" si="18"/>
        <v>44</v>
      </c>
      <c r="C46" s="29">
        <f t="shared" si="24"/>
        <v>0.49431818181818182</v>
      </c>
      <c r="D46" s="6">
        <f t="shared" si="1"/>
        <v>-1.42426876225898E-2</v>
      </c>
      <c r="E46" s="7">
        <f t="shared" si="2"/>
        <v>0.49431818181818182</v>
      </c>
      <c r="F46" s="7">
        <f t="shared" si="3"/>
        <v>0.39890181890467552</v>
      </c>
      <c r="I46">
        <f t="shared" si="4"/>
        <v>0.99691880526640142</v>
      </c>
      <c r="J46">
        <f t="shared" si="5"/>
        <v>0.19839699071811534</v>
      </c>
      <c r="K46">
        <f t="shared" si="6"/>
        <v>9.3719391198257476E-3</v>
      </c>
      <c r="L46">
        <f t="shared" si="19"/>
        <v>0.21500000000000011</v>
      </c>
      <c r="AU46">
        <f t="shared" si="22"/>
        <v>25</v>
      </c>
      <c r="AV46" s="2">
        <f t="shared" si="23"/>
        <v>5.1999999999999998E-2</v>
      </c>
      <c r="BS46">
        <f t="shared" si="10"/>
        <v>7.3999999999999996E-2</v>
      </c>
      <c r="BT46">
        <f t="shared" si="10"/>
        <v>44</v>
      </c>
      <c r="BU46">
        <f t="shared" si="11"/>
        <v>7.3999999999999996E-2</v>
      </c>
      <c r="BV46">
        <f t="shared" si="12"/>
        <v>0.4028983791094003</v>
      </c>
      <c r="BW46">
        <f t="shared" si="13"/>
        <v>0.5971016208905997</v>
      </c>
      <c r="BX46">
        <f t="shared" si="14"/>
        <v>0.57234372642822429</v>
      </c>
      <c r="BY46">
        <f t="shared" si="15"/>
        <v>-127.63652181170846</v>
      </c>
      <c r="BZ46">
        <f t="shared" si="16"/>
        <v>0.49431818181818182</v>
      </c>
      <c r="CA46">
        <f t="shared" si="17"/>
        <v>-1.42426876225898E-2</v>
      </c>
    </row>
    <row r="47" spans="1:79" x14ac:dyDescent="0.25">
      <c r="A47" s="11">
        <v>7.6999999999999999E-2</v>
      </c>
      <c r="B47">
        <f t="shared" si="18"/>
        <v>45</v>
      </c>
      <c r="C47" s="29">
        <f t="shared" si="24"/>
        <v>0.50568181818181823</v>
      </c>
      <c r="D47" s="6">
        <f t="shared" si="1"/>
        <v>1.4242687622589938E-2</v>
      </c>
      <c r="E47" s="7">
        <f t="shared" si="2"/>
        <v>0.50568181818181823</v>
      </c>
      <c r="F47" s="7">
        <f t="shared" si="3"/>
        <v>0.39890181890467552</v>
      </c>
      <c r="I47">
        <f t="shared" si="4"/>
        <v>0.99777844925580328</v>
      </c>
      <c r="J47">
        <f t="shared" si="5"/>
        <v>0.14763661200327494</v>
      </c>
      <c r="K47">
        <f t="shared" si="6"/>
        <v>6.9741044687412672E-3</v>
      </c>
      <c r="L47">
        <f t="shared" si="19"/>
        <v>0.22000000000000011</v>
      </c>
      <c r="AU47">
        <f t="shared" si="22"/>
        <v>26</v>
      </c>
      <c r="AV47" s="2">
        <f t="shared" si="23"/>
        <v>5.2999999999999999E-2</v>
      </c>
      <c r="BS47">
        <f t="shared" si="10"/>
        <v>7.6999999999999999E-2</v>
      </c>
      <c r="BT47">
        <f t="shared" si="10"/>
        <v>45</v>
      </c>
      <c r="BU47">
        <f t="shared" si="11"/>
        <v>7.6999999999999999E-2</v>
      </c>
      <c r="BV47">
        <f t="shared" si="12"/>
        <v>0.42765627357177566</v>
      </c>
      <c r="BW47">
        <f t="shared" si="13"/>
        <v>0.57234372642822429</v>
      </c>
      <c r="BX47">
        <f t="shared" si="14"/>
        <v>0.5971016208905997</v>
      </c>
      <c r="BY47">
        <f t="shared" si="15"/>
        <v>-121.49420847547083</v>
      </c>
      <c r="BZ47">
        <f t="shared" si="16"/>
        <v>0.50568181818181823</v>
      </c>
      <c r="CA47">
        <f t="shared" si="17"/>
        <v>1.4242687622589938E-2</v>
      </c>
    </row>
    <row r="48" spans="1:79" x14ac:dyDescent="0.25">
      <c r="A48" s="11">
        <v>7.6999999999999999E-2</v>
      </c>
      <c r="B48">
        <f t="shared" si="18"/>
        <v>46</v>
      </c>
      <c r="C48" s="29">
        <f t="shared" si="24"/>
        <v>0.51704545454545459</v>
      </c>
      <c r="D48" s="6">
        <f t="shared" si="1"/>
        <v>4.2739626659217343E-2</v>
      </c>
      <c r="E48" s="7">
        <f t="shared" si="2"/>
        <v>0.51704545454545459</v>
      </c>
      <c r="F48" s="7">
        <f t="shared" si="3"/>
        <v>0.39857807766476477</v>
      </c>
      <c r="I48">
        <f t="shared" si="4"/>
        <v>0.9984147562382516</v>
      </c>
      <c r="J48">
        <f t="shared" si="5"/>
        <v>0.10863942782171036</v>
      </c>
      <c r="K48">
        <f t="shared" si="6"/>
        <v>5.1319432813594903E-3</v>
      </c>
      <c r="L48">
        <f t="shared" si="19"/>
        <v>0.22500000000000012</v>
      </c>
      <c r="AU48">
        <f t="shared" si="22"/>
        <v>27</v>
      </c>
      <c r="AV48" s="2">
        <f t="shared" si="23"/>
        <v>5.2999999999999999E-2</v>
      </c>
      <c r="BS48">
        <f t="shared" si="10"/>
        <v>7.6999999999999999E-2</v>
      </c>
      <c r="BT48">
        <f t="shared" si="10"/>
        <v>46</v>
      </c>
      <c r="BU48">
        <f t="shared" si="11"/>
        <v>7.6999999999999999E-2</v>
      </c>
      <c r="BV48">
        <f t="shared" si="12"/>
        <v>0.42765627357177566</v>
      </c>
      <c r="BW48">
        <f t="shared" si="13"/>
        <v>0.57234372642822429</v>
      </c>
      <c r="BX48">
        <f t="shared" si="14"/>
        <v>0.6133995670339204</v>
      </c>
      <c r="BY48">
        <f t="shared" si="15"/>
        <v>-121.77385568867093</v>
      </c>
      <c r="BZ48">
        <f t="shared" si="16"/>
        <v>0.51704545454545459</v>
      </c>
      <c r="CA48">
        <f t="shared" si="17"/>
        <v>4.2739626659217343E-2</v>
      </c>
    </row>
    <row r="49" spans="1:79" x14ac:dyDescent="0.25">
      <c r="A49" s="11">
        <v>7.8E-2</v>
      </c>
      <c r="B49">
        <f t="shared" si="18"/>
        <v>47</v>
      </c>
      <c r="C49" s="29">
        <f t="shared" si="24"/>
        <v>0.52840909090909094</v>
      </c>
      <c r="D49" s="6">
        <f t="shared" si="1"/>
        <v>7.1271322902294709E-2</v>
      </c>
      <c r="E49" s="7">
        <f t="shared" si="2"/>
        <v>0.52840909090909094</v>
      </c>
      <c r="F49" s="7">
        <f t="shared" si="3"/>
        <v>0.39793033212225992</v>
      </c>
      <c r="I49">
        <f t="shared" si="4"/>
        <v>0.99888050710951681</v>
      </c>
      <c r="J49">
        <f t="shared" si="5"/>
        <v>7.9052439827189777E-2</v>
      </c>
      <c r="K49">
        <f t="shared" si="6"/>
        <v>3.734303885620694E-3</v>
      </c>
      <c r="L49">
        <f t="shared" si="19"/>
        <v>0.23000000000000012</v>
      </c>
      <c r="AK49" t="s">
        <v>22</v>
      </c>
      <c r="AL49" t="s">
        <v>23</v>
      </c>
      <c r="AU49">
        <f t="shared" si="22"/>
        <v>28</v>
      </c>
      <c r="AV49" s="2">
        <f t="shared" si="23"/>
        <v>5.6000000000000001E-2</v>
      </c>
      <c r="BS49">
        <f t="shared" si="10"/>
        <v>7.8E-2</v>
      </c>
      <c r="BT49">
        <f t="shared" si="10"/>
        <v>47</v>
      </c>
      <c r="BU49">
        <f t="shared" si="11"/>
        <v>7.8E-2</v>
      </c>
      <c r="BV49">
        <f t="shared" si="12"/>
        <v>0.43597777466169119</v>
      </c>
      <c r="BW49">
        <f t="shared" si="13"/>
        <v>0.56402222533830881</v>
      </c>
      <c r="BX49">
        <f t="shared" si="14"/>
        <v>0.62147608757486161</v>
      </c>
      <c r="BY49">
        <f t="shared" si="15"/>
        <v>-121.44143266311956</v>
      </c>
      <c r="BZ49">
        <f t="shared" si="16"/>
        <v>0.52840909090909094</v>
      </c>
      <c r="CA49">
        <f t="shared" si="17"/>
        <v>7.1271322902294709E-2</v>
      </c>
    </row>
    <row r="50" spans="1:79" ht="15.75" thickBot="1" x14ac:dyDescent="0.3">
      <c r="A50" s="15">
        <v>8.3000000000000004E-2</v>
      </c>
      <c r="B50">
        <f t="shared" si="18"/>
        <v>48</v>
      </c>
      <c r="C50" s="29">
        <f t="shared" si="24"/>
        <v>0.53977272727272729</v>
      </c>
      <c r="D50" s="6">
        <f t="shared" si="1"/>
        <v>9.9861168237163553E-2</v>
      </c>
      <c r="E50" s="7">
        <f t="shared" si="2"/>
        <v>0.53977272727272729</v>
      </c>
      <c r="F50" s="7">
        <f t="shared" si="3"/>
        <v>0.39695805465192358</v>
      </c>
      <c r="I50">
        <f t="shared" si="4"/>
        <v>0.9992176232843778</v>
      </c>
      <c r="J50">
        <f t="shared" si="5"/>
        <v>5.6882345559764264E-2</v>
      </c>
      <c r="K50">
        <f t="shared" si="6"/>
        <v>2.6870260362791116E-3</v>
      </c>
      <c r="L50">
        <f t="shared" si="19"/>
        <v>0.23500000000000013</v>
      </c>
      <c r="AK50">
        <f>SLOPE(D3:D90,A3:A90)</f>
        <v>20.507289141139211</v>
      </c>
      <c r="AL50">
        <f>INTERCEPT(D3:D90,A3:A90)</f>
        <v>-1.7557035953334406</v>
      </c>
      <c r="AU50">
        <f t="shared" si="22"/>
        <v>29</v>
      </c>
      <c r="AV50" s="2">
        <f t="shared" si="23"/>
        <v>5.6000000000000001E-2</v>
      </c>
      <c r="BS50">
        <f t="shared" si="10"/>
        <v>8.3000000000000004E-2</v>
      </c>
      <c r="BT50">
        <f t="shared" si="10"/>
        <v>48</v>
      </c>
      <c r="BU50">
        <f t="shared" si="11"/>
        <v>8.3000000000000004E-2</v>
      </c>
      <c r="BV50">
        <f t="shared" si="12"/>
        <v>0.47793828273282279</v>
      </c>
      <c r="BW50">
        <f t="shared" si="13"/>
        <v>0.52206171726717721</v>
      </c>
      <c r="BX50">
        <f t="shared" si="14"/>
        <v>0.65322308622659087</v>
      </c>
      <c r="BY50">
        <f t="shared" si="15"/>
        <v>-110.59047334006497</v>
      </c>
      <c r="BZ50">
        <f t="shared" si="16"/>
        <v>0.53977272727272729</v>
      </c>
      <c r="CA50">
        <f t="shared" si="17"/>
        <v>9.9861168237163553E-2</v>
      </c>
    </row>
    <row r="51" spans="1:79" x14ac:dyDescent="0.25">
      <c r="A51" s="17">
        <v>8.3000000000000004E-2</v>
      </c>
      <c r="B51">
        <f t="shared" si="18"/>
        <v>49</v>
      </c>
      <c r="C51" s="29">
        <f t="shared" si="24"/>
        <v>0.55113636363636365</v>
      </c>
      <c r="D51" s="6">
        <f t="shared" si="1"/>
        <v>0.12853288860722628</v>
      </c>
      <c r="E51" s="7">
        <f t="shared" si="2"/>
        <v>0.55113636363636365</v>
      </c>
      <c r="F51" s="7">
        <f t="shared" si="3"/>
        <v>0.39566045004398392</v>
      </c>
      <c r="I51">
        <f t="shared" si="4"/>
        <v>0.99945891612204052</v>
      </c>
      <c r="J51">
        <f t="shared" si="5"/>
        <v>4.0473813281837648E-2</v>
      </c>
      <c r="K51">
        <f t="shared" si="6"/>
        <v>1.9119146548120611E-3</v>
      </c>
      <c r="L51">
        <f t="shared" si="19"/>
        <v>0.24000000000000013</v>
      </c>
      <c r="AU51">
        <f t="shared" si="22"/>
        <v>30</v>
      </c>
      <c r="AV51" s="2">
        <f t="shared" si="23"/>
        <v>5.7000000000000002E-2</v>
      </c>
      <c r="BS51">
        <f t="shared" si="10"/>
        <v>8.3000000000000004E-2</v>
      </c>
      <c r="BT51">
        <f t="shared" si="10"/>
        <v>49</v>
      </c>
      <c r="BU51">
        <f t="shared" si="11"/>
        <v>8.3000000000000004E-2</v>
      </c>
      <c r="BV51">
        <f t="shared" si="12"/>
        <v>0.47793828273282279</v>
      </c>
      <c r="BW51">
        <f t="shared" si="13"/>
        <v>0.52206171726717721</v>
      </c>
      <c r="BX51">
        <f t="shared" si="14"/>
        <v>0.6687177978291331</v>
      </c>
      <c r="BY51">
        <f t="shared" si="15"/>
        <v>-110.64468010039387</v>
      </c>
      <c r="BZ51">
        <f t="shared" si="16"/>
        <v>0.55113636363636365</v>
      </c>
      <c r="CA51">
        <f t="shared" si="17"/>
        <v>0.12853288860722628</v>
      </c>
    </row>
    <row r="52" spans="1:79" x14ac:dyDescent="0.25">
      <c r="A52" s="17">
        <v>8.4000000000000005E-2</v>
      </c>
      <c r="B52">
        <f t="shared" si="18"/>
        <v>50</v>
      </c>
      <c r="C52" s="29">
        <f t="shared" si="24"/>
        <v>0.5625</v>
      </c>
      <c r="D52" s="6">
        <f t="shared" si="1"/>
        <v>0.1573106846101707</v>
      </c>
      <c r="E52" s="7">
        <f t="shared" si="2"/>
        <v>0.5625</v>
      </c>
      <c r="F52" s="7">
        <f t="shared" si="3"/>
        <v>0.39403645091493289</v>
      </c>
      <c r="I52">
        <f t="shared" si="4"/>
        <v>0.99962970052088929</v>
      </c>
      <c r="J52">
        <f t="shared" si="5"/>
        <v>2.847771639865786E-2</v>
      </c>
      <c r="K52">
        <f t="shared" si="6"/>
        <v>1.3452392770366519E-3</v>
      </c>
      <c r="L52">
        <f t="shared" si="19"/>
        <v>0.24500000000000013</v>
      </c>
      <c r="AK52" s="26" t="s">
        <v>12</v>
      </c>
      <c r="AL52" s="92" t="s">
        <v>13</v>
      </c>
      <c r="AM52" s="26" t="s">
        <v>16</v>
      </c>
      <c r="AN52" s="26" t="s">
        <v>15</v>
      </c>
      <c r="AO52" s="26" t="s">
        <v>16</v>
      </c>
      <c r="AU52">
        <f t="shared" si="22"/>
        <v>31</v>
      </c>
      <c r="AV52" s="2">
        <f t="shared" si="23"/>
        <v>5.7000000000000002E-2</v>
      </c>
      <c r="BS52">
        <f t="shared" si="10"/>
        <v>8.4000000000000005E-2</v>
      </c>
      <c r="BT52">
        <f t="shared" si="10"/>
        <v>50</v>
      </c>
      <c r="BU52">
        <f t="shared" si="11"/>
        <v>8.4000000000000005E-2</v>
      </c>
      <c r="BV52">
        <f t="shared" si="12"/>
        <v>0.48637498762254233</v>
      </c>
      <c r="BW52">
        <f t="shared" si="13"/>
        <v>0.51362501237745772</v>
      </c>
      <c r="BX52">
        <f t="shared" si="14"/>
        <v>0.67636018419406385</v>
      </c>
      <c r="BY52">
        <f t="shared" si="15"/>
        <v>-110.06868520952885</v>
      </c>
      <c r="BZ52">
        <f t="shared" si="16"/>
        <v>0.5625</v>
      </c>
      <c r="CA52">
        <f t="shared" si="17"/>
        <v>0.1573106846101707</v>
      </c>
    </row>
    <row r="53" spans="1:79" x14ac:dyDescent="0.25">
      <c r="A53" s="17">
        <v>8.5999999999999993E-2</v>
      </c>
      <c r="B53">
        <f t="shared" si="18"/>
        <v>51</v>
      </c>
      <c r="C53" s="29">
        <f t="shared" si="24"/>
        <v>0.57386363636363635</v>
      </c>
      <c r="D53" s="6">
        <f t="shared" si="1"/>
        <v>0.18621937930523477</v>
      </c>
      <c r="E53" s="7">
        <f t="shared" si="2"/>
        <v>0.57386363636363635</v>
      </c>
      <c r="F53" s="7">
        <f t="shared" si="3"/>
        <v>0.39208471148184226</v>
      </c>
      <c r="I53">
        <f t="shared" si="4"/>
        <v>0.99974923436390262</v>
      </c>
      <c r="J53">
        <f t="shared" si="5"/>
        <v>1.98139292070037E-2</v>
      </c>
      <c r="K53">
        <f t="shared" si="6"/>
        <v>9.359765870461885E-4</v>
      </c>
      <c r="L53">
        <f t="shared" si="19"/>
        <v>0.25000000000000011</v>
      </c>
      <c r="AK53">
        <v>0.1</v>
      </c>
      <c r="AL53">
        <f>_xlfn.NORM.S.INV(AK53)</f>
        <v>-1.2815515655446006</v>
      </c>
      <c r="AM53">
        <f>(AL53-$AL$50)/$AK$50</f>
        <v>2.3121146170297775E-2</v>
      </c>
      <c r="AN53">
        <v>0.1</v>
      </c>
      <c r="AO53" s="9">
        <f>AM53</f>
        <v>2.3121146170297775E-2</v>
      </c>
      <c r="AU53">
        <f t="shared" si="22"/>
        <v>32</v>
      </c>
      <c r="AV53" s="2">
        <f t="shared" si="23"/>
        <v>5.7000000000000002E-2</v>
      </c>
      <c r="BS53">
        <f t="shared" si="10"/>
        <v>8.5999999999999993E-2</v>
      </c>
      <c r="BT53">
        <f t="shared" si="10"/>
        <v>51</v>
      </c>
      <c r="BU53">
        <f t="shared" si="11"/>
        <v>8.5999999999999993E-2</v>
      </c>
      <c r="BV53">
        <f t="shared" si="12"/>
        <v>0.5032629249919004</v>
      </c>
      <c r="BW53">
        <f t="shared" si="13"/>
        <v>0.4967370750080996</v>
      </c>
      <c r="BX53">
        <f t="shared" si="14"/>
        <v>0.68392890739494827</v>
      </c>
      <c r="BY53">
        <f t="shared" si="15"/>
        <v>-107.72092734171481</v>
      </c>
      <c r="BZ53">
        <f t="shared" si="16"/>
        <v>0.57386363636363635</v>
      </c>
      <c r="CA53">
        <f t="shared" si="17"/>
        <v>0.18621937930523477</v>
      </c>
    </row>
    <row r="54" spans="1:79" x14ac:dyDescent="0.25">
      <c r="A54" s="17">
        <v>8.8999999999999996E-2</v>
      </c>
      <c r="B54">
        <f t="shared" si="18"/>
        <v>52</v>
      </c>
      <c r="C54" s="29">
        <f t="shared" si="24"/>
        <v>0.58522727272727271</v>
      </c>
      <c r="D54" s="6">
        <f t="shared" si="1"/>
        <v>0.21528457564427503</v>
      </c>
      <c r="E54" s="7">
        <f t="shared" si="2"/>
        <v>0.58522727272727271</v>
      </c>
      <c r="F54" s="7">
        <f t="shared" si="3"/>
        <v>0.38980359960477645</v>
      </c>
      <c r="I54">
        <f t="shared" si="4"/>
        <v>0.9998319661670344</v>
      </c>
      <c r="J54">
        <f t="shared" si="5"/>
        <v>1.3632341679090261E-2</v>
      </c>
      <c r="K54">
        <f t="shared" si="6"/>
        <v>6.4396882137502764E-4</v>
      </c>
      <c r="L54">
        <f t="shared" si="19"/>
        <v>0.25500000000000012</v>
      </c>
      <c r="AK54">
        <v>0.25</v>
      </c>
      <c r="AL54">
        <f t="shared" ref="AL54:AL57" si="25">_xlfn.NORM.S.INV(AK54)</f>
        <v>-0.67448975019608193</v>
      </c>
      <c r="AM54">
        <f>(AL54-$AL$50)/$AK$50</f>
        <v>5.2723392043483704E-2</v>
      </c>
      <c r="AN54">
        <v>0.25</v>
      </c>
      <c r="AO54" s="9">
        <f>AM54</f>
        <v>5.2723392043483704E-2</v>
      </c>
      <c r="AU54">
        <f t="shared" ref="AU54:AU85" si="26">IF(B35&gt;0,B35,"")</f>
        <v>33</v>
      </c>
      <c r="AV54" s="2">
        <f t="shared" ref="AV54:AV85" si="27">IF(A35&gt;0,A35,"")</f>
        <v>5.8000000000000003E-2</v>
      </c>
      <c r="BS54">
        <f t="shared" si="10"/>
        <v>8.8999999999999996E-2</v>
      </c>
      <c r="BT54">
        <f t="shared" si="10"/>
        <v>52</v>
      </c>
      <c r="BU54">
        <f t="shared" si="11"/>
        <v>8.8999999999999996E-2</v>
      </c>
      <c r="BV54">
        <f t="shared" si="12"/>
        <v>0.52857442065430971</v>
      </c>
      <c r="BW54">
        <f t="shared" si="13"/>
        <v>0.47142557934569029</v>
      </c>
      <c r="BX54">
        <f t="shared" si="14"/>
        <v>0.69883486609689494</v>
      </c>
      <c r="BY54">
        <f t="shared" si="15"/>
        <v>-102.57898507413243</v>
      </c>
      <c r="BZ54">
        <f t="shared" si="16"/>
        <v>0.58522727272727271</v>
      </c>
      <c r="CA54">
        <f t="shared" si="17"/>
        <v>0.21528457564427503</v>
      </c>
    </row>
    <row r="55" spans="1:79" x14ac:dyDescent="0.25">
      <c r="A55" s="18">
        <v>0.09</v>
      </c>
      <c r="B55">
        <f t="shared" si="18"/>
        <v>53</v>
      </c>
      <c r="C55" s="29">
        <f t="shared" si="24"/>
        <v>0.59659090909090906</v>
      </c>
      <c r="D55" s="6">
        <f t="shared" si="1"/>
        <v>0.24453282622639816</v>
      </c>
      <c r="E55" s="7">
        <f t="shared" si="2"/>
        <v>0.59659090909090917</v>
      </c>
      <c r="F55" s="7">
        <f t="shared" si="3"/>
        <v>0.38719118697291477</v>
      </c>
      <c r="I55">
        <f t="shared" si="4"/>
        <v>0.99988858918538015</v>
      </c>
      <c r="J55">
        <f t="shared" si="5"/>
        <v>9.274803724376196E-3</v>
      </c>
      <c r="K55">
        <f t="shared" si="6"/>
        <v>4.3812608013136568E-4</v>
      </c>
      <c r="L55">
        <f t="shared" si="19"/>
        <v>0.26000000000000012</v>
      </c>
      <c r="AK55">
        <v>0.5</v>
      </c>
      <c r="AL55">
        <f t="shared" si="25"/>
        <v>0</v>
      </c>
      <c r="AM55">
        <f>(AL55-$AL$50)/$AK$50</f>
        <v>8.5613636363636336E-2</v>
      </c>
      <c r="AN55">
        <v>0.5</v>
      </c>
      <c r="AO55" s="9">
        <f>AM55</f>
        <v>8.5613636363636336E-2</v>
      </c>
      <c r="AU55">
        <f t="shared" si="26"/>
        <v>34</v>
      </c>
      <c r="AV55" s="2">
        <f t="shared" si="27"/>
        <v>5.8000000000000003E-2</v>
      </c>
      <c r="BS55">
        <f t="shared" si="10"/>
        <v>0.09</v>
      </c>
      <c r="BT55">
        <f t="shared" si="10"/>
        <v>53</v>
      </c>
      <c r="BU55">
        <f t="shared" si="11"/>
        <v>0.09</v>
      </c>
      <c r="BV55">
        <f t="shared" si="12"/>
        <v>0.53699104323415958</v>
      </c>
      <c r="BW55">
        <f t="shared" si="13"/>
        <v>0.46300895676584042</v>
      </c>
      <c r="BX55">
        <f t="shared" si="14"/>
        <v>0.69883486609689494</v>
      </c>
      <c r="BY55">
        <f t="shared" si="15"/>
        <v>-102.91204051825665</v>
      </c>
      <c r="BZ55">
        <f t="shared" si="16"/>
        <v>0.59659090909090906</v>
      </c>
      <c r="CA55">
        <f t="shared" si="17"/>
        <v>0.24453282622639816</v>
      </c>
    </row>
    <row r="56" spans="1:79" x14ac:dyDescent="0.25">
      <c r="A56" s="18">
        <v>9.0999999999999998E-2</v>
      </c>
      <c r="B56">
        <f t="shared" si="18"/>
        <v>54</v>
      </c>
      <c r="C56" s="29">
        <f t="shared" si="24"/>
        <v>0.60795454545454541</v>
      </c>
      <c r="D56" s="6">
        <f t="shared" si="1"/>
        <v>0.27399181845380044</v>
      </c>
      <c r="E56" s="7">
        <f t="shared" si="2"/>
        <v>0.60795454545454541</v>
      </c>
      <c r="F56" s="7">
        <f t="shared" si="3"/>
        <v>0.38424523727726051</v>
      </c>
      <c r="I56">
        <f t="shared" si="4"/>
        <v>0.99992691156417346</v>
      </c>
      <c r="J56">
        <f t="shared" si="5"/>
        <v>6.2398392592772816E-3</v>
      </c>
      <c r="K56">
        <f t="shared" si="6"/>
        <v>2.947594791824915E-4</v>
      </c>
      <c r="L56">
        <f t="shared" si="19"/>
        <v>0.26500000000000012</v>
      </c>
      <c r="AK56">
        <v>0.75</v>
      </c>
      <c r="AL56">
        <f t="shared" si="25"/>
        <v>0.67448975019608193</v>
      </c>
      <c r="AM56">
        <f>(AL56-$AL$50)/$AK$50</f>
        <v>0.11850388068378898</v>
      </c>
      <c r="AN56">
        <v>0.75</v>
      </c>
      <c r="AO56" s="9">
        <f>AM56</f>
        <v>0.11850388068378898</v>
      </c>
      <c r="AU56">
        <f t="shared" si="26"/>
        <v>35</v>
      </c>
      <c r="AV56" s="2">
        <f t="shared" si="27"/>
        <v>0.06</v>
      </c>
      <c r="BS56">
        <f t="shared" si="10"/>
        <v>9.0999999999999998E-2</v>
      </c>
      <c r="BT56">
        <f t="shared" si="10"/>
        <v>54</v>
      </c>
      <c r="BU56">
        <f t="shared" si="11"/>
        <v>9.0999999999999998E-2</v>
      </c>
      <c r="BV56">
        <f t="shared" si="12"/>
        <v>0.54539113817756968</v>
      </c>
      <c r="BW56">
        <f t="shared" si="13"/>
        <v>0.45460886182243032</v>
      </c>
      <c r="BX56">
        <f t="shared" si="14"/>
        <v>0.70616709176766423</v>
      </c>
      <c r="BY56">
        <f t="shared" si="15"/>
        <v>-102.09463342839325</v>
      </c>
      <c r="BZ56">
        <f t="shared" si="16"/>
        <v>0.60795454545454541</v>
      </c>
      <c r="CA56">
        <f t="shared" si="17"/>
        <v>0.27399181845380044</v>
      </c>
    </row>
    <row r="57" spans="1:79" x14ac:dyDescent="0.25">
      <c r="A57" s="18">
        <v>9.0999999999999998E-2</v>
      </c>
      <c r="B57">
        <f t="shared" si="18"/>
        <v>55</v>
      </c>
      <c r="C57" s="29">
        <f t="shared" si="24"/>
        <v>0.61931818181818177</v>
      </c>
      <c r="D57" s="6">
        <f t="shared" si="1"/>
        <v>0.30369057865445626</v>
      </c>
      <c r="E57" s="7">
        <f t="shared" si="2"/>
        <v>0.61931818181818188</v>
      </c>
      <c r="F57" s="7">
        <f t="shared" si="3"/>
        <v>0.38096319217518648</v>
      </c>
      <c r="I57">
        <f t="shared" si="4"/>
        <v>0.99995255940544958</v>
      </c>
      <c r="J57">
        <f t="shared" si="5"/>
        <v>4.1512270356579414E-3</v>
      </c>
      <c r="K57">
        <f t="shared" si="6"/>
        <v>1.9609696150098196E-4</v>
      </c>
      <c r="L57">
        <f t="shared" si="19"/>
        <v>0.27000000000000013</v>
      </c>
      <c r="AK57">
        <v>0.9</v>
      </c>
      <c r="AL57">
        <f t="shared" si="25"/>
        <v>1.2815515655446006</v>
      </c>
      <c r="AM57">
        <f>(AL57-$AL$50)/$AK$50</f>
        <v>0.14810612655697492</v>
      </c>
      <c r="AN57">
        <v>0.9</v>
      </c>
      <c r="AO57" s="9">
        <f>AM57</f>
        <v>0.14810612655697492</v>
      </c>
      <c r="AU57">
        <f t="shared" si="26"/>
        <v>36</v>
      </c>
      <c r="AV57" s="2">
        <f t="shared" si="27"/>
        <v>6.0999999999999999E-2</v>
      </c>
      <c r="BS57">
        <f t="shared" si="10"/>
        <v>9.0999999999999998E-2</v>
      </c>
      <c r="BT57">
        <f t="shared" si="10"/>
        <v>55</v>
      </c>
      <c r="BU57">
        <f t="shared" si="11"/>
        <v>9.0999999999999998E-2</v>
      </c>
      <c r="BV57">
        <f t="shared" si="12"/>
        <v>0.54539113817756968</v>
      </c>
      <c r="BW57">
        <f t="shared" si="13"/>
        <v>0.45460886182243032</v>
      </c>
      <c r="BX57">
        <f t="shared" si="14"/>
        <v>0.72057825319957747</v>
      </c>
      <c r="BY57">
        <f t="shared" si="15"/>
        <v>-101.80091153839361</v>
      </c>
      <c r="BZ57">
        <f t="shared" si="16"/>
        <v>0.61931818181818177</v>
      </c>
      <c r="CA57">
        <f t="shared" si="17"/>
        <v>0.30369057865445626</v>
      </c>
    </row>
    <row r="58" spans="1:79" x14ac:dyDescent="0.25">
      <c r="A58" s="18">
        <v>9.1999999999999998E-2</v>
      </c>
      <c r="B58">
        <f t="shared" si="18"/>
        <v>56</v>
      </c>
      <c r="C58" s="29">
        <f t="shared" si="24"/>
        <v>0.63068181818181823</v>
      </c>
      <c r="D58" s="6">
        <f t="shared" si="1"/>
        <v>0.33365969936120471</v>
      </c>
      <c r="E58" s="7">
        <f t="shared" si="2"/>
        <v>0.63068181818181834</v>
      </c>
      <c r="F58" s="7">
        <f t="shared" si="3"/>
        <v>0.37734215480814415</v>
      </c>
      <c r="I58">
        <f t="shared" si="4"/>
        <v>0.99996953355750429</v>
      </c>
      <c r="J58">
        <f t="shared" si="5"/>
        <v>2.7309514497533228E-3</v>
      </c>
      <c r="K58">
        <f t="shared" si="6"/>
        <v>1.2900553901370757E-4</v>
      </c>
      <c r="L58">
        <f t="shared" si="19"/>
        <v>0.27500000000000013</v>
      </c>
      <c r="AU58">
        <f t="shared" si="26"/>
        <v>37</v>
      </c>
      <c r="AV58" s="2">
        <f t="shared" si="27"/>
        <v>6.0999999999999999E-2</v>
      </c>
      <c r="BS58">
        <f t="shared" si="10"/>
        <v>9.1999999999999998E-2</v>
      </c>
      <c r="BT58">
        <f t="shared" si="10"/>
        <v>56</v>
      </c>
      <c r="BU58">
        <f t="shared" si="11"/>
        <v>9.1999999999999998E-2</v>
      </c>
      <c r="BV58">
        <f t="shared" si="12"/>
        <v>0.55377098191657204</v>
      </c>
      <c r="BW58">
        <f t="shared" si="13"/>
        <v>0.44622901808342796</v>
      </c>
      <c r="BX58">
        <f t="shared" si="14"/>
        <v>0.72057825319957747</v>
      </c>
      <c r="BY58">
        <f t="shared" si="15"/>
        <v>-101.97629136475639</v>
      </c>
      <c r="BZ58">
        <f t="shared" si="16"/>
        <v>0.63068181818181823</v>
      </c>
      <c r="CA58">
        <f t="shared" si="17"/>
        <v>0.33365969936120471</v>
      </c>
    </row>
    <row r="59" spans="1:79" x14ac:dyDescent="0.25">
      <c r="A59" s="18">
        <v>9.4E-2</v>
      </c>
      <c r="B59">
        <f t="shared" si="18"/>
        <v>57</v>
      </c>
      <c r="C59" s="29">
        <f t="shared" si="24"/>
        <v>0.64204545454545459</v>
      </c>
      <c r="D59" s="6">
        <f t="shared" si="1"/>
        <v>0.3639315947310397</v>
      </c>
      <c r="E59" s="7">
        <f t="shared" si="2"/>
        <v>0.64204545454545459</v>
      </c>
      <c r="F59" s="7">
        <f t="shared" si="3"/>
        <v>0.37337887058192476</v>
      </c>
      <c r="I59">
        <f t="shared" si="4"/>
        <v>0.99998064228389072</v>
      </c>
      <c r="J59">
        <f t="shared" si="5"/>
        <v>1.776584554718382E-3</v>
      </c>
      <c r="K59">
        <f t="shared" si="6"/>
        <v>8.3922857034157225E-5</v>
      </c>
      <c r="L59">
        <f t="shared" si="19"/>
        <v>0.28000000000000014</v>
      </c>
      <c r="AP59" s="28"/>
      <c r="AU59">
        <f t="shared" si="26"/>
        <v>38</v>
      </c>
      <c r="AV59" s="2">
        <f t="shared" si="27"/>
        <v>6.3E-2</v>
      </c>
      <c r="BS59">
        <f t="shared" si="10"/>
        <v>9.4E-2</v>
      </c>
      <c r="BT59">
        <f t="shared" si="10"/>
        <v>57</v>
      </c>
      <c r="BU59">
        <f t="shared" si="11"/>
        <v>9.4E-2</v>
      </c>
      <c r="BV59">
        <f t="shared" si="12"/>
        <v>0.57045516190424195</v>
      </c>
      <c r="BW59">
        <f t="shared" si="13"/>
        <v>0.42954483809575805</v>
      </c>
      <c r="BX59">
        <f t="shared" si="14"/>
        <v>0.72765278130723532</v>
      </c>
      <c r="BY59">
        <f t="shared" si="15"/>
        <v>-99.3554760528434</v>
      </c>
      <c r="BZ59">
        <f t="shared" si="16"/>
        <v>0.64204545454545459</v>
      </c>
      <c r="CA59">
        <f t="shared" si="17"/>
        <v>0.3639315947310397</v>
      </c>
    </row>
    <row r="60" spans="1:79" x14ac:dyDescent="0.25">
      <c r="A60" s="18">
        <v>9.4E-2</v>
      </c>
      <c r="B60">
        <f t="shared" si="18"/>
        <v>58</v>
      </c>
      <c r="C60" s="29">
        <f t="shared" si="24"/>
        <v>0.65340909090909094</v>
      </c>
      <c r="D60" s="6">
        <f t="shared" si="1"/>
        <v>0.39454079009899856</v>
      </c>
      <c r="E60" s="7">
        <f t="shared" si="2"/>
        <v>0.65340909090909105</v>
      </c>
      <c r="F60" s="7">
        <f t="shared" si="3"/>
        <v>0.3690697048567127</v>
      </c>
      <c r="I60">
        <f t="shared" si="4"/>
        <v>0.99998783146393966</v>
      </c>
      <c r="J60">
        <f t="shared" si="5"/>
        <v>1.1428577934829791E-3</v>
      </c>
      <c r="K60">
        <f t="shared" si="6"/>
        <v>5.3986674013412243E-5</v>
      </c>
      <c r="L60">
        <f t="shared" si="19"/>
        <v>0.28500000000000014</v>
      </c>
      <c r="AK60" s="105" t="s">
        <v>103</v>
      </c>
      <c r="AL60" s="105"/>
      <c r="AM60" s="103"/>
      <c r="AN60" s="103"/>
      <c r="AU60">
        <f t="shared" si="26"/>
        <v>39</v>
      </c>
      <c r="AV60" s="2">
        <f t="shared" si="27"/>
        <v>6.4000000000000001E-2</v>
      </c>
      <c r="BS60">
        <f t="shared" si="10"/>
        <v>9.4E-2</v>
      </c>
      <c r="BT60">
        <f t="shared" si="10"/>
        <v>58</v>
      </c>
      <c r="BU60">
        <f t="shared" si="11"/>
        <v>9.4E-2</v>
      </c>
      <c r="BV60">
        <f t="shared" si="12"/>
        <v>0.57045516190424195</v>
      </c>
      <c r="BW60">
        <f t="shared" si="13"/>
        <v>0.42954483809575805</v>
      </c>
      <c r="BX60">
        <f t="shared" si="14"/>
        <v>0.72765278130723532</v>
      </c>
      <c r="BY60">
        <f t="shared" si="15"/>
        <v>-101.11398005377869</v>
      </c>
      <c r="BZ60">
        <f t="shared" si="16"/>
        <v>0.65340909090909094</v>
      </c>
      <c r="CA60">
        <f t="shared" si="17"/>
        <v>0.39454079009899856</v>
      </c>
    </row>
    <row r="61" spans="1:79" x14ac:dyDescent="0.25">
      <c r="A61" s="18">
        <v>9.7000000000000003E-2</v>
      </c>
      <c r="B61">
        <f t="shared" si="18"/>
        <v>59</v>
      </c>
      <c r="C61" s="29">
        <f t="shared" si="24"/>
        <v>0.66477272727272729</v>
      </c>
      <c r="D61" s="6">
        <f t="shared" si="1"/>
        <v>0.425524252949535</v>
      </c>
      <c r="E61" s="7">
        <f t="shared" si="2"/>
        <v>0.66477272727272729</v>
      </c>
      <c r="F61" s="7">
        <f t="shared" si="3"/>
        <v>0.364410617119035</v>
      </c>
      <c r="I61">
        <f t="shared" si="4"/>
        <v>0.9999924322639685</v>
      </c>
      <c r="J61">
        <f t="shared" si="5"/>
        <v>7.269974971841728E-4</v>
      </c>
      <c r="K61">
        <f t="shared" si="6"/>
        <v>3.4342135227022062E-5</v>
      </c>
      <c r="L61">
        <f t="shared" si="19"/>
        <v>0.29000000000000015</v>
      </c>
      <c r="AK61" s="103" t="s">
        <v>4</v>
      </c>
      <c r="AL61" s="106">
        <f>BP3</f>
        <v>8.5613636363636336E-2</v>
      </c>
      <c r="AM61" s="103"/>
      <c r="AN61" s="103"/>
      <c r="AU61">
        <f t="shared" si="26"/>
        <v>40</v>
      </c>
      <c r="AV61" s="2">
        <f t="shared" si="27"/>
        <v>6.5000000000000002E-2</v>
      </c>
      <c r="BS61">
        <f t="shared" si="10"/>
        <v>9.7000000000000003E-2</v>
      </c>
      <c r="BT61">
        <f t="shared" si="10"/>
        <v>59</v>
      </c>
      <c r="BU61">
        <f t="shared" si="11"/>
        <v>9.7000000000000003E-2</v>
      </c>
      <c r="BV61">
        <f t="shared" si="12"/>
        <v>0.59523827650177974</v>
      </c>
      <c r="BW61">
        <f t="shared" si="13"/>
        <v>0.40476172349822026</v>
      </c>
      <c r="BX61">
        <f t="shared" si="14"/>
        <v>0.72765278130723532</v>
      </c>
      <c r="BY61">
        <f t="shared" si="15"/>
        <v>-97.896799518301833</v>
      </c>
      <c r="BZ61">
        <f t="shared" si="16"/>
        <v>0.66477272727272729</v>
      </c>
      <c r="CA61">
        <f t="shared" si="17"/>
        <v>0.425524252949535</v>
      </c>
    </row>
    <row r="62" spans="1:79" x14ac:dyDescent="0.25">
      <c r="A62" s="18">
        <v>9.7000000000000003E-2</v>
      </c>
      <c r="B62">
        <f t="shared" si="18"/>
        <v>60</v>
      </c>
      <c r="C62" s="29">
        <f t="shared" si="24"/>
        <v>0.67613636363636365</v>
      </c>
      <c r="D62" s="6">
        <f t="shared" si="1"/>
        <v>0.45692177423763397</v>
      </c>
      <c r="E62" s="7">
        <f t="shared" si="2"/>
        <v>0.67613636363636376</v>
      </c>
      <c r="F62" s="7">
        <f t="shared" si="3"/>
        <v>0.35939713111596328</v>
      </c>
      <c r="I62">
        <f t="shared" si="4"/>
        <v>0.99999534382741584</v>
      </c>
      <c r="J62">
        <f t="shared" si="5"/>
        <v>4.5730720792130442E-4</v>
      </c>
      <c r="K62">
        <f t="shared" si="6"/>
        <v>2.1602420965070742E-5</v>
      </c>
      <c r="L62">
        <f t="shared" si="19"/>
        <v>0.29500000000000015</v>
      </c>
      <c r="AK62" s="103" t="s">
        <v>135</v>
      </c>
      <c r="AL62" s="106">
        <f>BP4</f>
        <v>4.7238312869077252E-2</v>
      </c>
      <c r="AM62" s="103"/>
      <c r="AN62" s="103"/>
      <c r="AU62">
        <f t="shared" si="26"/>
        <v>41</v>
      </c>
      <c r="AV62" s="2">
        <f t="shared" si="27"/>
        <v>6.7000000000000004E-2</v>
      </c>
      <c r="BS62">
        <f t="shared" si="10"/>
        <v>9.7000000000000003E-2</v>
      </c>
      <c r="BT62">
        <f t="shared" si="10"/>
        <v>60</v>
      </c>
      <c r="BU62">
        <f t="shared" si="11"/>
        <v>9.7000000000000003E-2</v>
      </c>
      <c r="BV62">
        <f t="shared" si="12"/>
        <v>0.59523827650177974</v>
      </c>
      <c r="BW62">
        <f t="shared" si="13"/>
        <v>0.40476172349822026</v>
      </c>
      <c r="BX62">
        <f t="shared" si="14"/>
        <v>0.73463717633960446</v>
      </c>
      <c r="BY62">
        <f t="shared" si="15"/>
        <v>-98.433471352692081</v>
      </c>
      <c r="BZ62">
        <f t="shared" si="16"/>
        <v>0.67613636363636365</v>
      </c>
      <c r="CA62">
        <f t="shared" si="17"/>
        <v>0.45692177423763397</v>
      </c>
    </row>
    <row r="63" spans="1:79" x14ac:dyDescent="0.25">
      <c r="A63" s="19">
        <v>0.1</v>
      </c>
      <c r="B63">
        <f t="shared" si="18"/>
        <v>61</v>
      </c>
      <c r="C63" s="29">
        <f t="shared" si="24"/>
        <v>0.6875</v>
      </c>
      <c r="D63" s="6">
        <f t="shared" si="1"/>
        <v>0.48877641111466941</v>
      </c>
      <c r="E63" s="7">
        <f t="shared" si="2"/>
        <v>0.6875</v>
      </c>
      <c r="F63" s="7">
        <f t="shared" si="3"/>
        <v>0.35402430031887727</v>
      </c>
      <c r="I63">
        <f t="shared" si="4"/>
        <v>0.99999716586806453</v>
      </c>
      <c r="J63">
        <f t="shared" si="5"/>
        <v>2.8445762975147368E-4</v>
      </c>
      <c r="K63">
        <f t="shared" si="6"/>
        <v>1.3437298512196251E-5</v>
      </c>
      <c r="L63">
        <f t="shared" si="19"/>
        <v>0.30000000000000016</v>
      </c>
      <c r="AK63" s="103" t="s">
        <v>96</v>
      </c>
      <c r="AL63" s="107">
        <f>BP5</f>
        <v>88</v>
      </c>
      <c r="AM63" s="103"/>
      <c r="AN63" s="103"/>
      <c r="AU63">
        <f t="shared" si="26"/>
        <v>42</v>
      </c>
      <c r="AV63" s="2">
        <f t="shared" si="27"/>
        <v>7.0999999999999994E-2</v>
      </c>
      <c r="BS63">
        <f t="shared" si="10"/>
        <v>0.1</v>
      </c>
      <c r="BT63">
        <f t="shared" si="10"/>
        <v>61</v>
      </c>
      <c r="BU63">
        <f t="shared" si="11"/>
        <v>0.1</v>
      </c>
      <c r="BV63">
        <f t="shared" si="12"/>
        <v>0.61964502653025855</v>
      </c>
      <c r="BW63">
        <f t="shared" si="13"/>
        <v>0.38035497346974145</v>
      </c>
      <c r="BX63">
        <f t="shared" si="14"/>
        <v>0.73463717633960446</v>
      </c>
      <c r="BY63">
        <f t="shared" si="15"/>
        <v>-95.225432087017154</v>
      </c>
      <c r="BZ63">
        <f t="shared" si="16"/>
        <v>0.6875</v>
      </c>
      <c r="CA63">
        <f t="shared" si="17"/>
        <v>0.48877641111466941</v>
      </c>
    </row>
    <row r="64" spans="1:79" x14ac:dyDescent="0.25">
      <c r="A64" s="19">
        <v>0.109</v>
      </c>
      <c r="B64">
        <f t="shared" si="18"/>
        <v>62</v>
      </c>
      <c r="C64" s="29">
        <f t="shared" si="24"/>
        <v>0.69886363636363635</v>
      </c>
      <c r="D64" s="6">
        <f t="shared" si="1"/>
        <v>0.52113500486411635</v>
      </c>
      <c r="E64" s="7">
        <f t="shared" si="2"/>
        <v>0.69886363636363646</v>
      </c>
      <c r="F64" s="7">
        <f t="shared" si="3"/>
        <v>0.34828666794352831</v>
      </c>
      <c r="I64">
        <f t="shared" si="4"/>
        <v>0.99999829339977397</v>
      </c>
      <c r="J64">
        <f t="shared" si="5"/>
        <v>1.7496917201488419E-4</v>
      </c>
      <c r="K64">
        <f t="shared" si="6"/>
        <v>8.2652484900824955E-6</v>
      </c>
      <c r="L64">
        <f t="shared" si="19"/>
        <v>0.30500000000000016</v>
      </c>
      <c r="AK64" s="103"/>
      <c r="AL64" s="108"/>
      <c r="AM64" s="103"/>
      <c r="AN64" s="103"/>
      <c r="AU64">
        <f t="shared" si="26"/>
        <v>43</v>
      </c>
      <c r="AV64" s="2">
        <f t="shared" si="27"/>
        <v>7.1999999999999995E-2</v>
      </c>
      <c r="BS64">
        <f t="shared" si="10"/>
        <v>0.109</v>
      </c>
      <c r="BT64">
        <f t="shared" si="10"/>
        <v>62</v>
      </c>
      <c r="BU64">
        <f t="shared" si="11"/>
        <v>0.109</v>
      </c>
      <c r="BV64">
        <f t="shared" si="12"/>
        <v>0.68972533325566432</v>
      </c>
      <c r="BW64">
        <f t="shared" si="13"/>
        <v>0.31027466674433568</v>
      </c>
      <c r="BX64">
        <f t="shared" si="14"/>
        <v>0.75503069228889286</v>
      </c>
      <c r="BY64">
        <f t="shared" si="15"/>
        <v>-80.252420949605067</v>
      </c>
      <c r="BZ64">
        <f t="shared" si="16"/>
        <v>0.69886363636363635</v>
      </c>
      <c r="CA64">
        <f t="shared" si="17"/>
        <v>0.52113500486411635</v>
      </c>
    </row>
    <row r="65" spans="1:79" x14ac:dyDescent="0.25">
      <c r="A65" s="19">
        <v>0.109</v>
      </c>
      <c r="B65">
        <f t="shared" si="18"/>
        <v>63</v>
      </c>
      <c r="C65" s="29">
        <f t="shared" si="24"/>
        <v>0.71022727272727271</v>
      </c>
      <c r="D65" s="6">
        <f t="shared" si="1"/>
        <v>0.55404879144233621</v>
      </c>
      <c r="E65" s="7">
        <f t="shared" si="2"/>
        <v>0.71022727272727271</v>
      </c>
      <c r="F65" s="7">
        <f t="shared" si="3"/>
        <v>0.34217822057678743</v>
      </c>
      <c r="I65">
        <f t="shared" si="4"/>
        <v>0.9999989833827323</v>
      </c>
      <c r="J65">
        <f t="shared" si="5"/>
        <v>1.0642407785614737E-4</v>
      </c>
      <c r="K65">
        <f t="shared" si="6"/>
        <v>5.0272938865717263E-6</v>
      </c>
      <c r="L65">
        <f t="shared" si="19"/>
        <v>0.31000000000000016</v>
      </c>
      <c r="AK65" s="103" t="s">
        <v>133</v>
      </c>
      <c r="AL65" s="109">
        <f>BP8</f>
        <v>1.7795096458677619</v>
      </c>
      <c r="AM65" s="103"/>
      <c r="AN65" s="103"/>
      <c r="AU65">
        <f t="shared" si="26"/>
        <v>44</v>
      </c>
      <c r="AV65" s="2">
        <f t="shared" si="27"/>
        <v>7.3999999999999996E-2</v>
      </c>
      <c r="BS65">
        <f t="shared" si="10"/>
        <v>0.109</v>
      </c>
      <c r="BT65">
        <f t="shared" si="10"/>
        <v>63</v>
      </c>
      <c r="BU65">
        <f t="shared" si="11"/>
        <v>0.109</v>
      </c>
      <c r="BV65">
        <f t="shared" si="12"/>
        <v>0.68972533325566432</v>
      </c>
      <c r="BW65">
        <f t="shared" si="13"/>
        <v>0.31027466674433568</v>
      </c>
      <c r="BX65">
        <f t="shared" si="14"/>
        <v>0.75503069228889286</v>
      </c>
      <c r="BY65">
        <f t="shared" si="15"/>
        <v>-81.557338363419788</v>
      </c>
      <c r="BZ65">
        <f t="shared" si="16"/>
        <v>0.71022727272727271</v>
      </c>
      <c r="CA65">
        <f t="shared" si="17"/>
        <v>0.55404879144233621</v>
      </c>
    </row>
    <row r="66" spans="1:79" x14ac:dyDescent="0.25">
      <c r="A66" s="20">
        <v>0.115</v>
      </c>
      <c r="B66">
        <f t="shared" si="18"/>
        <v>64</v>
      </c>
      <c r="C66" s="29">
        <f t="shared" si="24"/>
        <v>0.72159090909090906</v>
      </c>
      <c r="D66" s="6">
        <f t="shared" si="1"/>
        <v>0.58757412674663412</v>
      </c>
      <c r="E66" s="7">
        <f t="shared" si="2"/>
        <v>0.72159090909090906</v>
      </c>
      <c r="F66" s="7">
        <f t="shared" si="3"/>
        <v>0.33569233423717959</v>
      </c>
      <c r="I66">
        <f t="shared" si="4"/>
        <v>0.99999940091193773</v>
      </c>
      <c r="J66">
        <f t="shared" si="5"/>
        <v>6.4010712939252494E-5</v>
      </c>
      <c r="K66">
        <f t="shared" si="6"/>
        <v>3.0237580847971009E-6</v>
      </c>
      <c r="L66">
        <f t="shared" si="19"/>
        <v>0.31500000000000017</v>
      </c>
      <c r="AK66" s="103" t="s">
        <v>99</v>
      </c>
      <c r="AL66" s="119">
        <f>BP10</f>
        <v>1.3705695057967103E-4</v>
      </c>
      <c r="AM66" s="103"/>
      <c r="AN66" s="103"/>
      <c r="AU66">
        <f t="shared" si="26"/>
        <v>45</v>
      </c>
      <c r="AV66" s="2">
        <f t="shared" si="27"/>
        <v>7.6999999999999999E-2</v>
      </c>
      <c r="BS66">
        <f t="shared" si="10"/>
        <v>0.115</v>
      </c>
      <c r="BT66">
        <f t="shared" si="10"/>
        <v>64</v>
      </c>
      <c r="BU66">
        <f t="shared" si="11"/>
        <v>0.115</v>
      </c>
      <c r="BV66">
        <f t="shared" si="12"/>
        <v>0.73305783082536635</v>
      </c>
      <c r="BW66">
        <f t="shared" si="13"/>
        <v>0.26694216917463365</v>
      </c>
      <c r="BX66">
        <f t="shared" si="14"/>
        <v>0.76163622586868174</v>
      </c>
      <c r="BY66">
        <f t="shared" si="15"/>
        <v>-74.017748241411127</v>
      </c>
      <c r="BZ66">
        <f t="shared" si="16"/>
        <v>0.72159090909090906</v>
      </c>
      <c r="CA66">
        <f t="shared" si="17"/>
        <v>0.58757412674663412</v>
      </c>
    </row>
    <row r="67" spans="1:79" x14ac:dyDescent="0.25">
      <c r="A67" s="20">
        <v>0.115</v>
      </c>
      <c r="B67">
        <f t="shared" si="18"/>
        <v>65</v>
      </c>
      <c r="C67" s="29">
        <f t="shared" ref="C67:C98" si="28">IF(A67&gt;0,((B67-0.5)/$S$2),"")</f>
        <v>0.73295454545454541</v>
      </c>
      <c r="D67" s="6">
        <f t="shared" ref="D67:D130" si="29">IF(A67&gt;0,(_xlfn.NORM.S.INV(C67)),"")</f>
        <v>0.62177335501573239</v>
      </c>
      <c r="E67" s="7">
        <f t="shared" si="2"/>
        <v>0.73295454545454541</v>
      </c>
      <c r="F67" s="7">
        <f t="shared" si="3"/>
        <v>0.32882171141093958</v>
      </c>
      <c r="I67">
        <f t="shared" si="4"/>
        <v>0.99999965075899933</v>
      </c>
      <c r="J67">
        <f t="shared" si="5"/>
        <v>3.8071487208369191E-5</v>
      </c>
      <c r="K67">
        <f t="shared" si="6"/>
        <v>1.7984328241400163E-6</v>
      </c>
      <c r="L67">
        <f t="shared" si="19"/>
        <v>0.32000000000000017</v>
      </c>
      <c r="AK67" s="103"/>
      <c r="AL67" s="108"/>
      <c r="AM67" s="103"/>
      <c r="AN67" s="103"/>
      <c r="AU67">
        <f t="shared" si="26"/>
        <v>46</v>
      </c>
      <c r="AV67" s="2">
        <f t="shared" si="27"/>
        <v>7.6999999999999999E-2</v>
      </c>
      <c r="BS67">
        <f t="shared" si="10"/>
        <v>0.115</v>
      </c>
      <c r="BT67">
        <f t="shared" si="10"/>
        <v>65</v>
      </c>
      <c r="BU67">
        <f t="shared" si="11"/>
        <v>0.115</v>
      </c>
      <c r="BV67">
        <f t="shared" si="12"/>
        <v>0.73305783082536635</v>
      </c>
      <c r="BW67">
        <f t="shared" si="13"/>
        <v>0.26694216917463365</v>
      </c>
      <c r="BX67">
        <f t="shared" si="14"/>
        <v>0.77454963788797448</v>
      </c>
      <c r="BY67">
        <f t="shared" si="15"/>
        <v>-73.014543744289512</v>
      </c>
      <c r="BZ67">
        <f t="shared" si="16"/>
        <v>0.73295454545454541</v>
      </c>
      <c r="CA67">
        <f t="shared" si="17"/>
        <v>0.62177335501573239</v>
      </c>
    </row>
    <row r="68" spans="1:79" x14ac:dyDescent="0.25">
      <c r="A68" s="20">
        <v>0.11700000000000001</v>
      </c>
      <c r="B68">
        <f t="shared" si="18"/>
        <v>66</v>
      </c>
      <c r="C68" s="29">
        <f t="shared" si="28"/>
        <v>0.74431818181818177</v>
      </c>
      <c r="D68" s="6">
        <f t="shared" si="29"/>
        <v>0.65671585720597314</v>
      </c>
      <c r="E68" s="7">
        <f t="shared" ref="E68:E131" si="30">IF(A68&gt;0,_xlfn.NORM.DIST(D68,0,1,TRUE),"")</f>
        <v>0.74431818181818188</v>
      </c>
      <c r="F68" s="7">
        <f t="shared" ref="F68:F131" si="31">IF(A68&gt;0,_xlfn.NORM.DIST(D68,0,1,FALSE),"")</f>
        <v>0.32155830723698986</v>
      </c>
      <c r="I68">
        <f t="shared" ref="I68:I103" si="32">_xlfn.NORM.DIST(L68,$G$3,$H$3,TRUE)</f>
        <v>0.99999979860191635</v>
      </c>
      <c r="J68">
        <f t="shared" ref="J68:J103" si="33">_xlfn.NORM.DIST(L68,$G$3,$H$3,FALSE)</f>
        <v>2.2391409348183347E-5</v>
      </c>
      <c r="K68">
        <f t="shared" ref="K68:K103" si="34">J68*$H$3</f>
        <v>1.0577324003690661E-6</v>
      </c>
      <c r="L68">
        <f t="shared" si="19"/>
        <v>0.32500000000000018</v>
      </c>
      <c r="AK68" s="103" t="s">
        <v>104</v>
      </c>
      <c r="AL68" s="108"/>
      <c r="AM68" s="103"/>
      <c r="AN68" s="103"/>
      <c r="AU68">
        <f t="shared" si="26"/>
        <v>47</v>
      </c>
      <c r="AV68" s="2">
        <f t="shared" si="27"/>
        <v>7.8E-2</v>
      </c>
      <c r="BS68">
        <f t="shared" ref="BS68:BT112" si="35">IF(A68&gt;0,A68,"")</f>
        <v>0.11700000000000001</v>
      </c>
      <c r="BT68">
        <f t="shared" si="35"/>
        <v>66</v>
      </c>
      <c r="BU68">
        <f t="shared" ref="BU68:BU112" si="36">BS68</f>
        <v>0.11700000000000001</v>
      </c>
      <c r="BV68">
        <f t="shared" ref="BV68:BV79" si="37">_xlfn.NORM.DIST(BU68,$BP$3,$BP$4,TRUE)</f>
        <v>0.74679115418911735</v>
      </c>
      <c r="BW68">
        <f t="shared" ref="BW68:BW79" si="38">1-BV68</f>
        <v>0.25320884581088265</v>
      </c>
      <c r="BX68">
        <f t="shared" ref="BX68:BX79" si="39">SMALL($BW$3:$BW$202,BT68)</f>
        <v>0.77454963788797448</v>
      </c>
      <c r="BY68">
        <f t="shared" ref="BY68:BY79" si="40">(2*BT68-1)*(LN(BV68)+LN(BX68))</f>
        <v>-71.715064869726433</v>
      </c>
      <c r="BZ68">
        <f t="shared" ref="BZ68:BZ79" si="41">(BT68-0.5)/$BP$5</f>
        <v>0.74431818181818177</v>
      </c>
      <c r="CA68">
        <f t="shared" ref="CA68:CA79" si="42">_xlfn.NORM.S.INV(BZ68)</f>
        <v>0.65671585720597314</v>
      </c>
    </row>
    <row r="69" spans="1:79" x14ac:dyDescent="0.25">
      <c r="A69" s="21">
        <v>0.12</v>
      </c>
      <c r="B69">
        <f t="shared" ref="B69:B132" si="43">IF(A69&gt;0,(B68+1),"")</f>
        <v>67</v>
      </c>
      <c r="C69" s="29">
        <f t="shared" si="28"/>
        <v>0.75568181818181823</v>
      </c>
      <c r="D69" s="6">
        <f t="shared" si="29"/>
        <v>0.69247932764822007</v>
      </c>
      <c r="E69" s="7">
        <f t="shared" si="30"/>
        <v>0.75568181818181834</v>
      </c>
      <c r="F69" s="7">
        <f t="shared" si="31"/>
        <v>0.31389324253382478</v>
      </c>
      <c r="I69">
        <f t="shared" si="32"/>
        <v>0.99999988511179183</v>
      </c>
      <c r="J69">
        <f t="shared" si="33"/>
        <v>1.3022591761740184E-5</v>
      </c>
      <c r="K69">
        <f t="shared" si="34"/>
        <v>6.1516526400735071E-7</v>
      </c>
      <c r="L69">
        <f t="shared" ref="L69:L103" si="44">L68+0.005</f>
        <v>0.33000000000000018</v>
      </c>
      <c r="AK69" s="105" t="str">
        <f>IF(AL66&gt;0.05,("Accept Normal"),("Reject Normal"))</f>
        <v>Reject Normal</v>
      </c>
      <c r="AL69" s="110"/>
      <c r="AM69" s="103"/>
      <c r="AN69" s="103"/>
      <c r="AU69">
        <f t="shared" si="26"/>
        <v>48</v>
      </c>
      <c r="AV69" s="2">
        <f t="shared" si="27"/>
        <v>8.3000000000000004E-2</v>
      </c>
      <c r="BS69">
        <f t="shared" si="35"/>
        <v>0.12</v>
      </c>
      <c r="BT69">
        <f t="shared" si="35"/>
        <v>67</v>
      </c>
      <c r="BU69">
        <f t="shared" si="36"/>
        <v>0.12</v>
      </c>
      <c r="BV69">
        <f t="shared" si="37"/>
        <v>0.76667293811576231</v>
      </c>
      <c r="BW69">
        <f t="shared" si="38"/>
        <v>0.23332706188423769</v>
      </c>
      <c r="BX69">
        <f t="shared" si="39"/>
        <v>0.78085483641407749</v>
      </c>
      <c r="BY69">
        <f t="shared" si="40"/>
        <v>-68.237113119925709</v>
      </c>
      <c r="BZ69">
        <f t="shared" si="41"/>
        <v>0.75568181818181823</v>
      </c>
      <c r="CA69">
        <f t="shared" si="42"/>
        <v>0.69247932764822007</v>
      </c>
    </row>
    <row r="70" spans="1:79" x14ac:dyDescent="0.25">
      <c r="A70" s="21">
        <v>0.121</v>
      </c>
      <c r="B70">
        <f t="shared" si="43"/>
        <v>68</v>
      </c>
      <c r="C70" s="29">
        <f t="shared" si="28"/>
        <v>0.76704545454545459</v>
      </c>
      <c r="D70" s="6">
        <f t="shared" si="29"/>
        <v>0.72915134305229301</v>
      </c>
      <c r="E70" s="7">
        <f t="shared" si="30"/>
        <v>0.7670454545454547</v>
      </c>
      <c r="F70" s="7">
        <f t="shared" si="31"/>
        <v>0.30581670072765121</v>
      </c>
      <c r="I70">
        <f t="shared" si="32"/>
        <v>0.99999993516935859</v>
      </c>
      <c r="J70">
        <f t="shared" si="33"/>
        <v>7.4894139009148793E-6</v>
      </c>
      <c r="K70">
        <f t="shared" si="34"/>
        <v>3.537872770574334E-7</v>
      </c>
      <c r="L70">
        <f t="shared" si="44"/>
        <v>0.33500000000000019</v>
      </c>
      <c r="AK70" s="81"/>
      <c r="AL70" s="29"/>
      <c r="AU70">
        <f t="shared" si="26"/>
        <v>49</v>
      </c>
      <c r="AV70" s="2">
        <f t="shared" si="27"/>
        <v>8.3000000000000004E-2</v>
      </c>
      <c r="BS70">
        <f t="shared" si="35"/>
        <v>0.121</v>
      </c>
      <c r="BT70">
        <f t="shared" si="35"/>
        <v>68</v>
      </c>
      <c r="BU70">
        <f t="shared" si="36"/>
        <v>0.121</v>
      </c>
      <c r="BV70">
        <f t="shared" si="37"/>
        <v>0.7731024476717947</v>
      </c>
      <c r="BW70">
        <f t="shared" si="38"/>
        <v>0.2268975523282053</v>
      </c>
      <c r="BX70">
        <f t="shared" si="39"/>
        <v>0.78705742753162267</v>
      </c>
      <c r="BY70">
        <f t="shared" si="40"/>
        <v>-67.067698904043851</v>
      </c>
      <c r="BZ70">
        <f t="shared" si="41"/>
        <v>0.76704545454545459</v>
      </c>
      <c r="CA70">
        <f t="shared" si="42"/>
        <v>0.72915134305229301</v>
      </c>
    </row>
    <row r="71" spans="1:79" x14ac:dyDescent="0.25">
      <c r="A71" s="21">
        <v>0.128</v>
      </c>
      <c r="B71">
        <f t="shared" si="43"/>
        <v>69</v>
      </c>
      <c r="C71" s="29">
        <f t="shared" si="28"/>
        <v>0.77840909090909094</v>
      </c>
      <c r="D71" s="6">
        <f t="shared" si="29"/>
        <v>0.76683130989518566</v>
      </c>
      <c r="E71" s="7">
        <f t="shared" si="30"/>
        <v>0.77840909090909094</v>
      </c>
      <c r="F71" s="7">
        <f t="shared" si="31"/>
        <v>0.29731780489531284</v>
      </c>
      <c r="I71">
        <f t="shared" si="32"/>
        <v>0.99999996381197354</v>
      </c>
      <c r="J71">
        <f t="shared" si="33"/>
        <v>4.2592452524069808E-6</v>
      </c>
      <c r="K71">
        <f t="shared" si="34"/>
        <v>2.0119955981933287E-7</v>
      </c>
      <c r="L71">
        <f t="shared" si="44"/>
        <v>0.34000000000000019</v>
      </c>
      <c r="AU71">
        <f t="shared" si="26"/>
        <v>50</v>
      </c>
      <c r="AV71" s="2">
        <f t="shared" si="27"/>
        <v>8.4000000000000005E-2</v>
      </c>
      <c r="BS71">
        <f t="shared" si="35"/>
        <v>0.128</v>
      </c>
      <c r="BT71">
        <f t="shared" si="35"/>
        <v>69</v>
      </c>
      <c r="BU71">
        <f t="shared" si="36"/>
        <v>0.128</v>
      </c>
      <c r="BV71">
        <f t="shared" si="37"/>
        <v>0.81521732780863809</v>
      </c>
      <c r="BW71">
        <f t="shared" si="38"/>
        <v>0.18478267219136191</v>
      </c>
      <c r="BX71">
        <f t="shared" si="39"/>
        <v>0.79315634735357177</v>
      </c>
      <c r="BY71">
        <f t="shared" si="40"/>
        <v>-59.736857861803934</v>
      </c>
      <c r="BZ71">
        <f t="shared" si="41"/>
        <v>0.77840909090909094</v>
      </c>
      <c r="CA71">
        <f t="shared" si="42"/>
        <v>0.76683130989518566</v>
      </c>
    </row>
    <row r="72" spans="1:79" x14ac:dyDescent="0.25">
      <c r="A72" s="21">
        <v>0.128</v>
      </c>
      <c r="B72">
        <f t="shared" si="43"/>
        <v>70</v>
      </c>
      <c r="C72" s="29">
        <f t="shared" si="28"/>
        <v>0.78977272727272729</v>
      </c>
      <c r="D72" s="6">
        <f t="shared" si="29"/>
        <v>0.80563290730518677</v>
      </c>
      <c r="E72" s="7">
        <f t="shared" si="30"/>
        <v>0.78977272727272718</v>
      </c>
      <c r="F72" s="7">
        <f t="shared" si="31"/>
        <v>0.2883844699916796</v>
      </c>
      <c r="I72">
        <f t="shared" si="32"/>
        <v>0.99999998001866908</v>
      </c>
      <c r="J72">
        <f t="shared" si="33"/>
        <v>2.3952556481577711E-6</v>
      </c>
      <c r="K72">
        <f t="shared" si="34"/>
        <v>1.1314783570910121E-7</v>
      </c>
      <c r="L72">
        <f t="shared" si="44"/>
        <v>0.3450000000000002</v>
      </c>
      <c r="AU72">
        <f t="shared" si="26"/>
        <v>51</v>
      </c>
      <c r="AV72" s="2">
        <f t="shared" si="27"/>
        <v>8.5999999999999993E-2</v>
      </c>
      <c r="BS72">
        <f t="shared" si="35"/>
        <v>0.128</v>
      </c>
      <c r="BT72">
        <f t="shared" si="35"/>
        <v>70</v>
      </c>
      <c r="BU72">
        <f t="shared" si="36"/>
        <v>0.128</v>
      </c>
      <c r="BV72">
        <f t="shared" si="37"/>
        <v>0.81521732780863809</v>
      </c>
      <c r="BW72">
        <f t="shared" si="38"/>
        <v>0.18478267219136191</v>
      </c>
      <c r="BX72">
        <f t="shared" si="39"/>
        <v>0.79315634735357177</v>
      </c>
      <c r="BY72">
        <f t="shared" si="40"/>
        <v>-60.608928779494498</v>
      </c>
      <c r="BZ72">
        <f t="shared" si="41"/>
        <v>0.78977272727272729</v>
      </c>
      <c r="CA72">
        <f t="shared" si="42"/>
        <v>0.80563290730518677</v>
      </c>
    </row>
    <row r="73" spans="1:79" x14ac:dyDescent="0.25">
      <c r="A73" s="19">
        <v>0.13</v>
      </c>
      <c r="B73">
        <f t="shared" si="43"/>
        <v>71</v>
      </c>
      <c r="C73" s="29">
        <f t="shared" si="28"/>
        <v>0.80113636363636365</v>
      </c>
      <c r="D73" s="6">
        <f t="shared" si="29"/>
        <v>0.84568718722657388</v>
      </c>
      <c r="E73" s="7">
        <f t="shared" si="30"/>
        <v>0.80113636363636354</v>
      </c>
      <c r="F73" s="7">
        <f t="shared" si="31"/>
        <v>0.27900322376220865</v>
      </c>
      <c r="I73">
        <f t="shared" si="32"/>
        <v>0.99999998908674526</v>
      </c>
      <c r="J73">
        <f t="shared" si="33"/>
        <v>1.3320039333243125E-6</v>
      </c>
      <c r="K73">
        <f t="shared" si="34"/>
        <v>6.2921618545215391E-8</v>
      </c>
      <c r="L73">
        <f t="shared" si="44"/>
        <v>0.3500000000000002</v>
      </c>
      <c r="AU73">
        <f t="shared" si="26"/>
        <v>52</v>
      </c>
      <c r="AV73" s="2">
        <f t="shared" si="27"/>
        <v>8.8999999999999996E-2</v>
      </c>
      <c r="BS73">
        <f t="shared" si="35"/>
        <v>0.13</v>
      </c>
      <c r="BT73">
        <f t="shared" si="35"/>
        <v>71</v>
      </c>
      <c r="BU73">
        <f t="shared" si="36"/>
        <v>0.13</v>
      </c>
      <c r="BV73">
        <f t="shared" si="37"/>
        <v>0.82629537306655387</v>
      </c>
      <c r="BW73">
        <f t="shared" si="38"/>
        <v>0.17370462693344613</v>
      </c>
      <c r="BX73">
        <f t="shared" si="39"/>
        <v>0.81082208494458063</v>
      </c>
      <c r="BY73">
        <f t="shared" si="40"/>
        <v>-56.471853767088994</v>
      </c>
      <c r="BZ73">
        <f t="shared" si="41"/>
        <v>0.80113636363636365</v>
      </c>
      <c r="CA73">
        <f t="shared" si="42"/>
        <v>0.84568718722657388</v>
      </c>
    </row>
    <row r="74" spans="1:79" x14ac:dyDescent="0.25">
      <c r="A74" s="19">
        <v>0.13400000000000001</v>
      </c>
      <c r="B74">
        <f t="shared" si="43"/>
        <v>72</v>
      </c>
      <c r="C74" s="29">
        <f t="shared" si="28"/>
        <v>0.8125</v>
      </c>
      <c r="D74" s="6">
        <f t="shared" si="29"/>
        <v>0.88714655901887607</v>
      </c>
      <c r="E74" s="7">
        <f t="shared" si="30"/>
        <v>0.8125</v>
      </c>
      <c r="F74" s="7">
        <f t="shared" si="31"/>
        <v>0.26915898765556917</v>
      </c>
      <c r="I74">
        <f t="shared" si="32"/>
        <v>0.9999999941040989</v>
      </c>
      <c r="J74">
        <f t="shared" si="33"/>
        <v>7.3247625582799824E-7</v>
      </c>
      <c r="K74">
        <f t="shared" si="34"/>
        <v>3.4600942541973252E-8</v>
      </c>
      <c r="L74">
        <f t="shared" si="44"/>
        <v>0.3550000000000002</v>
      </c>
      <c r="AU74">
        <f t="shared" si="26"/>
        <v>53</v>
      </c>
      <c r="AV74" s="2">
        <f t="shared" si="27"/>
        <v>0.09</v>
      </c>
      <c r="BS74">
        <f t="shared" si="35"/>
        <v>0.13400000000000001</v>
      </c>
      <c r="BT74">
        <f t="shared" si="35"/>
        <v>72</v>
      </c>
      <c r="BU74">
        <f t="shared" si="36"/>
        <v>0.13400000000000001</v>
      </c>
      <c r="BV74">
        <f t="shared" si="37"/>
        <v>0.8471539995087205</v>
      </c>
      <c r="BW74">
        <f t="shared" si="38"/>
        <v>0.1528460004912795</v>
      </c>
      <c r="BX74">
        <f t="shared" si="39"/>
        <v>0.81082208494458063</v>
      </c>
      <c r="BY74">
        <f t="shared" si="40"/>
        <v>-53.707855568347128</v>
      </c>
      <c r="BZ74">
        <f t="shared" si="41"/>
        <v>0.8125</v>
      </c>
      <c r="CA74">
        <f t="shared" si="42"/>
        <v>0.88714655901887607</v>
      </c>
    </row>
    <row r="75" spans="1:79" x14ac:dyDescent="0.25">
      <c r="A75" s="19">
        <v>0.13700000000000001</v>
      </c>
      <c r="B75">
        <f t="shared" si="43"/>
        <v>73</v>
      </c>
      <c r="C75" s="29">
        <f t="shared" si="28"/>
        <v>0.82386363636363635</v>
      </c>
      <c r="D75" s="6">
        <f t="shared" si="29"/>
        <v>0.93018998319682389</v>
      </c>
      <c r="E75" s="7">
        <f t="shared" si="30"/>
        <v>0.82386363636363602</v>
      </c>
      <c r="F75" s="7">
        <f t="shared" si="31"/>
        <v>0.25883480595346048</v>
      </c>
      <c r="I75">
        <f t="shared" si="32"/>
        <v>0.99999999684929353</v>
      </c>
      <c r="J75">
        <f t="shared" si="33"/>
        <v>3.9830522557975553E-7</v>
      </c>
      <c r="K75">
        <f t="shared" si="34"/>
        <v>1.8815266863324884E-8</v>
      </c>
      <c r="L75">
        <f t="shared" si="44"/>
        <v>0.36000000000000021</v>
      </c>
      <c r="AL75" t="s">
        <v>6</v>
      </c>
      <c r="AM75" t="s">
        <v>71</v>
      </c>
      <c r="AU75">
        <f t="shared" si="26"/>
        <v>54</v>
      </c>
      <c r="AV75" s="2">
        <f t="shared" si="27"/>
        <v>9.0999999999999998E-2</v>
      </c>
      <c r="BS75">
        <f t="shared" si="35"/>
        <v>0.13700000000000001</v>
      </c>
      <c r="BT75">
        <f t="shared" si="35"/>
        <v>73</v>
      </c>
      <c r="BU75">
        <f t="shared" si="36"/>
        <v>0.13700000000000001</v>
      </c>
      <c r="BV75">
        <f t="shared" si="37"/>
        <v>0.86166075779081863</v>
      </c>
      <c r="BW75">
        <f t="shared" si="38"/>
        <v>0.13833924220918137</v>
      </c>
      <c r="BX75">
        <f t="shared" si="39"/>
        <v>0.81082208494458063</v>
      </c>
      <c r="BY75">
        <f t="shared" si="40"/>
        <v>-51.9970383584646</v>
      </c>
      <c r="BZ75">
        <f t="shared" si="41"/>
        <v>0.82386363636363635</v>
      </c>
      <c r="CA75">
        <f t="shared" si="42"/>
        <v>0.93018998319682389</v>
      </c>
    </row>
    <row r="76" spans="1:79" x14ac:dyDescent="0.25">
      <c r="A76" s="19">
        <v>0.13800000000000001</v>
      </c>
      <c r="B76">
        <f t="shared" si="43"/>
        <v>74</v>
      </c>
      <c r="C76" s="29">
        <f t="shared" si="28"/>
        <v>0.83522727272727271</v>
      </c>
      <c r="D76" s="6">
        <f t="shared" si="29"/>
        <v>0.97502984780811075</v>
      </c>
      <c r="E76" s="7">
        <f t="shared" si="30"/>
        <v>0.83522727272727271</v>
      </c>
      <c r="F76" s="7">
        <f t="shared" si="31"/>
        <v>0.24801150686036688</v>
      </c>
      <c r="I76">
        <f t="shared" si="32"/>
        <v>0.99999999833458075</v>
      </c>
      <c r="J76">
        <f t="shared" si="33"/>
        <v>2.1417701759780931E-7</v>
      </c>
      <c r="K76">
        <f t="shared" si="34"/>
        <v>1.0117360966651181E-8</v>
      </c>
      <c r="L76">
        <f t="shared" si="44"/>
        <v>0.36500000000000021</v>
      </c>
      <c r="AK76" t="s">
        <v>68</v>
      </c>
      <c r="AL76" s="2">
        <f>_xlfn.QUARTILE.INC(A3:A202,1)</f>
        <v>4.9750000000000003E-2</v>
      </c>
      <c r="AM76">
        <v>0.25</v>
      </c>
      <c r="AU76">
        <f t="shared" si="26"/>
        <v>55</v>
      </c>
      <c r="AV76" s="2">
        <f t="shared" si="27"/>
        <v>9.0999999999999998E-2</v>
      </c>
      <c r="BS76">
        <f t="shared" si="35"/>
        <v>0.13800000000000001</v>
      </c>
      <c r="BT76">
        <f t="shared" si="35"/>
        <v>74</v>
      </c>
      <c r="BU76">
        <f t="shared" si="36"/>
        <v>0.13800000000000001</v>
      </c>
      <c r="BV76">
        <f t="shared" si="37"/>
        <v>0.86628068373915013</v>
      </c>
      <c r="BW76">
        <f t="shared" si="38"/>
        <v>0.13371931626084987</v>
      </c>
      <c r="BX76">
        <f t="shared" si="39"/>
        <v>0.81649786875797659</v>
      </c>
      <c r="BY76">
        <f t="shared" si="40"/>
        <v>-50.902760829332202</v>
      </c>
      <c r="BZ76">
        <f t="shared" si="41"/>
        <v>0.83522727272727271</v>
      </c>
      <c r="CA76">
        <f t="shared" si="42"/>
        <v>0.97502984780811075</v>
      </c>
    </row>
    <row r="77" spans="1:79" x14ac:dyDescent="0.25">
      <c r="A77" s="22">
        <v>0.14199999999999999</v>
      </c>
      <c r="B77">
        <f t="shared" si="43"/>
        <v>75</v>
      </c>
      <c r="C77" s="29">
        <f t="shared" si="28"/>
        <v>0.84659090909090906</v>
      </c>
      <c r="D77" s="6">
        <f t="shared" si="29"/>
        <v>1.0219212334923036</v>
      </c>
      <c r="E77" s="7">
        <f t="shared" si="30"/>
        <v>0.84659090909090895</v>
      </c>
      <c r="F77" s="7">
        <f t="shared" si="31"/>
        <v>0.23666727269480528</v>
      </c>
      <c r="I77">
        <f t="shared" si="32"/>
        <v>0.99999999912925042</v>
      </c>
      <c r="J77">
        <f t="shared" si="33"/>
        <v>1.138843739486701E-7</v>
      </c>
      <c r="K77">
        <f t="shared" si="34"/>
        <v>5.3797056874862691E-9</v>
      </c>
      <c r="L77">
        <f t="shared" si="44"/>
        <v>0.37000000000000022</v>
      </c>
      <c r="AK77" t="s">
        <v>70</v>
      </c>
      <c r="AL77" s="2">
        <f>_xlfn.QUARTILE.INC(A3:A202,2)</f>
        <v>7.5499999999999998E-2</v>
      </c>
      <c r="AM77">
        <v>0.5</v>
      </c>
      <c r="AU77">
        <f t="shared" si="26"/>
        <v>56</v>
      </c>
      <c r="AV77" s="2">
        <f t="shared" si="27"/>
        <v>9.1999999999999998E-2</v>
      </c>
      <c r="BS77">
        <f t="shared" si="35"/>
        <v>0.14199999999999999</v>
      </c>
      <c r="BT77">
        <f t="shared" si="35"/>
        <v>75</v>
      </c>
      <c r="BU77">
        <f t="shared" si="36"/>
        <v>0.14199999999999999</v>
      </c>
      <c r="BV77">
        <f t="shared" si="37"/>
        <v>0.88369400253917285</v>
      </c>
      <c r="BW77">
        <f t="shared" si="38"/>
        <v>0.11630599746082715</v>
      </c>
      <c r="BX77">
        <f t="shared" si="39"/>
        <v>0.83287951556338213</v>
      </c>
      <c r="BY77">
        <f t="shared" si="40"/>
        <v>-45.67009634107945</v>
      </c>
      <c r="BZ77">
        <f t="shared" si="41"/>
        <v>0.84659090909090906</v>
      </c>
      <c r="CA77">
        <f t="shared" si="42"/>
        <v>1.0219212334923036</v>
      </c>
    </row>
    <row r="78" spans="1:79" x14ac:dyDescent="0.25">
      <c r="A78" s="22">
        <v>0.14499999999999999</v>
      </c>
      <c r="B78">
        <f t="shared" si="43"/>
        <v>76</v>
      </c>
      <c r="C78" s="29">
        <f t="shared" si="28"/>
        <v>0.85795454545454541</v>
      </c>
      <c r="D78" s="6">
        <f t="shared" si="29"/>
        <v>1.0711746468263743</v>
      </c>
      <c r="E78" s="7">
        <f t="shared" si="30"/>
        <v>0.85795454545454541</v>
      </c>
      <c r="F78" s="7">
        <f t="shared" si="31"/>
        <v>0.22477708634983942</v>
      </c>
      <c r="I78">
        <f t="shared" si="32"/>
        <v>0.9999999995496881</v>
      </c>
      <c r="J78">
        <f t="shared" si="33"/>
        <v>5.9881106957242845E-8</v>
      </c>
      <c r="K78">
        <f t="shared" si="34"/>
        <v>2.8286824653929161E-9</v>
      </c>
      <c r="L78">
        <f t="shared" si="44"/>
        <v>0.37500000000000022</v>
      </c>
      <c r="AK78" t="s">
        <v>69</v>
      </c>
      <c r="AL78" s="2">
        <f>_xlfn.QUARTILE.INC(A3:A202,3)</f>
        <v>0.11775000000000001</v>
      </c>
      <c r="AM78">
        <v>0.75</v>
      </c>
      <c r="AU78">
        <f t="shared" si="26"/>
        <v>57</v>
      </c>
      <c r="AV78" s="2">
        <f t="shared" si="27"/>
        <v>9.4E-2</v>
      </c>
      <c r="BS78">
        <f t="shared" si="35"/>
        <v>0.14499999999999999</v>
      </c>
      <c r="BT78">
        <f t="shared" si="35"/>
        <v>76</v>
      </c>
      <c r="BU78">
        <f t="shared" si="36"/>
        <v>0.14499999999999999</v>
      </c>
      <c r="BV78">
        <f t="shared" si="37"/>
        <v>0.89565309139516036</v>
      </c>
      <c r="BW78">
        <f t="shared" si="38"/>
        <v>0.10434690860483964</v>
      </c>
      <c r="BX78">
        <f t="shared" si="39"/>
        <v>0.83812378388949638</v>
      </c>
      <c r="BY78">
        <f t="shared" si="40"/>
        <v>-43.305530346332105</v>
      </c>
      <c r="BZ78">
        <f t="shared" si="41"/>
        <v>0.85795454545454541</v>
      </c>
      <c r="CA78">
        <f t="shared" si="42"/>
        <v>1.0711746468263743</v>
      </c>
    </row>
    <row r="79" spans="1:79" x14ac:dyDescent="0.25">
      <c r="A79" s="19">
        <v>0.154</v>
      </c>
      <c r="B79">
        <f t="shared" si="43"/>
        <v>77</v>
      </c>
      <c r="C79" s="29">
        <f t="shared" si="28"/>
        <v>0.86931818181818177</v>
      </c>
      <c r="D79" s="6">
        <f t="shared" si="29"/>
        <v>1.123173920626966</v>
      </c>
      <c r="E79" s="7">
        <f t="shared" si="30"/>
        <v>0.86931818181818177</v>
      </c>
      <c r="F79" s="7">
        <f t="shared" si="31"/>
        <v>0.21231200570913222</v>
      </c>
      <c r="I79">
        <f t="shared" si="32"/>
        <v>0.99999999976965404</v>
      </c>
      <c r="J79">
        <f t="shared" si="33"/>
        <v>3.1135074615350091E-8</v>
      </c>
      <c r="K79">
        <f t="shared" si="34"/>
        <v>1.4707683958819727E-9</v>
      </c>
      <c r="L79">
        <f t="shared" si="44"/>
        <v>0.38000000000000023</v>
      </c>
      <c r="AU79">
        <f t="shared" si="26"/>
        <v>58</v>
      </c>
      <c r="AV79" s="2">
        <f t="shared" si="27"/>
        <v>9.4E-2</v>
      </c>
      <c r="BS79">
        <f t="shared" si="35"/>
        <v>0.154</v>
      </c>
      <c r="BT79">
        <f t="shared" si="35"/>
        <v>77</v>
      </c>
      <c r="BU79">
        <f t="shared" si="36"/>
        <v>0.154</v>
      </c>
      <c r="BV79">
        <f t="shared" si="37"/>
        <v>0.92614791016564946</v>
      </c>
      <c r="BW79">
        <f t="shared" si="38"/>
        <v>7.3852089834350543E-2</v>
      </c>
      <c r="BX79">
        <f t="shared" si="39"/>
        <v>0.84828708146615717</v>
      </c>
      <c r="BY79">
        <f t="shared" si="40"/>
        <v>-36.912395649918366</v>
      </c>
      <c r="BZ79">
        <f t="shared" si="41"/>
        <v>0.86931818181818177</v>
      </c>
      <c r="CA79">
        <f t="shared" si="42"/>
        <v>1.123173920626966</v>
      </c>
    </row>
    <row r="80" spans="1:79" x14ac:dyDescent="0.25">
      <c r="A80" s="19">
        <v>0.156</v>
      </c>
      <c r="B80">
        <f t="shared" si="43"/>
        <v>78</v>
      </c>
      <c r="C80" s="29">
        <f t="shared" si="28"/>
        <v>0.88068181818181823</v>
      </c>
      <c r="D80" s="6">
        <f t="shared" si="29"/>
        <v>1.1784020429997195</v>
      </c>
      <c r="E80" s="7">
        <f t="shared" si="30"/>
        <v>0.88068181818181834</v>
      </c>
      <c r="F80" s="7">
        <f t="shared" si="31"/>
        <v>0.19923819292120454</v>
      </c>
      <c r="I80">
        <f t="shared" si="32"/>
        <v>0.99999999988345556</v>
      </c>
      <c r="J80">
        <f t="shared" si="33"/>
        <v>1.6008270383259956E-8</v>
      </c>
      <c r="K80">
        <f t="shared" si="34"/>
        <v>7.5620368485721706E-10</v>
      </c>
      <c r="L80">
        <f t="shared" si="44"/>
        <v>0.38500000000000023</v>
      </c>
      <c r="AU80">
        <f t="shared" si="26"/>
        <v>59</v>
      </c>
      <c r="AV80" s="2">
        <f t="shared" si="27"/>
        <v>9.7000000000000003E-2</v>
      </c>
      <c r="BS80">
        <f t="shared" si="35"/>
        <v>0.156</v>
      </c>
      <c r="BT80">
        <f t="shared" si="35"/>
        <v>78</v>
      </c>
      <c r="BU80">
        <f t="shared" ref="BU80:BU90" si="45">BS80</f>
        <v>0.156</v>
      </c>
      <c r="BV80">
        <f t="shared" ref="BV80:BV90" si="46">_xlfn.NORM.DIST(BU80,$BP$3,$BP$4,TRUE)</f>
        <v>0.93189143725055001</v>
      </c>
      <c r="BW80">
        <f t="shared" ref="BW80:BW90" si="47">1-BV80</f>
        <v>6.8108562749449986E-2</v>
      </c>
      <c r="BX80">
        <f t="shared" ref="BX80:BX90" si="48">SMALL($BW$3:$BW$202,BT80)</f>
        <v>0.84828708146615717</v>
      </c>
      <c r="BY80">
        <f t="shared" ref="BY80:BY90" si="49">(2*BT80-1)*(LN(BV80)+LN(BX80))</f>
        <v>-36.43664293892828</v>
      </c>
      <c r="BZ80">
        <f t="shared" ref="BZ80:BZ90" si="50">(BT80-0.5)/$BP$5</f>
        <v>0.88068181818181823</v>
      </c>
      <c r="CA80">
        <f t="shared" ref="CA80:CA90" si="51">_xlfn.NORM.S.INV(BZ80)</f>
        <v>1.1784020429997195</v>
      </c>
    </row>
    <row r="81" spans="1:79" x14ac:dyDescent="0.25">
      <c r="A81" s="19">
        <v>0.156</v>
      </c>
      <c r="B81">
        <f t="shared" si="43"/>
        <v>79</v>
      </c>
      <c r="C81" s="29">
        <f t="shared" si="28"/>
        <v>0.89204545454545459</v>
      </c>
      <c r="D81" s="6">
        <f t="shared" si="29"/>
        <v>1.2374795794240139</v>
      </c>
      <c r="E81" s="7">
        <f t="shared" si="30"/>
        <v>0.89204545454545459</v>
      </c>
      <c r="F81" s="7">
        <f t="shared" si="31"/>
        <v>0.18551558432118206</v>
      </c>
      <c r="I81">
        <f t="shared" si="32"/>
        <v>0.99999999994167665</v>
      </c>
      <c r="J81">
        <f t="shared" si="33"/>
        <v>8.1390425812569241E-9</v>
      </c>
      <c r="K81">
        <f t="shared" si="34"/>
        <v>3.844746399081567E-10</v>
      </c>
      <c r="L81">
        <f t="shared" si="44"/>
        <v>0.39000000000000024</v>
      </c>
      <c r="AU81">
        <f t="shared" si="26"/>
        <v>60</v>
      </c>
      <c r="AV81" s="2">
        <f t="shared" si="27"/>
        <v>9.7000000000000003E-2</v>
      </c>
      <c r="BS81">
        <f t="shared" si="35"/>
        <v>0.156</v>
      </c>
      <c r="BT81">
        <f t="shared" si="35"/>
        <v>79</v>
      </c>
      <c r="BU81">
        <f t="shared" si="45"/>
        <v>0.156</v>
      </c>
      <c r="BV81">
        <f t="shared" si="46"/>
        <v>0.93189143725055001</v>
      </c>
      <c r="BW81">
        <f t="shared" si="47"/>
        <v>6.8108562749449986E-2</v>
      </c>
      <c r="BX81">
        <f t="shared" si="48"/>
        <v>0.88046198247151763</v>
      </c>
      <c r="BY81">
        <f t="shared" si="49"/>
        <v>-31.062054972376661</v>
      </c>
      <c r="BZ81">
        <f t="shared" si="50"/>
        <v>0.89204545454545459</v>
      </c>
      <c r="CA81">
        <f t="shared" si="51"/>
        <v>1.2374795794240139</v>
      </c>
    </row>
    <row r="82" spans="1:79" x14ac:dyDescent="0.25">
      <c r="A82" s="19">
        <v>0.159</v>
      </c>
      <c r="B82">
        <f t="shared" si="43"/>
        <v>80</v>
      </c>
      <c r="C82" s="29">
        <f t="shared" si="28"/>
        <v>0.90340909090909094</v>
      </c>
      <c r="D82" s="6">
        <f t="shared" si="29"/>
        <v>1.3012239250892597</v>
      </c>
      <c r="E82" s="7">
        <f t="shared" si="30"/>
        <v>0.90340909090909105</v>
      </c>
      <c r="F82" s="7">
        <f t="shared" si="31"/>
        <v>0.17109601568636904</v>
      </c>
      <c r="I82">
        <f t="shared" si="32"/>
        <v>0.99999999997113098</v>
      </c>
      <c r="J82">
        <f t="shared" si="33"/>
        <v>4.092009559170485E-9</v>
      </c>
      <c r="K82">
        <f t="shared" si="34"/>
        <v>1.9329962781935025E-10</v>
      </c>
      <c r="L82">
        <f t="shared" si="44"/>
        <v>0.39500000000000024</v>
      </c>
      <c r="AU82">
        <f t="shared" si="26"/>
        <v>61</v>
      </c>
      <c r="AV82" s="2">
        <f t="shared" si="27"/>
        <v>0.1</v>
      </c>
      <c r="BS82">
        <f t="shared" si="35"/>
        <v>0.159</v>
      </c>
      <c r="BT82">
        <f t="shared" si="35"/>
        <v>80</v>
      </c>
      <c r="BU82">
        <f t="shared" si="45"/>
        <v>0.159</v>
      </c>
      <c r="BV82">
        <f t="shared" si="46"/>
        <v>0.93985229071976706</v>
      </c>
      <c r="BW82">
        <f t="shared" si="47"/>
        <v>6.0147709280232942E-2</v>
      </c>
      <c r="BX82">
        <f t="shared" si="48"/>
        <v>0.8886989124349437</v>
      </c>
      <c r="BY82">
        <f t="shared" si="49"/>
        <v>-28.62466436148782</v>
      </c>
      <c r="BZ82">
        <f t="shared" si="50"/>
        <v>0.90340909090909094</v>
      </c>
      <c r="CA82">
        <f t="shared" si="51"/>
        <v>1.3012239250892597</v>
      </c>
    </row>
    <row r="83" spans="1:79" x14ac:dyDescent="0.25">
      <c r="A83" s="23">
        <v>0.16</v>
      </c>
      <c r="B83">
        <f t="shared" si="43"/>
        <v>81</v>
      </c>
      <c r="C83" s="29">
        <f t="shared" si="28"/>
        <v>0.91477272727272729</v>
      </c>
      <c r="D83" s="6">
        <f t="shared" si="29"/>
        <v>1.370744730967556</v>
      </c>
      <c r="E83" s="7">
        <f t="shared" si="30"/>
        <v>0.9147727272727274</v>
      </c>
      <c r="F83" s="7">
        <f t="shared" si="31"/>
        <v>0.15592048831733549</v>
      </c>
      <c r="I83">
        <f t="shared" si="32"/>
        <v>0.99999999998586631</v>
      </c>
      <c r="J83">
        <f t="shared" si="33"/>
        <v>2.0343907286728125E-9</v>
      </c>
      <c r="K83">
        <f t="shared" si="34"/>
        <v>9.6101185738996363E-11</v>
      </c>
      <c r="L83">
        <f t="shared" si="44"/>
        <v>0.40000000000000024</v>
      </c>
      <c r="AU83">
        <f t="shared" si="26"/>
        <v>62</v>
      </c>
      <c r="AV83" s="2">
        <f t="shared" si="27"/>
        <v>0.109</v>
      </c>
      <c r="BS83">
        <f t="shared" si="35"/>
        <v>0.16</v>
      </c>
      <c r="BT83">
        <f t="shared" si="35"/>
        <v>81</v>
      </c>
      <c r="BU83">
        <f t="shared" si="45"/>
        <v>0.16</v>
      </c>
      <c r="BV83">
        <f t="shared" si="46"/>
        <v>0.94233761627833623</v>
      </c>
      <c r="BW83">
        <f t="shared" si="47"/>
        <v>5.7662383721663768E-2</v>
      </c>
      <c r="BX83">
        <f t="shared" si="48"/>
        <v>0.8886989124349437</v>
      </c>
      <c r="BY83">
        <f t="shared" si="49"/>
        <v>-28.55953995633055</v>
      </c>
      <c r="BZ83">
        <f t="shared" si="50"/>
        <v>0.91477272727272729</v>
      </c>
      <c r="CA83">
        <f t="shared" si="51"/>
        <v>1.370744730967556</v>
      </c>
    </row>
    <row r="84" spans="1:79" x14ac:dyDescent="0.25">
      <c r="A84" s="23">
        <v>0.16500000000000001</v>
      </c>
      <c r="B84">
        <f t="shared" si="43"/>
        <v>82</v>
      </c>
      <c r="C84" s="29">
        <f t="shared" si="28"/>
        <v>0.92613636363636365</v>
      </c>
      <c r="D84" s="6">
        <f t="shared" si="29"/>
        <v>1.4476059980540619</v>
      </c>
      <c r="E84" s="7">
        <f t="shared" si="30"/>
        <v>0.92613636363636365</v>
      </c>
      <c r="F84" s="7">
        <f t="shared" si="31"/>
        <v>0.13991501225796982</v>
      </c>
      <c r="I84">
        <f t="shared" si="32"/>
        <v>0.99999999999315603</v>
      </c>
      <c r="J84">
        <f t="shared" si="33"/>
        <v>1.0001531468738608E-9</v>
      </c>
      <c r="K84">
        <f t="shared" si="34"/>
        <v>4.7245547269019608E-11</v>
      </c>
      <c r="L84">
        <f t="shared" si="44"/>
        <v>0.40500000000000025</v>
      </c>
      <c r="AU84">
        <f t="shared" si="26"/>
        <v>63</v>
      </c>
      <c r="AV84" s="2">
        <f t="shared" si="27"/>
        <v>0.109</v>
      </c>
      <c r="BS84">
        <f t="shared" si="35"/>
        <v>0.16500000000000001</v>
      </c>
      <c r="BT84">
        <f t="shared" si="35"/>
        <v>82</v>
      </c>
      <c r="BU84">
        <f t="shared" si="45"/>
        <v>0.16500000000000001</v>
      </c>
      <c r="BV84">
        <f t="shared" si="46"/>
        <v>0.95357485753250748</v>
      </c>
      <c r="BW84">
        <f t="shared" si="47"/>
        <v>4.6425142467492519E-2</v>
      </c>
      <c r="BX84">
        <f t="shared" si="48"/>
        <v>0.8886989124349437</v>
      </c>
      <c r="BY84">
        <f t="shared" si="49"/>
        <v>-26.982063331878667</v>
      </c>
      <c r="BZ84">
        <f t="shared" si="50"/>
        <v>0.92613636363636365</v>
      </c>
      <c r="CA84">
        <f t="shared" si="51"/>
        <v>1.4476059980540619</v>
      </c>
    </row>
    <row r="85" spans="1:79" x14ac:dyDescent="0.25">
      <c r="A85" s="23">
        <v>0.16700000000000001</v>
      </c>
      <c r="B85">
        <f t="shared" si="43"/>
        <v>83</v>
      </c>
      <c r="C85" s="29">
        <f t="shared" si="28"/>
        <v>0.9375</v>
      </c>
      <c r="D85" s="6">
        <f t="shared" si="29"/>
        <v>1.5341205443525465</v>
      </c>
      <c r="E85" s="7">
        <f t="shared" si="30"/>
        <v>0.9375</v>
      </c>
      <c r="F85" s="7">
        <f t="shared" si="31"/>
        <v>0.12298394562446754</v>
      </c>
      <c r="I85">
        <f t="shared" si="32"/>
        <v>0.99999999999672207</v>
      </c>
      <c r="J85">
        <f t="shared" si="33"/>
        <v>4.8622026192386331E-10</v>
      </c>
      <c r="K85">
        <f t="shared" si="34"/>
        <v>2.2968224856044145E-11</v>
      </c>
      <c r="L85">
        <f t="shared" si="44"/>
        <v>0.41000000000000025</v>
      </c>
      <c r="AU85">
        <f t="shared" si="26"/>
        <v>64</v>
      </c>
      <c r="AV85" s="2">
        <f t="shared" si="27"/>
        <v>0.115</v>
      </c>
      <c r="BS85">
        <f t="shared" si="35"/>
        <v>0.16700000000000001</v>
      </c>
      <c r="BT85">
        <f t="shared" si="35"/>
        <v>83</v>
      </c>
      <c r="BU85">
        <f t="shared" si="45"/>
        <v>0.16700000000000001</v>
      </c>
      <c r="BV85">
        <f t="shared" si="46"/>
        <v>0.95754568857775424</v>
      </c>
      <c r="BW85">
        <f t="shared" si="47"/>
        <v>4.2454311422245761E-2</v>
      </c>
      <c r="BX85">
        <f t="shared" si="48"/>
        <v>0.89266150036660175</v>
      </c>
      <c r="BY85">
        <f t="shared" si="49"/>
        <v>-25.893395787939188</v>
      </c>
      <c r="BZ85">
        <f t="shared" si="50"/>
        <v>0.9375</v>
      </c>
      <c r="CA85">
        <f t="shared" si="51"/>
        <v>1.5341205443525465</v>
      </c>
    </row>
    <row r="86" spans="1:79" x14ac:dyDescent="0.25">
      <c r="A86" s="24">
        <v>0.17199999999999999</v>
      </c>
      <c r="B86">
        <f t="shared" si="43"/>
        <v>84</v>
      </c>
      <c r="C86" s="29">
        <f t="shared" si="28"/>
        <v>0.94886363636363635</v>
      </c>
      <c r="D86" s="6">
        <f t="shared" si="29"/>
        <v>1.6339339161209507</v>
      </c>
      <c r="E86" s="7">
        <f t="shared" si="30"/>
        <v>0.94886363636363635</v>
      </c>
      <c r="F86" s="7">
        <f t="shared" si="31"/>
        <v>0.10499856933169746</v>
      </c>
      <c r="I86">
        <f t="shared" si="32"/>
        <v>0.99999999999844724</v>
      </c>
      <c r="J86">
        <f t="shared" si="33"/>
        <v>2.3374052196985799E-10</v>
      </c>
      <c r="K86">
        <f t="shared" si="34"/>
        <v>1.1041507906993577E-11</v>
      </c>
      <c r="L86">
        <f t="shared" si="44"/>
        <v>0.41500000000000026</v>
      </c>
      <c r="AU86">
        <f t="shared" ref="AU86:AU117" si="52">IF(B67&gt;0,B67,"")</f>
        <v>65</v>
      </c>
      <c r="AV86" s="2">
        <f t="shared" ref="AV86:AV117" si="53">IF(A67&gt;0,A67,"")</f>
        <v>0.115</v>
      </c>
      <c r="BS86">
        <f t="shared" si="35"/>
        <v>0.17199999999999999</v>
      </c>
      <c r="BT86">
        <f t="shared" si="35"/>
        <v>84</v>
      </c>
      <c r="BU86">
        <f t="shared" si="45"/>
        <v>0.17199999999999999</v>
      </c>
      <c r="BV86">
        <f t="shared" si="46"/>
        <v>0.96628035370614673</v>
      </c>
      <c r="BW86">
        <f t="shared" si="47"/>
        <v>3.3719646293853267E-2</v>
      </c>
      <c r="BX86">
        <f t="shared" si="48"/>
        <v>0.89652136203251953</v>
      </c>
      <c r="BY86">
        <f t="shared" si="49"/>
        <v>-23.970248743114329</v>
      </c>
      <c r="BZ86">
        <f t="shared" si="50"/>
        <v>0.94886363636363635</v>
      </c>
      <c r="CA86">
        <f t="shared" si="51"/>
        <v>1.6339339161209507</v>
      </c>
    </row>
    <row r="87" spans="1:79" x14ac:dyDescent="0.25">
      <c r="A87" s="24">
        <v>0.17399999999999999</v>
      </c>
      <c r="B87">
        <f t="shared" si="43"/>
        <v>85</v>
      </c>
      <c r="C87" s="29">
        <f t="shared" si="28"/>
        <v>0.96022727272727271</v>
      </c>
      <c r="D87" s="6">
        <f t="shared" si="29"/>
        <v>1.7533295587879703</v>
      </c>
      <c r="E87" s="7">
        <f t="shared" si="30"/>
        <v>0.96022727272727271</v>
      </c>
      <c r="F87" s="7">
        <f t="shared" si="31"/>
        <v>8.5775590663534934E-2</v>
      </c>
      <c r="I87">
        <f t="shared" si="32"/>
        <v>0.99999999999927247</v>
      </c>
      <c r="J87">
        <f t="shared" si="33"/>
        <v>1.1111415183728848E-10</v>
      </c>
      <c r="K87">
        <f t="shared" si="34"/>
        <v>5.2488450686719885E-12</v>
      </c>
      <c r="L87">
        <f t="shared" si="44"/>
        <v>0.42000000000000026</v>
      </c>
      <c r="AK87" t="s">
        <v>22</v>
      </c>
      <c r="AL87" t="s">
        <v>23</v>
      </c>
      <c r="AU87">
        <f t="shared" si="52"/>
        <v>66</v>
      </c>
      <c r="AV87" s="2">
        <f t="shared" si="53"/>
        <v>0.11700000000000001</v>
      </c>
      <c r="BS87">
        <f t="shared" si="35"/>
        <v>0.17399999999999999</v>
      </c>
      <c r="BT87">
        <f t="shared" si="35"/>
        <v>85</v>
      </c>
      <c r="BU87">
        <f t="shared" si="45"/>
        <v>0.17399999999999999</v>
      </c>
      <c r="BV87">
        <f t="shared" si="46"/>
        <v>0.96933256504278476</v>
      </c>
      <c r="BW87">
        <f t="shared" si="47"/>
        <v>3.0667434957215245E-2</v>
      </c>
      <c r="BX87">
        <f t="shared" si="48"/>
        <v>0.90027947604578862</v>
      </c>
      <c r="BY87">
        <f t="shared" si="49"/>
        <v>-23.017387051237186</v>
      </c>
      <c r="BZ87">
        <f t="shared" si="50"/>
        <v>0.96022727272727271</v>
      </c>
      <c r="CA87">
        <f t="shared" si="51"/>
        <v>1.7533295587879703</v>
      </c>
    </row>
    <row r="88" spans="1:79" x14ac:dyDescent="0.25">
      <c r="A88" s="18">
        <v>0.188</v>
      </c>
      <c r="B88">
        <f t="shared" si="43"/>
        <v>86</v>
      </c>
      <c r="C88" s="29">
        <f t="shared" si="28"/>
        <v>0.97159090909090906</v>
      </c>
      <c r="D88" s="6">
        <f t="shared" si="29"/>
        <v>1.904706898156731</v>
      </c>
      <c r="E88" s="7">
        <f t="shared" si="30"/>
        <v>0.97159090909090906</v>
      </c>
      <c r="F88" s="7">
        <f t="shared" si="31"/>
        <v>6.5030901319021311E-2</v>
      </c>
      <c r="I88">
        <f t="shared" si="32"/>
        <v>0.99999999999966283</v>
      </c>
      <c r="J88">
        <f t="shared" si="33"/>
        <v>5.2232300111807082E-11</v>
      </c>
      <c r="K88">
        <f t="shared" si="34"/>
        <v>2.4673657345530816E-12</v>
      </c>
      <c r="L88">
        <f t="shared" si="44"/>
        <v>0.42500000000000027</v>
      </c>
      <c r="AK88">
        <f>SLOPE(A3:A90,D3:D90)</f>
        <v>4.5901814846785051E-2</v>
      </c>
      <c r="AL88">
        <f>INTERCEPT(A3:A90,D3:D90)</f>
        <v>8.5613636363636336E-2</v>
      </c>
      <c r="AU88">
        <f t="shared" si="52"/>
        <v>67</v>
      </c>
      <c r="AV88" s="2">
        <f t="shared" si="53"/>
        <v>0.12</v>
      </c>
      <c r="BS88">
        <f t="shared" si="35"/>
        <v>0.188</v>
      </c>
      <c r="BT88">
        <f t="shared" si="35"/>
        <v>86</v>
      </c>
      <c r="BU88">
        <f t="shared" si="45"/>
        <v>0.188</v>
      </c>
      <c r="BV88">
        <f t="shared" si="46"/>
        <v>0.9848994647872279</v>
      </c>
      <c r="BW88">
        <f t="shared" si="47"/>
        <v>1.5100535212772104E-2</v>
      </c>
      <c r="BX88">
        <f t="shared" si="48"/>
        <v>0.90749469333713795</v>
      </c>
      <c r="BY88">
        <f t="shared" si="49"/>
        <v>-19.200439109744476</v>
      </c>
      <c r="BZ88">
        <f t="shared" si="50"/>
        <v>0.97159090909090906</v>
      </c>
      <c r="CA88">
        <f t="shared" si="51"/>
        <v>1.904706898156731</v>
      </c>
    </row>
    <row r="89" spans="1:79" x14ac:dyDescent="0.25">
      <c r="A89">
        <v>0.20100000000000001</v>
      </c>
      <c r="B89">
        <f t="shared" si="43"/>
        <v>87</v>
      </c>
      <c r="C89" s="29">
        <f t="shared" si="28"/>
        <v>0.98295454545454541</v>
      </c>
      <c r="D89" s="6">
        <f t="shared" si="29"/>
        <v>2.118994768287743</v>
      </c>
      <c r="E89" s="7">
        <f t="shared" si="30"/>
        <v>0.98295454545454541</v>
      </c>
      <c r="F89" s="7">
        <f t="shared" si="31"/>
        <v>4.2256041250634743E-2</v>
      </c>
      <c r="I89">
        <f t="shared" si="32"/>
        <v>0.99999999999984546</v>
      </c>
      <c r="J89">
        <f t="shared" si="33"/>
        <v>2.427970108719824E-11</v>
      </c>
      <c r="K89">
        <f t="shared" si="34"/>
        <v>1.1469321163247457E-12</v>
      </c>
      <c r="L89">
        <f t="shared" si="44"/>
        <v>0.43000000000000027</v>
      </c>
      <c r="AM89" s="3"/>
      <c r="AU89">
        <f t="shared" si="52"/>
        <v>68</v>
      </c>
      <c r="AV89" s="2">
        <f t="shared" si="53"/>
        <v>0.121</v>
      </c>
      <c r="BS89">
        <f t="shared" si="35"/>
        <v>0.20100000000000001</v>
      </c>
      <c r="BT89">
        <f t="shared" si="35"/>
        <v>87</v>
      </c>
      <c r="BU89">
        <f t="shared" si="45"/>
        <v>0.20100000000000001</v>
      </c>
      <c r="BV89">
        <f t="shared" si="46"/>
        <v>0.99270993651491513</v>
      </c>
      <c r="BW89">
        <f t="shared" si="47"/>
        <v>7.2900634850848745E-3</v>
      </c>
      <c r="BX89">
        <f t="shared" si="48"/>
        <v>0.92383223679574844</v>
      </c>
      <c r="BY89">
        <f t="shared" si="49"/>
        <v>-14.971688424351443</v>
      </c>
      <c r="BZ89">
        <f t="shared" si="50"/>
        <v>0.98295454545454541</v>
      </c>
      <c r="CA89">
        <f t="shared" si="51"/>
        <v>2.118994768287743</v>
      </c>
    </row>
    <row r="90" spans="1:79" x14ac:dyDescent="0.25">
      <c r="A90">
        <v>0.20799999999999999</v>
      </c>
      <c r="B90">
        <f t="shared" si="43"/>
        <v>88</v>
      </c>
      <c r="C90" s="29">
        <f t="shared" si="28"/>
        <v>0.99431818181818177</v>
      </c>
      <c r="D90" s="6">
        <f t="shared" si="29"/>
        <v>2.531313090899447</v>
      </c>
      <c r="E90" s="7">
        <f t="shared" si="30"/>
        <v>0.99431818181818177</v>
      </c>
      <c r="F90" s="7">
        <f t="shared" si="31"/>
        <v>1.6200526856213676E-2</v>
      </c>
      <c r="I90">
        <f t="shared" si="32"/>
        <v>0.99999999999992994</v>
      </c>
      <c r="J90">
        <f t="shared" si="33"/>
        <v>1.116045575185624E-11</v>
      </c>
      <c r="K90">
        <f t="shared" si="34"/>
        <v>5.2720110056767788E-13</v>
      </c>
      <c r="L90">
        <f t="shared" si="44"/>
        <v>0.43500000000000028</v>
      </c>
      <c r="AK90" s="26" t="s">
        <v>12</v>
      </c>
      <c r="AL90" s="92" t="s">
        <v>13</v>
      </c>
      <c r="AM90" s="26" t="s">
        <v>16</v>
      </c>
      <c r="AN90" s="26" t="s">
        <v>15</v>
      </c>
      <c r="AO90" s="26" t="s">
        <v>16</v>
      </c>
      <c r="AU90">
        <f t="shared" si="52"/>
        <v>69</v>
      </c>
      <c r="AV90" s="2">
        <f t="shared" si="53"/>
        <v>0.128</v>
      </c>
      <c r="BS90">
        <f t="shared" si="35"/>
        <v>0.20799999999999999</v>
      </c>
      <c r="BT90">
        <f t="shared" si="35"/>
        <v>88</v>
      </c>
      <c r="BU90">
        <f t="shared" si="45"/>
        <v>0.20799999999999999</v>
      </c>
      <c r="BV90">
        <f t="shared" si="46"/>
        <v>0.99521273928825926</v>
      </c>
      <c r="BW90">
        <f t="shared" si="47"/>
        <v>4.7872607117407373E-3</v>
      </c>
      <c r="BX90">
        <f t="shared" si="48"/>
        <v>0.92971463067771576</v>
      </c>
      <c r="BY90">
        <f t="shared" si="49"/>
        <v>-13.593360375622792</v>
      </c>
      <c r="BZ90">
        <f t="shared" si="50"/>
        <v>0.99431818181818177</v>
      </c>
      <c r="CA90">
        <f t="shared" si="51"/>
        <v>2.531313090899447</v>
      </c>
    </row>
    <row r="91" spans="1:79" x14ac:dyDescent="0.25">
      <c r="B91" t="str">
        <f t="shared" si="43"/>
        <v/>
      </c>
      <c r="C91" s="29" t="str">
        <f t="shared" si="28"/>
        <v/>
      </c>
      <c r="D91" s="6" t="str">
        <f t="shared" si="29"/>
        <v/>
      </c>
      <c r="E91" s="7" t="str">
        <f t="shared" si="30"/>
        <v/>
      </c>
      <c r="F91" s="7" t="str">
        <f t="shared" si="31"/>
        <v/>
      </c>
      <c r="I91">
        <f t="shared" si="32"/>
        <v>0.99999999999996858</v>
      </c>
      <c r="J91">
        <f t="shared" si="33"/>
        <v>5.0728840233803852E-12</v>
      </c>
      <c r="K91">
        <f t="shared" si="34"/>
        <v>2.3963448264498605E-13</v>
      </c>
      <c r="L91">
        <f t="shared" si="44"/>
        <v>0.44000000000000028</v>
      </c>
      <c r="AK91">
        <v>0.1</v>
      </c>
      <c r="AL91">
        <f>NORMSINV(AK91)</f>
        <v>-1.2815515655446006</v>
      </c>
      <c r="AM91">
        <f>$AK$88*AL91 +$AL$88</f>
        <v>2.6788093685400562E-2</v>
      </c>
      <c r="AN91">
        <v>0.1</v>
      </c>
      <c r="AO91" s="9">
        <f>AM91</f>
        <v>2.6788093685400562E-2</v>
      </c>
      <c r="AU91">
        <f t="shared" si="52"/>
        <v>70</v>
      </c>
      <c r="AV91" s="2">
        <f t="shared" si="53"/>
        <v>0.128</v>
      </c>
      <c r="BS91" t="str">
        <f t="shared" si="35"/>
        <v/>
      </c>
      <c r="BT91" t="str">
        <f t="shared" si="35"/>
        <v/>
      </c>
    </row>
    <row r="92" spans="1:79" x14ac:dyDescent="0.25">
      <c r="B92" t="str">
        <f t="shared" si="43"/>
        <v/>
      </c>
      <c r="C92" s="29" t="str">
        <f t="shared" si="28"/>
        <v/>
      </c>
      <c r="D92" s="6" t="str">
        <f t="shared" si="29"/>
        <v/>
      </c>
      <c r="E92" s="7" t="str">
        <f t="shared" si="30"/>
        <v/>
      </c>
      <c r="F92" s="7" t="str">
        <f t="shared" si="31"/>
        <v/>
      </c>
      <c r="I92">
        <f t="shared" si="32"/>
        <v>0.99999999999998612</v>
      </c>
      <c r="J92">
        <f t="shared" si="33"/>
        <v>2.2801443744308627E-12</v>
      </c>
      <c r="K92">
        <f t="shared" si="34"/>
        <v>1.0771017334603152E-13</v>
      </c>
      <c r="L92">
        <f t="shared" si="44"/>
        <v>0.44500000000000028</v>
      </c>
      <c r="AK92">
        <v>0.25</v>
      </c>
      <c r="AL92">
        <f t="shared" ref="AL92:AL95" si="54">NORMSINV(AK92)</f>
        <v>-0.67448975019608193</v>
      </c>
      <c r="AM92">
        <f>$AK$88*AL92 +$AL$88</f>
        <v>5.4653332734081482E-2</v>
      </c>
      <c r="AN92">
        <v>0.25</v>
      </c>
      <c r="AO92" s="9">
        <f>AM92</f>
        <v>5.4653332734081482E-2</v>
      </c>
      <c r="AU92">
        <f t="shared" si="52"/>
        <v>71</v>
      </c>
      <c r="AV92" s="2">
        <f t="shared" si="53"/>
        <v>0.13</v>
      </c>
      <c r="BS92" t="str">
        <f t="shared" si="35"/>
        <v/>
      </c>
      <c r="BT92" t="str">
        <f t="shared" si="35"/>
        <v/>
      </c>
    </row>
    <row r="93" spans="1:79" x14ac:dyDescent="0.25">
      <c r="B93" t="str">
        <f t="shared" si="43"/>
        <v/>
      </c>
      <c r="C93" s="29" t="str">
        <f t="shared" si="28"/>
        <v/>
      </c>
      <c r="D93" s="6" t="str">
        <f t="shared" si="29"/>
        <v/>
      </c>
      <c r="E93" s="7" t="str">
        <f t="shared" si="30"/>
        <v/>
      </c>
      <c r="F93" s="7" t="str">
        <f t="shared" si="31"/>
        <v/>
      </c>
      <c r="I93">
        <f t="shared" si="32"/>
        <v>0.99999999999999389</v>
      </c>
      <c r="J93">
        <f t="shared" si="33"/>
        <v>1.0134542983596657E-12</v>
      </c>
      <c r="K93">
        <f t="shared" si="34"/>
        <v>4.7873871224425051E-14</v>
      </c>
      <c r="L93">
        <f t="shared" si="44"/>
        <v>0.45000000000000029</v>
      </c>
      <c r="AK93">
        <v>0.5</v>
      </c>
      <c r="AL93">
        <f t="shared" si="54"/>
        <v>0</v>
      </c>
      <c r="AM93">
        <f>$AK$88*AL93 +$AL$88</f>
        <v>8.5613636363636336E-2</v>
      </c>
      <c r="AN93">
        <v>0.5</v>
      </c>
      <c r="AO93" s="9">
        <f>AM93</f>
        <v>8.5613636363636336E-2</v>
      </c>
      <c r="AU93">
        <f t="shared" si="52"/>
        <v>72</v>
      </c>
      <c r="AV93" s="2">
        <f t="shared" si="53"/>
        <v>0.13400000000000001</v>
      </c>
      <c r="BS93" t="str">
        <f t="shared" si="35"/>
        <v/>
      </c>
      <c r="BT93" t="str">
        <f t="shared" si="35"/>
        <v/>
      </c>
    </row>
    <row r="94" spans="1:79" x14ac:dyDescent="0.25">
      <c r="B94" t="str">
        <f t="shared" si="43"/>
        <v/>
      </c>
      <c r="C94" s="29" t="str">
        <f t="shared" si="28"/>
        <v/>
      </c>
      <c r="D94" s="6" t="str">
        <f t="shared" si="29"/>
        <v/>
      </c>
      <c r="E94" s="7" t="str">
        <f t="shared" si="30"/>
        <v/>
      </c>
      <c r="F94" s="7" t="str">
        <f t="shared" si="31"/>
        <v/>
      </c>
      <c r="I94">
        <f t="shared" si="32"/>
        <v>0.99999999999999734</v>
      </c>
      <c r="J94">
        <f t="shared" si="33"/>
        <v>4.4543096114899671E-13</v>
      </c>
      <c r="K94">
        <f t="shared" si="34"/>
        <v>2.1041407104330102E-14</v>
      </c>
      <c r="L94">
        <f t="shared" si="44"/>
        <v>0.45500000000000029</v>
      </c>
      <c r="AK94">
        <v>0.75</v>
      </c>
      <c r="AL94">
        <f t="shared" si="54"/>
        <v>0.67448975019608193</v>
      </c>
      <c r="AM94">
        <f>$AK$88*AL94 +$AL$88</f>
        <v>0.11657393999319118</v>
      </c>
      <c r="AN94">
        <v>0.75</v>
      </c>
      <c r="AO94" s="9">
        <f>AM94</f>
        <v>0.11657393999319118</v>
      </c>
      <c r="AU94">
        <f t="shared" si="52"/>
        <v>73</v>
      </c>
      <c r="AV94" s="2">
        <f t="shared" si="53"/>
        <v>0.13700000000000001</v>
      </c>
      <c r="BS94" t="str">
        <f t="shared" si="35"/>
        <v/>
      </c>
      <c r="BT94" t="str">
        <f t="shared" si="35"/>
        <v/>
      </c>
    </row>
    <row r="95" spans="1:79" x14ac:dyDescent="0.25">
      <c r="B95" t="str">
        <f t="shared" si="43"/>
        <v/>
      </c>
      <c r="C95" s="29" t="str">
        <f t="shared" si="28"/>
        <v/>
      </c>
      <c r="D95" s="6" t="str">
        <f t="shared" si="29"/>
        <v/>
      </c>
      <c r="E95" s="7" t="str">
        <f t="shared" si="30"/>
        <v/>
      </c>
      <c r="F95" s="7" t="str">
        <f t="shared" si="31"/>
        <v/>
      </c>
      <c r="I95">
        <f t="shared" si="32"/>
        <v>0.99999999999999889</v>
      </c>
      <c r="J95">
        <f t="shared" si="33"/>
        <v>1.9359362057296976E-13</v>
      </c>
      <c r="K95">
        <f t="shared" si="34"/>
        <v>9.1450360180833756E-15</v>
      </c>
      <c r="L95">
        <f t="shared" si="44"/>
        <v>0.4600000000000003</v>
      </c>
      <c r="AK95">
        <v>0.9</v>
      </c>
      <c r="AL95">
        <f t="shared" si="54"/>
        <v>1.2815515655446006</v>
      </c>
      <c r="AM95">
        <f>$AK$88*AL95 +$AL$88</f>
        <v>0.14443917904187212</v>
      </c>
      <c r="AN95">
        <v>0.9</v>
      </c>
      <c r="AO95" s="9">
        <f>AM95</f>
        <v>0.14443917904187212</v>
      </c>
      <c r="AU95">
        <f t="shared" si="52"/>
        <v>74</v>
      </c>
      <c r="AV95" s="2">
        <f t="shared" si="53"/>
        <v>0.13800000000000001</v>
      </c>
      <c r="BS95" t="str">
        <f t="shared" si="35"/>
        <v/>
      </c>
      <c r="BT95" t="str">
        <f t="shared" si="35"/>
        <v/>
      </c>
    </row>
    <row r="96" spans="1:79" x14ac:dyDescent="0.25">
      <c r="B96" t="str">
        <f t="shared" si="43"/>
        <v/>
      </c>
      <c r="C96" s="29" t="str">
        <f t="shared" si="28"/>
        <v/>
      </c>
      <c r="D96" s="6" t="str">
        <f t="shared" si="29"/>
        <v/>
      </c>
      <c r="E96" s="7" t="str">
        <f t="shared" si="30"/>
        <v/>
      </c>
      <c r="F96" s="7" t="str">
        <f t="shared" si="31"/>
        <v/>
      </c>
      <c r="I96">
        <f t="shared" si="32"/>
        <v>0.99999999999999956</v>
      </c>
      <c r="J96">
        <f t="shared" si="33"/>
        <v>8.3202445756917071E-14</v>
      </c>
      <c r="K96">
        <f t="shared" si="34"/>
        <v>3.9303431641376773E-15</v>
      </c>
      <c r="L96">
        <f t="shared" si="44"/>
        <v>0.4650000000000003</v>
      </c>
      <c r="AU96">
        <f t="shared" si="52"/>
        <v>75</v>
      </c>
      <c r="AV96" s="2">
        <f t="shared" si="53"/>
        <v>0.14199999999999999</v>
      </c>
      <c r="BS96" t="str">
        <f t="shared" si="35"/>
        <v/>
      </c>
      <c r="BT96" t="str">
        <f t="shared" si="35"/>
        <v/>
      </c>
    </row>
    <row r="97" spans="2:73" x14ac:dyDescent="0.25">
      <c r="B97" t="str">
        <f t="shared" si="43"/>
        <v/>
      </c>
      <c r="C97" s="29" t="str">
        <f t="shared" si="28"/>
        <v/>
      </c>
      <c r="D97" s="6" t="str">
        <f t="shared" si="29"/>
        <v/>
      </c>
      <c r="E97" s="7" t="str">
        <f t="shared" si="30"/>
        <v/>
      </c>
      <c r="F97" s="7" t="str">
        <f t="shared" si="31"/>
        <v/>
      </c>
      <c r="I97">
        <f t="shared" si="32"/>
        <v>0.99999999999999978</v>
      </c>
      <c r="J97">
        <f t="shared" si="33"/>
        <v>3.5360268389239612E-14</v>
      </c>
      <c r="K97">
        <f t="shared" si="34"/>
        <v>1.670359421305443E-15</v>
      </c>
      <c r="L97">
        <f t="shared" si="44"/>
        <v>0.47000000000000031</v>
      </c>
      <c r="AU97">
        <f t="shared" si="52"/>
        <v>76</v>
      </c>
      <c r="AV97" s="2">
        <f t="shared" si="53"/>
        <v>0.14499999999999999</v>
      </c>
      <c r="BS97" t="str">
        <f t="shared" si="35"/>
        <v/>
      </c>
      <c r="BT97" t="str">
        <f t="shared" si="35"/>
        <v/>
      </c>
    </row>
    <row r="98" spans="2:73" x14ac:dyDescent="0.25">
      <c r="B98" t="str">
        <f t="shared" si="43"/>
        <v/>
      </c>
      <c r="C98" s="29" t="str">
        <f t="shared" si="28"/>
        <v/>
      </c>
      <c r="D98" s="6" t="str">
        <f t="shared" si="29"/>
        <v/>
      </c>
      <c r="E98" s="7" t="str">
        <f t="shared" si="30"/>
        <v/>
      </c>
      <c r="F98" s="7" t="str">
        <f t="shared" si="31"/>
        <v/>
      </c>
      <c r="I98">
        <f t="shared" si="32"/>
        <v>0.99999999999999989</v>
      </c>
      <c r="J98">
        <f t="shared" si="33"/>
        <v>1.4860363133658433E-14</v>
      </c>
      <c r="K98">
        <f t="shared" si="34"/>
        <v>7.0197848305585831E-16</v>
      </c>
      <c r="L98">
        <f t="shared" si="44"/>
        <v>0.47500000000000031</v>
      </c>
      <c r="AU98">
        <f t="shared" si="52"/>
        <v>77</v>
      </c>
      <c r="AV98" s="2">
        <f t="shared" si="53"/>
        <v>0.154</v>
      </c>
      <c r="BS98" t="str">
        <f t="shared" si="35"/>
        <v/>
      </c>
      <c r="BT98" t="str">
        <f t="shared" si="35"/>
        <v/>
      </c>
    </row>
    <row r="99" spans="2:73" x14ac:dyDescent="0.25">
      <c r="B99" t="str">
        <f t="shared" si="43"/>
        <v/>
      </c>
      <c r="C99" s="29" t="str">
        <f t="shared" ref="C99:C130" si="55">IF(A99&gt;0,((B99-0.5)/$S$2),"")</f>
        <v/>
      </c>
      <c r="D99" s="6" t="str">
        <f t="shared" si="29"/>
        <v/>
      </c>
      <c r="E99" s="7" t="str">
        <f t="shared" si="30"/>
        <v/>
      </c>
      <c r="F99" s="7" t="str">
        <f t="shared" si="31"/>
        <v/>
      </c>
      <c r="I99">
        <f t="shared" si="32"/>
        <v>1</v>
      </c>
      <c r="J99">
        <f t="shared" si="33"/>
        <v>6.1755792738847134E-15</v>
      </c>
      <c r="K99">
        <f t="shared" si="34"/>
        <v>2.9172394588755501E-16</v>
      </c>
      <c r="L99">
        <f t="shared" si="44"/>
        <v>0.48000000000000032</v>
      </c>
      <c r="AU99">
        <f t="shared" si="52"/>
        <v>78</v>
      </c>
      <c r="AV99" s="2">
        <f t="shared" si="53"/>
        <v>0.156</v>
      </c>
      <c r="BS99" t="str">
        <f t="shared" si="35"/>
        <v/>
      </c>
      <c r="BT99" t="str">
        <f t="shared" si="35"/>
        <v/>
      </c>
    </row>
    <row r="100" spans="2:73" x14ac:dyDescent="0.25">
      <c r="B100" t="str">
        <f t="shared" si="43"/>
        <v/>
      </c>
      <c r="C100" s="29" t="str">
        <f t="shared" si="55"/>
        <v/>
      </c>
      <c r="D100" s="6" t="str">
        <f t="shared" si="29"/>
        <v/>
      </c>
      <c r="E100" s="7" t="str">
        <f t="shared" si="30"/>
        <v/>
      </c>
      <c r="F100" s="7" t="str">
        <f t="shared" si="31"/>
        <v/>
      </c>
      <c r="I100">
        <f t="shared" si="32"/>
        <v>1</v>
      </c>
      <c r="J100">
        <f t="shared" si="33"/>
        <v>2.5378175082498742E-15</v>
      </c>
      <c r="K100">
        <f t="shared" si="34"/>
        <v>1.1988221745932959E-16</v>
      </c>
      <c r="L100">
        <f t="shared" si="44"/>
        <v>0.48500000000000032</v>
      </c>
      <c r="AU100">
        <f t="shared" si="52"/>
        <v>79</v>
      </c>
      <c r="AV100" s="2">
        <f t="shared" si="53"/>
        <v>0.156</v>
      </c>
      <c r="BS100" t="str">
        <f t="shared" si="35"/>
        <v/>
      </c>
      <c r="BT100" t="str">
        <f t="shared" si="35"/>
        <v/>
      </c>
    </row>
    <row r="101" spans="2:73" x14ac:dyDescent="0.25">
      <c r="B101" t="str">
        <f t="shared" si="43"/>
        <v/>
      </c>
      <c r="C101" s="29" t="str">
        <f t="shared" si="55"/>
        <v/>
      </c>
      <c r="D101" s="6" t="str">
        <f t="shared" si="29"/>
        <v/>
      </c>
      <c r="E101" s="7" t="str">
        <f t="shared" si="30"/>
        <v/>
      </c>
      <c r="F101" s="7" t="str">
        <f t="shared" si="31"/>
        <v/>
      </c>
      <c r="I101">
        <f t="shared" si="32"/>
        <v>1</v>
      </c>
      <c r="J101">
        <f t="shared" si="33"/>
        <v>1.0312821169202319E-15</v>
      </c>
      <c r="K101">
        <f t="shared" si="34"/>
        <v>4.8716027295362221E-17</v>
      </c>
      <c r="L101">
        <f t="shared" si="44"/>
        <v>0.49000000000000032</v>
      </c>
      <c r="AU101">
        <f t="shared" si="52"/>
        <v>80</v>
      </c>
      <c r="AV101" s="2">
        <f t="shared" si="53"/>
        <v>0.159</v>
      </c>
      <c r="BS101" t="str">
        <f t="shared" si="35"/>
        <v/>
      </c>
      <c r="BT101" t="str">
        <f t="shared" si="35"/>
        <v/>
      </c>
    </row>
    <row r="102" spans="2:73" x14ac:dyDescent="0.25">
      <c r="B102" t="str">
        <f t="shared" si="43"/>
        <v/>
      </c>
      <c r="C102" s="29" t="str">
        <f t="shared" si="55"/>
        <v/>
      </c>
      <c r="D102" s="6" t="str">
        <f t="shared" si="29"/>
        <v/>
      </c>
      <c r="E102" s="7" t="str">
        <f t="shared" si="30"/>
        <v/>
      </c>
      <c r="F102" s="7" t="str">
        <f t="shared" si="31"/>
        <v/>
      </c>
      <c r="I102">
        <f t="shared" si="32"/>
        <v>1</v>
      </c>
      <c r="J102">
        <f t="shared" si="33"/>
        <v>4.1440882368136435E-16</v>
      </c>
      <c r="K102">
        <f t="shared" si="34"/>
        <v>1.9575973668766558E-17</v>
      </c>
      <c r="L102">
        <f t="shared" si="44"/>
        <v>0.49500000000000033</v>
      </c>
      <c r="AU102">
        <f t="shared" si="52"/>
        <v>81</v>
      </c>
      <c r="AV102" s="2">
        <f t="shared" si="53"/>
        <v>0.16</v>
      </c>
      <c r="BS102" t="str">
        <f t="shared" si="35"/>
        <v/>
      </c>
      <c r="BT102" t="str">
        <f t="shared" si="35"/>
        <v/>
      </c>
    </row>
    <row r="103" spans="2:73" x14ac:dyDescent="0.25">
      <c r="B103" t="str">
        <f t="shared" si="43"/>
        <v/>
      </c>
      <c r="C103" s="29" t="str">
        <f t="shared" si="55"/>
        <v/>
      </c>
      <c r="D103" s="6" t="str">
        <f t="shared" si="29"/>
        <v/>
      </c>
      <c r="E103" s="7" t="str">
        <f t="shared" si="30"/>
        <v/>
      </c>
      <c r="F103" s="7" t="str">
        <f t="shared" si="31"/>
        <v/>
      </c>
      <c r="I103">
        <f t="shared" si="32"/>
        <v>1</v>
      </c>
      <c r="J103">
        <f t="shared" si="33"/>
        <v>1.6467016110033047E-16</v>
      </c>
      <c r="K103">
        <f t="shared" si="34"/>
        <v>7.7787405902587649E-18</v>
      </c>
      <c r="L103">
        <f t="shared" si="44"/>
        <v>0.50000000000000033</v>
      </c>
      <c r="AU103">
        <f t="shared" si="52"/>
        <v>82</v>
      </c>
      <c r="AV103" s="2">
        <f t="shared" si="53"/>
        <v>0.16500000000000001</v>
      </c>
      <c r="BS103" t="str">
        <f t="shared" si="35"/>
        <v/>
      </c>
      <c r="BT103" t="str">
        <f t="shared" si="35"/>
        <v/>
      </c>
    </row>
    <row r="104" spans="2:73" x14ac:dyDescent="0.25">
      <c r="B104" t="str">
        <f t="shared" si="43"/>
        <v/>
      </c>
      <c r="C104" s="29" t="str">
        <f t="shared" si="55"/>
        <v/>
      </c>
      <c r="D104" s="6" t="str">
        <f t="shared" si="29"/>
        <v/>
      </c>
      <c r="E104" s="7" t="str">
        <f t="shared" si="30"/>
        <v/>
      </c>
      <c r="F104" s="7" t="str">
        <f t="shared" si="31"/>
        <v/>
      </c>
      <c r="AU104">
        <f t="shared" si="52"/>
        <v>83</v>
      </c>
      <c r="AV104" s="2">
        <f t="shared" si="53"/>
        <v>0.16700000000000001</v>
      </c>
      <c r="BS104" t="str">
        <f t="shared" si="35"/>
        <v/>
      </c>
      <c r="BT104" t="str">
        <f t="shared" si="35"/>
        <v/>
      </c>
    </row>
    <row r="105" spans="2:73" x14ac:dyDescent="0.25">
      <c r="B105" t="str">
        <f t="shared" si="43"/>
        <v/>
      </c>
      <c r="C105" s="29" t="str">
        <f t="shared" si="55"/>
        <v/>
      </c>
      <c r="D105" s="6" t="str">
        <f t="shared" si="29"/>
        <v/>
      </c>
      <c r="E105" s="7" t="str">
        <f t="shared" si="30"/>
        <v/>
      </c>
      <c r="F105" s="7" t="str">
        <f t="shared" si="31"/>
        <v/>
      </c>
      <c r="AU105">
        <f t="shared" si="52"/>
        <v>84</v>
      </c>
      <c r="AV105" s="2">
        <f t="shared" si="53"/>
        <v>0.17199999999999999</v>
      </c>
      <c r="BS105" t="str">
        <f t="shared" si="35"/>
        <v/>
      </c>
      <c r="BT105" t="str">
        <f t="shared" si="35"/>
        <v/>
      </c>
    </row>
    <row r="106" spans="2:73" x14ac:dyDescent="0.25">
      <c r="B106" t="str">
        <f t="shared" si="43"/>
        <v/>
      </c>
      <c r="C106" s="29" t="str">
        <f t="shared" si="55"/>
        <v/>
      </c>
      <c r="D106" s="6" t="str">
        <f t="shared" si="29"/>
        <v/>
      </c>
      <c r="E106" s="7" t="str">
        <f t="shared" si="30"/>
        <v/>
      </c>
      <c r="F106" s="7" t="str">
        <f t="shared" si="31"/>
        <v/>
      </c>
      <c r="AU106">
        <f t="shared" si="52"/>
        <v>85</v>
      </c>
      <c r="AV106" s="2">
        <f t="shared" si="53"/>
        <v>0.17399999999999999</v>
      </c>
      <c r="BS106" t="str">
        <f t="shared" si="35"/>
        <v/>
      </c>
      <c r="BT106" t="str">
        <f t="shared" si="35"/>
        <v/>
      </c>
    </row>
    <row r="107" spans="2:73" x14ac:dyDescent="0.25">
      <c r="B107" t="str">
        <f t="shared" si="43"/>
        <v/>
      </c>
      <c r="C107" s="29" t="str">
        <f t="shared" si="55"/>
        <v/>
      </c>
      <c r="D107" s="6" t="str">
        <f t="shared" si="29"/>
        <v/>
      </c>
      <c r="E107" s="7" t="str">
        <f t="shared" si="30"/>
        <v/>
      </c>
      <c r="F107" s="7" t="str">
        <f t="shared" si="31"/>
        <v/>
      </c>
      <c r="AU107">
        <f t="shared" si="52"/>
        <v>86</v>
      </c>
      <c r="AV107" s="2">
        <f t="shared" si="53"/>
        <v>0.188</v>
      </c>
      <c r="BS107" t="str">
        <f t="shared" si="35"/>
        <v/>
      </c>
      <c r="BT107" t="str">
        <f t="shared" si="35"/>
        <v/>
      </c>
    </row>
    <row r="108" spans="2:73" x14ac:dyDescent="0.25">
      <c r="B108" t="str">
        <f t="shared" si="43"/>
        <v/>
      </c>
      <c r="C108" s="29" t="str">
        <f t="shared" si="55"/>
        <v/>
      </c>
      <c r="D108" s="6" t="str">
        <f t="shared" si="29"/>
        <v/>
      </c>
      <c r="E108" s="7" t="str">
        <f t="shared" si="30"/>
        <v/>
      </c>
      <c r="F108" s="7" t="str">
        <f t="shared" si="31"/>
        <v/>
      </c>
      <c r="AU108">
        <f t="shared" si="52"/>
        <v>87</v>
      </c>
      <c r="AV108" s="2">
        <f t="shared" si="53"/>
        <v>0.20100000000000001</v>
      </c>
      <c r="BS108" t="str">
        <f t="shared" si="35"/>
        <v/>
      </c>
      <c r="BT108" t="str">
        <f t="shared" si="35"/>
        <v/>
      </c>
    </row>
    <row r="109" spans="2:73" x14ac:dyDescent="0.25">
      <c r="B109" t="str">
        <f t="shared" si="43"/>
        <v/>
      </c>
      <c r="C109" s="29" t="str">
        <f t="shared" si="55"/>
        <v/>
      </c>
      <c r="D109" s="6" t="str">
        <f t="shared" si="29"/>
        <v/>
      </c>
      <c r="E109" s="7" t="str">
        <f t="shared" si="30"/>
        <v/>
      </c>
      <c r="F109" s="7" t="str">
        <f t="shared" si="31"/>
        <v/>
      </c>
      <c r="AU109">
        <f t="shared" si="52"/>
        <v>88</v>
      </c>
      <c r="AV109" s="2">
        <f t="shared" si="53"/>
        <v>0.20799999999999999</v>
      </c>
      <c r="BS109" t="str">
        <f t="shared" si="35"/>
        <v/>
      </c>
      <c r="BT109" t="str">
        <f t="shared" si="35"/>
        <v/>
      </c>
    </row>
    <row r="110" spans="2:73" x14ac:dyDescent="0.25">
      <c r="B110" t="str">
        <f t="shared" si="43"/>
        <v/>
      </c>
      <c r="C110" s="29" t="str">
        <f t="shared" si="55"/>
        <v/>
      </c>
      <c r="D110" s="6" t="str">
        <f t="shared" si="29"/>
        <v/>
      </c>
      <c r="E110" s="7" t="str">
        <f t="shared" si="30"/>
        <v/>
      </c>
      <c r="F110" s="7" t="str">
        <f t="shared" si="31"/>
        <v/>
      </c>
      <c r="AU110" t="str">
        <f t="shared" si="52"/>
        <v/>
      </c>
      <c r="AV110" s="2" t="str">
        <f t="shared" si="53"/>
        <v/>
      </c>
      <c r="BS110" t="str">
        <f t="shared" si="35"/>
        <v/>
      </c>
      <c r="BT110" t="str">
        <f t="shared" si="35"/>
        <v/>
      </c>
    </row>
    <row r="111" spans="2:73" x14ac:dyDescent="0.25">
      <c r="B111" t="str">
        <f t="shared" si="43"/>
        <v/>
      </c>
      <c r="C111" s="29" t="str">
        <f t="shared" si="55"/>
        <v/>
      </c>
      <c r="D111" s="6" t="str">
        <f t="shared" si="29"/>
        <v/>
      </c>
      <c r="E111" s="7" t="str">
        <f t="shared" si="30"/>
        <v/>
      </c>
      <c r="F111" s="7" t="str">
        <f t="shared" si="31"/>
        <v/>
      </c>
      <c r="AU111" t="str">
        <f t="shared" si="52"/>
        <v/>
      </c>
      <c r="AV111" s="2" t="str">
        <f t="shared" si="53"/>
        <v/>
      </c>
      <c r="BS111" t="str">
        <f t="shared" si="35"/>
        <v/>
      </c>
      <c r="BT111" t="str">
        <f t="shared" si="35"/>
        <v/>
      </c>
      <c r="BU111" t="str">
        <f t="shared" si="36"/>
        <v/>
      </c>
    </row>
    <row r="112" spans="2:73" x14ac:dyDescent="0.25">
      <c r="B112" t="str">
        <f t="shared" si="43"/>
        <v/>
      </c>
      <c r="C112" s="29" t="str">
        <f t="shared" si="55"/>
        <v/>
      </c>
      <c r="D112" s="6" t="str">
        <f t="shared" si="29"/>
        <v/>
      </c>
      <c r="E112" s="7" t="str">
        <f t="shared" si="30"/>
        <v/>
      </c>
      <c r="F112" s="7" t="str">
        <f t="shared" si="31"/>
        <v/>
      </c>
      <c r="AU112" t="str">
        <f t="shared" si="52"/>
        <v/>
      </c>
      <c r="AV112" s="2" t="str">
        <f t="shared" si="53"/>
        <v/>
      </c>
      <c r="BS112" t="str">
        <f t="shared" si="35"/>
        <v/>
      </c>
      <c r="BT112" t="str">
        <f t="shared" si="35"/>
        <v/>
      </c>
      <c r="BU112" t="str">
        <f t="shared" si="36"/>
        <v/>
      </c>
    </row>
    <row r="113" spans="2:48" x14ac:dyDescent="0.25">
      <c r="B113" t="str">
        <f t="shared" si="43"/>
        <v/>
      </c>
      <c r="C113" s="29" t="str">
        <f t="shared" si="55"/>
        <v/>
      </c>
      <c r="D113" s="6" t="str">
        <f t="shared" si="29"/>
        <v/>
      </c>
      <c r="E113" s="7" t="str">
        <f t="shared" si="30"/>
        <v/>
      </c>
      <c r="F113" s="7" t="str">
        <f t="shared" si="31"/>
        <v/>
      </c>
      <c r="AU113" t="str">
        <f t="shared" si="52"/>
        <v/>
      </c>
      <c r="AV113" s="2" t="str">
        <f t="shared" si="53"/>
        <v/>
      </c>
    </row>
    <row r="114" spans="2:48" x14ac:dyDescent="0.25">
      <c r="B114" t="str">
        <f t="shared" si="43"/>
        <v/>
      </c>
      <c r="C114" s="29" t="str">
        <f t="shared" si="55"/>
        <v/>
      </c>
      <c r="D114" s="6" t="str">
        <f t="shared" si="29"/>
        <v/>
      </c>
      <c r="E114" s="7" t="str">
        <f t="shared" si="30"/>
        <v/>
      </c>
      <c r="F114" s="7" t="str">
        <f t="shared" si="31"/>
        <v/>
      </c>
      <c r="AU114" t="str">
        <f t="shared" si="52"/>
        <v/>
      </c>
      <c r="AV114" s="2" t="str">
        <f t="shared" si="53"/>
        <v/>
      </c>
    </row>
    <row r="115" spans="2:48" x14ac:dyDescent="0.25">
      <c r="B115" t="str">
        <f t="shared" si="43"/>
        <v/>
      </c>
      <c r="C115" s="29" t="str">
        <f t="shared" si="55"/>
        <v/>
      </c>
      <c r="D115" s="6" t="str">
        <f t="shared" si="29"/>
        <v/>
      </c>
      <c r="E115" s="7" t="str">
        <f t="shared" si="30"/>
        <v/>
      </c>
      <c r="F115" s="7" t="str">
        <f t="shared" si="31"/>
        <v/>
      </c>
      <c r="AU115" t="str">
        <f t="shared" si="52"/>
        <v/>
      </c>
      <c r="AV115" s="2" t="str">
        <f t="shared" si="53"/>
        <v/>
      </c>
    </row>
    <row r="116" spans="2:48" x14ac:dyDescent="0.25">
      <c r="B116" t="str">
        <f t="shared" si="43"/>
        <v/>
      </c>
      <c r="C116" s="29" t="str">
        <f t="shared" si="55"/>
        <v/>
      </c>
      <c r="D116" s="6" t="str">
        <f t="shared" si="29"/>
        <v/>
      </c>
      <c r="E116" s="7" t="str">
        <f t="shared" si="30"/>
        <v/>
      </c>
      <c r="F116" s="7" t="str">
        <f t="shared" si="31"/>
        <v/>
      </c>
      <c r="AU116" t="str">
        <f t="shared" si="52"/>
        <v/>
      </c>
      <c r="AV116" s="2" t="str">
        <f t="shared" si="53"/>
        <v/>
      </c>
    </row>
    <row r="117" spans="2:48" x14ac:dyDescent="0.25">
      <c r="B117" t="str">
        <f t="shared" si="43"/>
        <v/>
      </c>
      <c r="C117" s="29" t="str">
        <f t="shared" si="55"/>
        <v/>
      </c>
      <c r="D117" s="6" t="str">
        <f t="shared" si="29"/>
        <v/>
      </c>
      <c r="E117" s="7" t="str">
        <f t="shared" si="30"/>
        <v/>
      </c>
      <c r="F117" s="7" t="str">
        <f t="shared" si="31"/>
        <v/>
      </c>
      <c r="AU117" t="str">
        <f t="shared" si="52"/>
        <v/>
      </c>
      <c r="AV117" s="2" t="str">
        <f t="shared" si="53"/>
        <v/>
      </c>
    </row>
    <row r="118" spans="2:48" x14ac:dyDescent="0.25">
      <c r="B118" t="str">
        <f t="shared" si="43"/>
        <v/>
      </c>
      <c r="C118" s="29" t="str">
        <f t="shared" si="55"/>
        <v/>
      </c>
      <c r="D118" s="6" t="str">
        <f t="shared" si="29"/>
        <v/>
      </c>
      <c r="E118" s="7" t="str">
        <f t="shared" si="30"/>
        <v/>
      </c>
      <c r="F118" s="7" t="str">
        <f t="shared" si="31"/>
        <v/>
      </c>
      <c r="AU118" t="str">
        <f t="shared" ref="AU118:AU149" si="56">IF(B99&gt;0,B99,"")</f>
        <v/>
      </c>
      <c r="AV118" s="2" t="str">
        <f t="shared" ref="AV118:AV149" si="57">IF(A99&gt;0,A99,"")</f>
        <v/>
      </c>
    </row>
    <row r="119" spans="2:48" x14ac:dyDescent="0.25">
      <c r="B119" t="str">
        <f t="shared" si="43"/>
        <v/>
      </c>
      <c r="C119" s="29" t="str">
        <f t="shared" si="55"/>
        <v/>
      </c>
      <c r="D119" s="6" t="str">
        <f t="shared" si="29"/>
        <v/>
      </c>
      <c r="E119" s="7" t="str">
        <f t="shared" si="30"/>
        <v/>
      </c>
      <c r="F119" s="7" t="str">
        <f t="shared" si="31"/>
        <v/>
      </c>
      <c r="AU119" t="str">
        <f t="shared" si="56"/>
        <v/>
      </c>
      <c r="AV119" s="2" t="str">
        <f t="shared" si="57"/>
        <v/>
      </c>
    </row>
    <row r="120" spans="2:48" x14ac:dyDescent="0.25">
      <c r="B120" t="str">
        <f t="shared" si="43"/>
        <v/>
      </c>
      <c r="C120" s="29" t="str">
        <f t="shared" si="55"/>
        <v/>
      </c>
      <c r="D120" s="6" t="str">
        <f t="shared" si="29"/>
        <v/>
      </c>
      <c r="E120" s="7" t="str">
        <f t="shared" si="30"/>
        <v/>
      </c>
      <c r="F120" s="7" t="str">
        <f t="shared" si="31"/>
        <v/>
      </c>
      <c r="AU120" t="str">
        <f t="shared" si="56"/>
        <v/>
      </c>
      <c r="AV120" s="2" t="str">
        <f t="shared" si="57"/>
        <v/>
      </c>
    </row>
    <row r="121" spans="2:48" x14ac:dyDescent="0.25">
      <c r="B121" t="str">
        <f t="shared" si="43"/>
        <v/>
      </c>
      <c r="C121" s="29" t="str">
        <f t="shared" si="55"/>
        <v/>
      </c>
      <c r="D121" s="6" t="str">
        <f t="shared" si="29"/>
        <v/>
      </c>
      <c r="E121" s="7" t="str">
        <f t="shared" si="30"/>
        <v/>
      </c>
      <c r="F121" s="7" t="str">
        <f t="shared" si="31"/>
        <v/>
      </c>
      <c r="AU121" t="str">
        <f t="shared" si="56"/>
        <v/>
      </c>
      <c r="AV121" s="2" t="str">
        <f t="shared" si="57"/>
        <v/>
      </c>
    </row>
    <row r="122" spans="2:48" x14ac:dyDescent="0.25">
      <c r="B122" t="str">
        <f t="shared" si="43"/>
        <v/>
      </c>
      <c r="C122" s="29" t="str">
        <f t="shared" si="55"/>
        <v/>
      </c>
      <c r="D122" s="6" t="str">
        <f t="shared" si="29"/>
        <v/>
      </c>
      <c r="E122" s="7" t="str">
        <f t="shared" si="30"/>
        <v/>
      </c>
      <c r="F122" s="7" t="str">
        <f t="shared" si="31"/>
        <v/>
      </c>
      <c r="AU122" t="str">
        <f t="shared" si="56"/>
        <v/>
      </c>
      <c r="AV122" s="2" t="str">
        <f t="shared" si="57"/>
        <v/>
      </c>
    </row>
    <row r="123" spans="2:48" x14ac:dyDescent="0.25">
      <c r="B123" t="str">
        <f t="shared" si="43"/>
        <v/>
      </c>
      <c r="C123" s="29" t="str">
        <f t="shared" si="55"/>
        <v/>
      </c>
      <c r="D123" s="6" t="str">
        <f t="shared" si="29"/>
        <v/>
      </c>
      <c r="E123" s="7" t="str">
        <f t="shared" si="30"/>
        <v/>
      </c>
      <c r="F123" s="7" t="str">
        <f t="shared" si="31"/>
        <v/>
      </c>
      <c r="AU123" t="str">
        <f t="shared" si="56"/>
        <v/>
      </c>
      <c r="AV123" s="2" t="str">
        <f t="shared" si="57"/>
        <v/>
      </c>
    </row>
    <row r="124" spans="2:48" x14ac:dyDescent="0.25">
      <c r="B124" t="str">
        <f t="shared" si="43"/>
        <v/>
      </c>
      <c r="C124" s="29" t="str">
        <f t="shared" si="55"/>
        <v/>
      </c>
      <c r="D124" s="6" t="str">
        <f t="shared" si="29"/>
        <v/>
      </c>
      <c r="E124" s="7" t="str">
        <f t="shared" si="30"/>
        <v/>
      </c>
      <c r="F124" s="7" t="str">
        <f t="shared" si="31"/>
        <v/>
      </c>
      <c r="AU124" t="str">
        <f t="shared" si="56"/>
        <v/>
      </c>
      <c r="AV124" s="2" t="str">
        <f t="shared" si="57"/>
        <v/>
      </c>
    </row>
    <row r="125" spans="2:48" x14ac:dyDescent="0.25">
      <c r="B125" t="str">
        <f t="shared" si="43"/>
        <v/>
      </c>
      <c r="C125" s="29" t="str">
        <f t="shared" si="55"/>
        <v/>
      </c>
      <c r="D125" s="6" t="str">
        <f t="shared" si="29"/>
        <v/>
      </c>
      <c r="E125" s="7" t="str">
        <f t="shared" si="30"/>
        <v/>
      </c>
      <c r="F125" s="7" t="str">
        <f t="shared" si="31"/>
        <v/>
      </c>
      <c r="AU125" t="str">
        <f t="shared" si="56"/>
        <v/>
      </c>
      <c r="AV125" s="2" t="str">
        <f t="shared" si="57"/>
        <v/>
      </c>
    </row>
    <row r="126" spans="2:48" x14ac:dyDescent="0.25">
      <c r="B126" t="str">
        <f t="shared" si="43"/>
        <v/>
      </c>
      <c r="C126" s="29" t="str">
        <f t="shared" si="55"/>
        <v/>
      </c>
      <c r="D126" s="6" t="str">
        <f t="shared" si="29"/>
        <v/>
      </c>
      <c r="E126" s="7" t="str">
        <f t="shared" si="30"/>
        <v/>
      </c>
      <c r="F126" s="7" t="str">
        <f t="shared" si="31"/>
        <v/>
      </c>
      <c r="AU126" t="str">
        <f t="shared" si="56"/>
        <v/>
      </c>
      <c r="AV126" s="2" t="str">
        <f t="shared" si="57"/>
        <v/>
      </c>
    </row>
    <row r="127" spans="2:48" x14ac:dyDescent="0.25">
      <c r="B127" t="str">
        <f t="shared" si="43"/>
        <v/>
      </c>
      <c r="C127" s="29" t="str">
        <f t="shared" si="55"/>
        <v/>
      </c>
      <c r="D127" s="6" t="str">
        <f t="shared" si="29"/>
        <v/>
      </c>
      <c r="E127" s="7" t="str">
        <f t="shared" si="30"/>
        <v/>
      </c>
      <c r="F127" s="7" t="str">
        <f t="shared" si="31"/>
        <v/>
      </c>
      <c r="AU127" t="str">
        <f t="shared" si="56"/>
        <v/>
      </c>
      <c r="AV127" s="2" t="str">
        <f t="shared" si="57"/>
        <v/>
      </c>
    </row>
    <row r="128" spans="2:48" x14ac:dyDescent="0.25">
      <c r="B128" t="str">
        <f t="shared" si="43"/>
        <v/>
      </c>
      <c r="C128" s="29" t="str">
        <f t="shared" si="55"/>
        <v/>
      </c>
      <c r="D128" s="6" t="str">
        <f t="shared" si="29"/>
        <v/>
      </c>
      <c r="E128" s="7" t="str">
        <f t="shared" si="30"/>
        <v/>
      </c>
      <c r="F128" s="7" t="str">
        <f t="shared" si="31"/>
        <v/>
      </c>
      <c r="AU128" t="str">
        <f t="shared" si="56"/>
        <v/>
      </c>
      <c r="AV128" s="2" t="str">
        <f t="shared" si="57"/>
        <v/>
      </c>
    </row>
    <row r="129" spans="2:48" x14ac:dyDescent="0.25">
      <c r="B129" t="str">
        <f t="shared" si="43"/>
        <v/>
      </c>
      <c r="C129" s="29" t="str">
        <f t="shared" si="55"/>
        <v/>
      </c>
      <c r="D129" s="6" t="str">
        <f t="shared" si="29"/>
        <v/>
      </c>
      <c r="E129" s="7" t="str">
        <f t="shared" si="30"/>
        <v/>
      </c>
      <c r="F129" s="7" t="str">
        <f t="shared" si="31"/>
        <v/>
      </c>
      <c r="AU129" t="str">
        <f t="shared" si="56"/>
        <v/>
      </c>
      <c r="AV129" s="2" t="str">
        <f t="shared" si="57"/>
        <v/>
      </c>
    </row>
    <row r="130" spans="2:48" x14ac:dyDescent="0.25">
      <c r="B130" t="str">
        <f t="shared" si="43"/>
        <v/>
      </c>
      <c r="C130" s="29" t="str">
        <f t="shared" si="55"/>
        <v/>
      </c>
      <c r="D130" s="6" t="str">
        <f t="shared" si="29"/>
        <v/>
      </c>
      <c r="E130" s="7" t="str">
        <f t="shared" si="30"/>
        <v/>
      </c>
      <c r="F130" s="7" t="str">
        <f t="shared" si="31"/>
        <v/>
      </c>
      <c r="AU130" t="str">
        <f t="shared" si="56"/>
        <v/>
      </c>
      <c r="AV130" s="2" t="str">
        <f t="shared" si="57"/>
        <v/>
      </c>
    </row>
    <row r="131" spans="2:48" x14ac:dyDescent="0.25">
      <c r="B131" t="str">
        <f t="shared" si="43"/>
        <v/>
      </c>
      <c r="C131" s="29" t="str">
        <f t="shared" ref="C131:C162" si="58">IF(A131&gt;0,((B131-0.5)/$S$2),"")</f>
        <v/>
      </c>
      <c r="D131" s="6" t="str">
        <f t="shared" ref="D131:D194" si="59">IF(A131&gt;0,(_xlfn.NORM.S.INV(C131)),"")</f>
        <v/>
      </c>
      <c r="E131" s="7" t="str">
        <f t="shared" si="30"/>
        <v/>
      </c>
      <c r="F131" s="7" t="str">
        <f t="shared" si="31"/>
        <v/>
      </c>
      <c r="AU131" t="str">
        <f t="shared" si="56"/>
        <v/>
      </c>
      <c r="AV131" s="2" t="str">
        <f t="shared" si="57"/>
        <v/>
      </c>
    </row>
    <row r="132" spans="2:48" x14ac:dyDescent="0.25">
      <c r="B132" t="str">
        <f t="shared" si="43"/>
        <v/>
      </c>
      <c r="C132" s="29" t="str">
        <f t="shared" si="58"/>
        <v/>
      </c>
      <c r="D132" s="6" t="str">
        <f t="shared" si="59"/>
        <v/>
      </c>
      <c r="E132" s="7" t="str">
        <f t="shared" ref="E132:E195" si="60">IF(A132&gt;0,_xlfn.NORM.DIST(D132,0,1,TRUE),"")</f>
        <v/>
      </c>
      <c r="F132" s="7" t="str">
        <f t="shared" ref="F132:F195" si="61">IF(A132&gt;0,_xlfn.NORM.DIST(D132,0,1,FALSE),"")</f>
        <v/>
      </c>
      <c r="AU132" t="str">
        <f t="shared" si="56"/>
        <v/>
      </c>
      <c r="AV132" s="2" t="str">
        <f t="shared" si="57"/>
        <v/>
      </c>
    </row>
    <row r="133" spans="2:48" x14ac:dyDescent="0.25">
      <c r="B133" t="str">
        <f t="shared" ref="B133:B196" si="62">IF(A133&gt;0,(B132+1),"")</f>
        <v/>
      </c>
      <c r="C133" s="29" t="str">
        <f t="shared" si="58"/>
        <v/>
      </c>
      <c r="D133" s="6" t="str">
        <f t="shared" si="59"/>
        <v/>
      </c>
      <c r="E133" s="7" t="str">
        <f t="shared" si="60"/>
        <v/>
      </c>
      <c r="F133" s="7" t="str">
        <f t="shared" si="61"/>
        <v/>
      </c>
      <c r="AU133" t="str">
        <f t="shared" si="56"/>
        <v/>
      </c>
      <c r="AV133" s="2" t="str">
        <f t="shared" si="57"/>
        <v/>
      </c>
    </row>
    <row r="134" spans="2:48" x14ac:dyDescent="0.25">
      <c r="B134" t="str">
        <f t="shared" si="62"/>
        <v/>
      </c>
      <c r="C134" s="29" t="str">
        <f t="shared" si="58"/>
        <v/>
      </c>
      <c r="D134" s="6" t="str">
        <f t="shared" si="59"/>
        <v/>
      </c>
      <c r="E134" s="7" t="str">
        <f t="shared" si="60"/>
        <v/>
      </c>
      <c r="F134" s="7" t="str">
        <f t="shared" si="61"/>
        <v/>
      </c>
      <c r="AU134" t="str">
        <f t="shared" si="56"/>
        <v/>
      </c>
      <c r="AV134" s="2" t="str">
        <f t="shared" si="57"/>
        <v/>
      </c>
    </row>
    <row r="135" spans="2:48" x14ac:dyDescent="0.25">
      <c r="B135" t="str">
        <f t="shared" si="62"/>
        <v/>
      </c>
      <c r="C135" s="29" t="str">
        <f t="shared" si="58"/>
        <v/>
      </c>
      <c r="D135" s="6" t="str">
        <f t="shared" si="59"/>
        <v/>
      </c>
      <c r="E135" s="7" t="str">
        <f t="shared" si="60"/>
        <v/>
      </c>
      <c r="F135" s="7" t="str">
        <f t="shared" si="61"/>
        <v/>
      </c>
      <c r="AU135" t="str">
        <f t="shared" si="56"/>
        <v/>
      </c>
      <c r="AV135" s="2" t="str">
        <f t="shared" si="57"/>
        <v/>
      </c>
    </row>
    <row r="136" spans="2:48" x14ac:dyDescent="0.25">
      <c r="B136" t="str">
        <f t="shared" si="62"/>
        <v/>
      </c>
      <c r="C136" s="29" t="str">
        <f t="shared" si="58"/>
        <v/>
      </c>
      <c r="D136" s="6" t="str">
        <f t="shared" si="59"/>
        <v/>
      </c>
      <c r="E136" s="7" t="str">
        <f t="shared" si="60"/>
        <v/>
      </c>
      <c r="F136" s="7" t="str">
        <f t="shared" si="61"/>
        <v/>
      </c>
      <c r="AU136" t="str">
        <f t="shared" si="56"/>
        <v/>
      </c>
      <c r="AV136" s="2" t="str">
        <f t="shared" si="57"/>
        <v/>
      </c>
    </row>
    <row r="137" spans="2:48" x14ac:dyDescent="0.25">
      <c r="B137" t="str">
        <f t="shared" si="62"/>
        <v/>
      </c>
      <c r="C137" s="29" t="str">
        <f t="shared" si="58"/>
        <v/>
      </c>
      <c r="D137" s="6" t="str">
        <f t="shared" si="59"/>
        <v/>
      </c>
      <c r="E137" s="7" t="str">
        <f t="shared" si="60"/>
        <v/>
      </c>
      <c r="F137" s="7" t="str">
        <f t="shared" si="61"/>
        <v/>
      </c>
      <c r="AU137" t="str">
        <f t="shared" si="56"/>
        <v/>
      </c>
      <c r="AV137" s="2" t="str">
        <f t="shared" si="57"/>
        <v/>
      </c>
    </row>
    <row r="138" spans="2:48" x14ac:dyDescent="0.25">
      <c r="B138" t="str">
        <f t="shared" si="62"/>
        <v/>
      </c>
      <c r="C138" s="29" t="str">
        <f t="shared" si="58"/>
        <v/>
      </c>
      <c r="D138" s="6" t="str">
        <f t="shared" si="59"/>
        <v/>
      </c>
      <c r="E138" s="7" t="str">
        <f t="shared" si="60"/>
        <v/>
      </c>
      <c r="F138" s="7" t="str">
        <f t="shared" si="61"/>
        <v/>
      </c>
      <c r="AU138" t="str">
        <f t="shared" si="56"/>
        <v/>
      </c>
      <c r="AV138" s="2" t="str">
        <f t="shared" si="57"/>
        <v/>
      </c>
    </row>
    <row r="139" spans="2:48" x14ac:dyDescent="0.25">
      <c r="B139" t="str">
        <f t="shared" si="62"/>
        <v/>
      </c>
      <c r="C139" s="29" t="str">
        <f t="shared" si="58"/>
        <v/>
      </c>
      <c r="D139" s="6" t="str">
        <f t="shared" si="59"/>
        <v/>
      </c>
      <c r="E139" s="7" t="str">
        <f t="shared" si="60"/>
        <v/>
      </c>
      <c r="F139" s="7" t="str">
        <f t="shared" si="61"/>
        <v/>
      </c>
      <c r="AU139" t="str">
        <f t="shared" si="56"/>
        <v/>
      </c>
      <c r="AV139" s="2" t="str">
        <f t="shared" si="57"/>
        <v/>
      </c>
    </row>
    <row r="140" spans="2:48" x14ac:dyDescent="0.25">
      <c r="B140" t="str">
        <f t="shared" si="62"/>
        <v/>
      </c>
      <c r="C140" s="29" t="str">
        <f t="shared" si="58"/>
        <v/>
      </c>
      <c r="D140" s="6" t="str">
        <f t="shared" si="59"/>
        <v/>
      </c>
      <c r="E140" s="7" t="str">
        <f t="shared" si="60"/>
        <v/>
      </c>
      <c r="F140" s="7" t="str">
        <f t="shared" si="61"/>
        <v/>
      </c>
      <c r="AU140" t="str">
        <f t="shared" si="56"/>
        <v/>
      </c>
      <c r="AV140" s="2" t="str">
        <f t="shared" si="57"/>
        <v/>
      </c>
    </row>
    <row r="141" spans="2:48" x14ac:dyDescent="0.25">
      <c r="B141" t="str">
        <f t="shared" si="62"/>
        <v/>
      </c>
      <c r="C141" s="29" t="str">
        <f t="shared" si="58"/>
        <v/>
      </c>
      <c r="D141" s="6" t="str">
        <f t="shared" si="59"/>
        <v/>
      </c>
      <c r="E141" s="7" t="str">
        <f t="shared" si="60"/>
        <v/>
      </c>
      <c r="F141" s="7" t="str">
        <f t="shared" si="61"/>
        <v/>
      </c>
      <c r="AU141" t="str">
        <f t="shared" si="56"/>
        <v/>
      </c>
      <c r="AV141" s="2" t="str">
        <f t="shared" si="57"/>
        <v/>
      </c>
    </row>
    <row r="142" spans="2:48" x14ac:dyDescent="0.25">
      <c r="B142" t="str">
        <f t="shared" si="62"/>
        <v/>
      </c>
      <c r="C142" s="29" t="str">
        <f t="shared" si="58"/>
        <v/>
      </c>
      <c r="D142" s="6" t="str">
        <f t="shared" si="59"/>
        <v/>
      </c>
      <c r="E142" s="7" t="str">
        <f t="shared" si="60"/>
        <v/>
      </c>
      <c r="F142" s="7" t="str">
        <f t="shared" si="61"/>
        <v/>
      </c>
      <c r="AU142" t="str">
        <f t="shared" si="56"/>
        <v/>
      </c>
      <c r="AV142" s="2" t="str">
        <f t="shared" si="57"/>
        <v/>
      </c>
    </row>
    <row r="143" spans="2:48" x14ac:dyDescent="0.25">
      <c r="B143" t="str">
        <f t="shared" si="62"/>
        <v/>
      </c>
      <c r="C143" s="29" t="str">
        <f t="shared" si="58"/>
        <v/>
      </c>
      <c r="D143" s="6" t="str">
        <f t="shared" si="59"/>
        <v/>
      </c>
      <c r="E143" s="7" t="str">
        <f t="shared" si="60"/>
        <v/>
      </c>
      <c r="F143" s="7" t="str">
        <f t="shared" si="61"/>
        <v/>
      </c>
      <c r="AU143" t="str">
        <f t="shared" si="56"/>
        <v/>
      </c>
      <c r="AV143" s="2" t="str">
        <f t="shared" si="57"/>
        <v/>
      </c>
    </row>
    <row r="144" spans="2:48" x14ac:dyDescent="0.25">
      <c r="B144" t="str">
        <f t="shared" si="62"/>
        <v/>
      </c>
      <c r="C144" s="29" t="str">
        <f t="shared" si="58"/>
        <v/>
      </c>
      <c r="D144" s="6" t="str">
        <f t="shared" si="59"/>
        <v/>
      </c>
      <c r="E144" s="7" t="str">
        <f t="shared" si="60"/>
        <v/>
      </c>
      <c r="F144" s="7" t="str">
        <f t="shared" si="61"/>
        <v/>
      </c>
      <c r="AU144" t="str">
        <f t="shared" si="56"/>
        <v/>
      </c>
      <c r="AV144" s="2" t="str">
        <f t="shared" si="57"/>
        <v/>
      </c>
    </row>
    <row r="145" spans="2:73" x14ac:dyDescent="0.25">
      <c r="B145" t="str">
        <f t="shared" si="62"/>
        <v/>
      </c>
      <c r="C145" s="29" t="str">
        <f t="shared" si="58"/>
        <v/>
      </c>
      <c r="D145" s="6" t="str">
        <f t="shared" si="59"/>
        <v/>
      </c>
      <c r="E145" s="7" t="str">
        <f t="shared" si="60"/>
        <v/>
      </c>
      <c r="F145" s="7" t="str">
        <f t="shared" si="61"/>
        <v/>
      </c>
      <c r="AU145" t="str">
        <f t="shared" si="56"/>
        <v/>
      </c>
      <c r="AV145" s="2" t="str">
        <f t="shared" si="57"/>
        <v/>
      </c>
    </row>
    <row r="146" spans="2:73" x14ac:dyDescent="0.25">
      <c r="B146" t="str">
        <f t="shared" si="62"/>
        <v/>
      </c>
      <c r="C146" s="29" t="str">
        <f t="shared" si="58"/>
        <v/>
      </c>
      <c r="D146" s="6" t="str">
        <f t="shared" si="59"/>
        <v/>
      </c>
      <c r="E146" s="7" t="str">
        <f t="shared" si="60"/>
        <v/>
      </c>
      <c r="F146" s="7" t="str">
        <f t="shared" si="61"/>
        <v/>
      </c>
      <c r="AU146" t="str">
        <f t="shared" si="56"/>
        <v/>
      </c>
      <c r="AV146" s="2" t="str">
        <f t="shared" si="57"/>
        <v/>
      </c>
    </row>
    <row r="147" spans="2:73" x14ac:dyDescent="0.25">
      <c r="B147" t="str">
        <f t="shared" si="62"/>
        <v/>
      </c>
      <c r="C147" s="29" t="str">
        <f t="shared" si="58"/>
        <v/>
      </c>
      <c r="D147" s="6" t="str">
        <f t="shared" si="59"/>
        <v/>
      </c>
      <c r="E147" s="7" t="str">
        <f t="shared" si="60"/>
        <v/>
      </c>
      <c r="F147" s="7" t="str">
        <f t="shared" si="61"/>
        <v/>
      </c>
      <c r="AU147" t="str">
        <f t="shared" si="56"/>
        <v/>
      </c>
      <c r="AV147" s="2" t="str">
        <f t="shared" si="57"/>
        <v/>
      </c>
    </row>
    <row r="148" spans="2:73" x14ac:dyDescent="0.25">
      <c r="B148" t="str">
        <f t="shared" si="62"/>
        <v/>
      </c>
      <c r="C148" s="29" t="str">
        <f t="shared" si="58"/>
        <v/>
      </c>
      <c r="D148" s="6" t="str">
        <f t="shared" si="59"/>
        <v/>
      </c>
      <c r="E148" s="7" t="str">
        <f t="shared" si="60"/>
        <v/>
      </c>
      <c r="F148" s="7" t="str">
        <f t="shared" si="61"/>
        <v/>
      </c>
      <c r="AU148" t="str">
        <f t="shared" si="56"/>
        <v/>
      </c>
      <c r="AV148" s="2" t="str">
        <f t="shared" si="57"/>
        <v/>
      </c>
    </row>
    <row r="149" spans="2:73" x14ac:dyDescent="0.25">
      <c r="B149" t="str">
        <f t="shared" si="62"/>
        <v/>
      </c>
      <c r="C149" s="29" t="str">
        <f t="shared" si="58"/>
        <v/>
      </c>
      <c r="D149" s="6" t="str">
        <f t="shared" si="59"/>
        <v/>
      </c>
      <c r="E149" s="7" t="str">
        <f t="shared" si="60"/>
        <v/>
      </c>
      <c r="F149" s="7" t="str">
        <f t="shared" si="61"/>
        <v/>
      </c>
      <c r="AU149" t="str">
        <f t="shared" si="56"/>
        <v/>
      </c>
      <c r="AV149" s="2" t="str">
        <f t="shared" si="57"/>
        <v/>
      </c>
    </row>
    <row r="150" spans="2:73" x14ac:dyDescent="0.25">
      <c r="B150" t="str">
        <f t="shared" si="62"/>
        <v/>
      </c>
      <c r="C150" s="29" t="str">
        <f t="shared" si="58"/>
        <v/>
      </c>
      <c r="D150" s="6" t="str">
        <f t="shared" si="59"/>
        <v/>
      </c>
      <c r="E150" s="7" t="str">
        <f t="shared" si="60"/>
        <v/>
      </c>
      <c r="F150" s="7" t="str">
        <f t="shared" si="61"/>
        <v/>
      </c>
      <c r="AU150" t="str">
        <f t="shared" ref="AU150:AU181" si="63">IF(B131&gt;0,B131,"")</f>
        <v/>
      </c>
      <c r="AV150" s="2" t="str">
        <f t="shared" ref="AV150:AV181" si="64">IF(A131&gt;0,A131,"")</f>
        <v/>
      </c>
    </row>
    <row r="151" spans="2:73" x14ac:dyDescent="0.25">
      <c r="B151" t="str">
        <f t="shared" si="62"/>
        <v/>
      </c>
      <c r="C151" s="29" t="str">
        <f t="shared" si="58"/>
        <v/>
      </c>
      <c r="D151" s="6" t="str">
        <f t="shared" si="59"/>
        <v/>
      </c>
      <c r="E151" s="7" t="str">
        <f t="shared" si="60"/>
        <v/>
      </c>
      <c r="F151" s="7" t="str">
        <f t="shared" si="61"/>
        <v/>
      </c>
      <c r="AU151" t="str">
        <f t="shared" si="63"/>
        <v/>
      </c>
      <c r="AV151" s="2" t="str">
        <f t="shared" si="64"/>
        <v/>
      </c>
    </row>
    <row r="152" spans="2:73" x14ac:dyDescent="0.25">
      <c r="B152" t="str">
        <f t="shared" si="62"/>
        <v/>
      </c>
      <c r="C152" s="29" t="str">
        <f t="shared" si="58"/>
        <v/>
      </c>
      <c r="D152" s="6" t="str">
        <f t="shared" si="59"/>
        <v/>
      </c>
      <c r="E152" s="7" t="str">
        <f t="shared" si="60"/>
        <v/>
      </c>
      <c r="F152" s="7" t="str">
        <f t="shared" si="61"/>
        <v/>
      </c>
      <c r="AU152" t="str">
        <f t="shared" si="63"/>
        <v/>
      </c>
      <c r="AV152" s="2" t="str">
        <f t="shared" si="64"/>
        <v/>
      </c>
    </row>
    <row r="153" spans="2:73" x14ac:dyDescent="0.25">
      <c r="B153" t="str">
        <f t="shared" si="62"/>
        <v/>
      </c>
      <c r="C153" s="29" t="str">
        <f t="shared" si="58"/>
        <v/>
      </c>
      <c r="D153" s="6" t="str">
        <f t="shared" si="59"/>
        <v/>
      </c>
      <c r="E153" s="7" t="str">
        <f t="shared" si="60"/>
        <v/>
      </c>
      <c r="F153" s="7" t="str">
        <f t="shared" si="61"/>
        <v/>
      </c>
      <c r="AU153" t="str">
        <f t="shared" si="63"/>
        <v/>
      </c>
      <c r="AV153" s="2" t="str">
        <f t="shared" si="64"/>
        <v/>
      </c>
    </row>
    <row r="154" spans="2:73" x14ac:dyDescent="0.25">
      <c r="B154" t="str">
        <f t="shared" si="62"/>
        <v/>
      </c>
      <c r="C154" s="29" t="str">
        <f t="shared" si="58"/>
        <v/>
      </c>
      <c r="D154" s="6" t="str">
        <f t="shared" si="59"/>
        <v/>
      </c>
      <c r="E154" s="7" t="str">
        <f t="shared" si="60"/>
        <v/>
      </c>
      <c r="F154" s="7" t="str">
        <f t="shared" si="61"/>
        <v/>
      </c>
      <c r="AU154" t="str">
        <f t="shared" si="63"/>
        <v/>
      </c>
      <c r="AV154" s="2" t="str">
        <f t="shared" si="64"/>
        <v/>
      </c>
    </row>
    <row r="155" spans="2:73" x14ac:dyDescent="0.25">
      <c r="B155" t="str">
        <f t="shared" si="62"/>
        <v/>
      </c>
      <c r="C155" s="29" t="str">
        <f t="shared" si="58"/>
        <v/>
      </c>
      <c r="D155" s="6" t="str">
        <f t="shared" si="59"/>
        <v/>
      </c>
      <c r="E155" s="7" t="str">
        <f t="shared" si="60"/>
        <v/>
      </c>
      <c r="F155" s="7" t="str">
        <f t="shared" si="61"/>
        <v/>
      </c>
      <c r="AU155" t="str">
        <f t="shared" si="63"/>
        <v/>
      </c>
      <c r="AV155" s="2" t="str">
        <f t="shared" si="64"/>
        <v/>
      </c>
    </row>
    <row r="156" spans="2:73" x14ac:dyDescent="0.25">
      <c r="B156" t="str">
        <f t="shared" si="62"/>
        <v/>
      </c>
      <c r="C156" s="29" t="str">
        <f t="shared" si="58"/>
        <v/>
      </c>
      <c r="D156" s="6" t="str">
        <f t="shared" si="59"/>
        <v/>
      </c>
      <c r="E156" s="7" t="str">
        <f t="shared" si="60"/>
        <v/>
      </c>
      <c r="F156" s="7" t="str">
        <f t="shared" si="61"/>
        <v/>
      </c>
      <c r="AU156" t="str">
        <f t="shared" si="63"/>
        <v/>
      </c>
      <c r="AV156" s="2" t="str">
        <f t="shared" si="64"/>
        <v/>
      </c>
    </row>
    <row r="157" spans="2:73" x14ac:dyDescent="0.25">
      <c r="B157" t="str">
        <f t="shared" si="62"/>
        <v/>
      </c>
      <c r="C157" s="29" t="str">
        <f t="shared" si="58"/>
        <v/>
      </c>
      <c r="D157" s="6" t="str">
        <f t="shared" si="59"/>
        <v/>
      </c>
      <c r="E157" s="7" t="str">
        <f t="shared" si="60"/>
        <v/>
      </c>
      <c r="F157" s="7" t="str">
        <f t="shared" si="61"/>
        <v/>
      </c>
      <c r="AU157" t="str">
        <f t="shared" si="63"/>
        <v/>
      </c>
      <c r="AV157" s="2" t="str">
        <f t="shared" si="64"/>
        <v/>
      </c>
    </row>
    <row r="158" spans="2:73" x14ac:dyDescent="0.25">
      <c r="B158" t="str">
        <f t="shared" si="62"/>
        <v/>
      </c>
      <c r="C158" s="29" t="str">
        <f t="shared" si="58"/>
        <v/>
      </c>
      <c r="D158" s="6" t="str">
        <f t="shared" si="59"/>
        <v/>
      </c>
      <c r="E158" s="7" t="str">
        <f t="shared" si="60"/>
        <v/>
      </c>
      <c r="F158" s="7" t="str">
        <f t="shared" si="61"/>
        <v/>
      </c>
      <c r="AU158" t="str">
        <f t="shared" si="63"/>
        <v/>
      </c>
      <c r="AV158" s="2" t="str">
        <f t="shared" si="64"/>
        <v/>
      </c>
      <c r="BS158" t="str">
        <f t="shared" ref="BS158:BT221" si="65">IF(A158&gt;0,A158,"")</f>
        <v/>
      </c>
      <c r="BT158" t="str">
        <f t="shared" si="65"/>
        <v/>
      </c>
      <c r="BU158" t="str">
        <f t="shared" ref="BU158:BU187" si="66">BS158</f>
        <v/>
      </c>
    </row>
    <row r="159" spans="2:73" x14ac:dyDescent="0.25">
      <c r="B159" t="str">
        <f t="shared" si="62"/>
        <v/>
      </c>
      <c r="C159" s="29" t="str">
        <f t="shared" si="58"/>
        <v/>
      </c>
      <c r="D159" s="6" t="str">
        <f t="shared" si="59"/>
        <v/>
      </c>
      <c r="E159" s="7" t="str">
        <f t="shared" si="60"/>
        <v/>
      </c>
      <c r="F159" s="7" t="str">
        <f t="shared" si="61"/>
        <v/>
      </c>
      <c r="AU159" t="str">
        <f t="shared" si="63"/>
        <v/>
      </c>
      <c r="AV159" s="2" t="str">
        <f t="shared" si="64"/>
        <v/>
      </c>
      <c r="BS159" t="str">
        <f t="shared" si="65"/>
        <v/>
      </c>
      <c r="BT159" t="str">
        <f t="shared" si="65"/>
        <v/>
      </c>
      <c r="BU159" t="str">
        <f t="shared" si="66"/>
        <v/>
      </c>
    </row>
    <row r="160" spans="2:73" x14ac:dyDescent="0.25">
      <c r="B160" t="str">
        <f t="shared" si="62"/>
        <v/>
      </c>
      <c r="C160" s="29" t="str">
        <f t="shared" si="58"/>
        <v/>
      </c>
      <c r="D160" s="6" t="str">
        <f t="shared" si="59"/>
        <v/>
      </c>
      <c r="E160" s="7" t="str">
        <f t="shared" si="60"/>
        <v/>
      </c>
      <c r="F160" s="7" t="str">
        <f t="shared" si="61"/>
        <v/>
      </c>
      <c r="AU160" t="str">
        <f t="shared" si="63"/>
        <v/>
      </c>
      <c r="AV160" s="2" t="str">
        <f t="shared" si="64"/>
        <v/>
      </c>
      <c r="BS160" t="str">
        <f t="shared" si="65"/>
        <v/>
      </c>
      <c r="BT160" t="str">
        <f t="shared" si="65"/>
        <v/>
      </c>
      <c r="BU160" t="str">
        <f t="shared" si="66"/>
        <v/>
      </c>
    </row>
    <row r="161" spans="2:73" x14ac:dyDescent="0.25">
      <c r="B161" t="str">
        <f t="shared" si="62"/>
        <v/>
      </c>
      <c r="C161" s="29" t="str">
        <f t="shared" si="58"/>
        <v/>
      </c>
      <c r="D161" s="6" t="str">
        <f t="shared" si="59"/>
        <v/>
      </c>
      <c r="E161" s="7" t="str">
        <f t="shared" si="60"/>
        <v/>
      </c>
      <c r="F161" s="7" t="str">
        <f t="shared" si="61"/>
        <v/>
      </c>
      <c r="AU161" t="str">
        <f t="shared" si="63"/>
        <v/>
      </c>
      <c r="AV161" s="2" t="str">
        <f t="shared" si="64"/>
        <v/>
      </c>
      <c r="BS161" t="str">
        <f t="shared" si="65"/>
        <v/>
      </c>
      <c r="BT161" t="str">
        <f t="shared" si="65"/>
        <v/>
      </c>
      <c r="BU161" t="str">
        <f t="shared" si="66"/>
        <v/>
      </c>
    </row>
    <row r="162" spans="2:73" x14ac:dyDescent="0.25">
      <c r="B162" t="str">
        <f t="shared" si="62"/>
        <v/>
      </c>
      <c r="C162" s="29" t="str">
        <f t="shared" si="58"/>
        <v/>
      </c>
      <c r="D162" s="6" t="str">
        <f t="shared" si="59"/>
        <v/>
      </c>
      <c r="E162" s="7" t="str">
        <f t="shared" si="60"/>
        <v/>
      </c>
      <c r="F162" s="7" t="str">
        <f t="shared" si="61"/>
        <v/>
      </c>
      <c r="AU162" t="str">
        <f t="shared" si="63"/>
        <v/>
      </c>
      <c r="AV162" s="2" t="str">
        <f t="shared" si="64"/>
        <v/>
      </c>
      <c r="BS162" t="str">
        <f t="shared" si="65"/>
        <v/>
      </c>
      <c r="BT162" t="str">
        <f t="shared" si="65"/>
        <v/>
      </c>
      <c r="BU162" t="str">
        <f t="shared" si="66"/>
        <v/>
      </c>
    </row>
    <row r="163" spans="2:73" x14ac:dyDescent="0.25">
      <c r="B163" t="str">
        <f t="shared" si="62"/>
        <v/>
      </c>
      <c r="C163" s="29" t="str">
        <f t="shared" ref="C163:C194" si="67">IF(A163&gt;0,((B163-0.5)/$S$2),"")</f>
        <v/>
      </c>
      <c r="D163" s="6" t="str">
        <f t="shared" si="59"/>
        <v/>
      </c>
      <c r="E163" s="7" t="str">
        <f t="shared" si="60"/>
        <v/>
      </c>
      <c r="F163" s="7" t="str">
        <f t="shared" si="61"/>
        <v/>
      </c>
      <c r="AU163" t="str">
        <f t="shared" si="63"/>
        <v/>
      </c>
      <c r="AV163" s="2" t="str">
        <f t="shared" si="64"/>
        <v/>
      </c>
      <c r="BS163" t="str">
        <f t="shared" si="65"/>
        <v/>
      </c>
      <c r="BT163" t="str">
        <f t="shared" si="65"/>
        <v/>
      </c>
      <c r="BU163" t="str">
        <f t="shared" si="66"/>
        <v/>
      </c>
    </row>
    <row r="164" spans="2:73" x14ac:dyDescent="0.25">
      <c r="B164" t="str">
        <f t="shared" si="62"/>
        <v/>
      </c>
      <c r="C164" s="29" t="str">
        <f t="shared" si="67"/>
        <v/>
      </c>
      <c r="D164" s="6" t="str">
        <f t="shared" si="59"/>
        <v/>
      </c>
      <c r="E164" s="7" t="str">
        <f t="shared" si="60"/>
        <v/>
      </c>
      <c r="F164" s="7" t="str">
        <f t="shared" si="61"/>
        <v/>
      </c>
      <c r="AU164" t="str">
        <f t="shared" si="63"/>
        <v/>
      </c>
      <c r="AV164" s="2" t="str">
        <f t="shared" si="64"/>
        <v/>
      </c>
      <c r="BS164" t="str">
        <f t="shared" si="65"/>
        <v/>
      </c>
      <c r="BT164" t="str">
        <f t="shared" si="65"/>
        <v/>
      </c>
      <c r="BU164" t="str">
        <f t="shared" si="66"/>
        <v/>
      </c>
    </row>
    <row r="165" spans="2:73" x14ac:dyDescent="0.25">
      <c r="B165" t="str">
        <f t="shared" si="62"/>
        <v/>
      </c>
      <c r="C165" s="29" t="str">
        <f t="shared" si="67"/>
        <v/>
      </c>
      <c r="D165" s="6" t="str">
        <f t="shared" si="59"/>
        <v/>
      </c>
      <c r="E165" s="7" t="str">
        <f t="shared" si="60"/>
        <v/>
      </c>
      <c r="F165" s="7" t="str">
        <f t="shared" si="61"/>
        <v/>
      </c>
      <c r="AU165" t="str">
        <f t="shared" si="63"/>
        <v/>
      </c>
      <c r="AV165" s="2" t="str">
        <f t="shared" si="64"/>
        <v/>
      </c>
      <c r="BS165" t="str">
        <f t="shared" si="65"/>
        <v/>
      </c>
      <c r="BT165" t="str">
        <f t="shared" si="65"/>
        <v/>
      </c>
      <c r="BU165" t="str">
        <f t="shared" si="66"/>
        <v/>
      </c>
    </row>
    <row r="166" spans="2:73" x14ac:dyDescent="0.25">
      <c r="B166" t="str">
        <f t="shared" si="62"/>
        <v/>
      </c>
      <c r="C166" s="29" t="str">
        <f t="shared" si="67"/>
        <v/>
      </c>
      <c r="D166" s="6" t="str">
        <f t="shared" si="59"/>
        <v/>
      </c>
      <c r="E166" s="7" t="str">
        <f t="shared" si="60"/>
        <v/>
      </c>
      <c r="F166" s="7" t="str">
        <f t="shared" si="61"/>
        <v/>
      </c>
      <c r="AU166" t="str">
        <f t="shared" si="63"/>
        <v/>
      </c>
      <c r="AV166" s="2" t="str">
        <f t="shared" si="64"/>
        <v/>
      </c>
      <c r="BS166" t="str">
        <f t="shared" si="65"/>
        <v/>
      </c>
      <c r="BT166" t="str">
        <f t="shared" si="65"/>
        <v/>
      </c>
      <c r="BU166" t="str">
        <f t="shared" si="66"/>
        <v/>
      </c>
    </row>
    <row r="167" spans="2:73" x14ac:dyDescent="0.25">
      <c r="B167" t="str">
        <f t="shared" si="62"/>
        <v/>
      </c>
      <c r="C167" s="29" t="str">
        <f t="shared" si="67"/>
        <v/>
      </c>
      <c r="D167" s="6" t="str">
        <f t="shared" si="59"/>
        <v/>
      </c>
      <c r="E167" s="7" t="str">
        <f t="shared" si="60"/>
        <v/>
      </c>
      <c r="F167" s="7" t="str">
        <f t="shared" si="61"/>
        <v/>
      </c>
      <c r="AU167" t="str">
        <f t="shared" si="63"/>
        <v/>
      </c>
      <c r="AV167" s="2" t="str">
        <f t="shared" si="64"/>
        <v/>
      </c>
      <c r="BS167" t="str">
        <f t="shared" si="65"/>
        <v/>
      </c>
      <c r="BT167" t="str">
        <f t="shared" si="65"/>
        <v/>
      </c>
      <c r="BU167" t="str">
        <f t="shared" si="66"/>
        <v/>
      </c>
    </row>
    <row r="168" spans="2:73" x14ac:dyDescent="0.25">
      <c r="B168" t="str">
        <f t="shared" si="62"/>
        <v/>
      </c>
      <c r="C168" s="29" t="str">
        <f t="shared" si="67"/>
        <v/>
      </c>
      <c r="D168" s="6" t="str">
        <f t="shared" si="59"/>
        <v/>
      </c>
      <c r="E168" s="7" t="str">
        <f t="shared" si="60"/>
        <v/>
      </c>
      <c r="F168" s="7" t="str">
        <f t="shared" si="61"/>
        <v/>
      </c>
      <c r="AU168" t="str">
        <f t="shared" si="63"/>
        <v/>
      </c>
      <c r="AV168" s="2" t="str">
        <f t="shared" si="64"/>
        <v/>
      </c>
      <c r="BS168" t="str">
        <f t="shared" si="65"/>
        <v/>
      </c>
      <c r="BT168" t="str">
        <f t="shared" si="65"/>
        <v/>
      </c>
      <c r="BU168" t="str">
        <f t="shared" si="66"/>
        <v/>
      </c>
    </row>
    <row r="169" spans="2:73" x14ac:dyDescent="0.25">
      <c r="B169" t="str">
        <f t="shared" si="62"/>
        <v/>
      </c>
      <c r="C169" s="29" t="str">
        <f t="shared" si="67"/>
        <v/>
      </c>
      <c r="D169" s="6" t="str">
        <f t="shared" si="59"/>
        <v/>
      </c>
      <c r="E169" s="7" t="str">
        <f t="shared" si="60"/>
        <v/>
      </c>
      <c r="F169" s="7" t="str">
        <f t="shared" si="61"/>
        <v/>
      </c>
      <c r="AU169" t="str">
        <f t="shared" si="63"/>
        <v/>
      </c>
      <c r="AV169" s="2" t="str">
        <f t="shared" si="64"/>
        <v/>
      </c>
      <c r="BS169" t="str">
        <f t="shared" si="65"/>
        <v/>
      </c>
      <c r="BT169" t="str">
        <f t="shared" si="65"/>
        <v/>
      </c>
      <c r="BU169" t="str">
        <f t="shared" si="66"/>
        <v/>
      </c>
    </row>
    <row r="170" spans="2:73" x14ac:dyDescent="0.25">
      <c r="B170" t="str">
        <f t="shared" si="62"/>
        <v/>
      </c>
      <c r="C170" s="29" t="str">
        <f t="shared" si="67"/>
        <v/>
      </c>
      <c r="D170" s="6" t="str">
        <f t="shared" si="59"/>
        <v/>
      </c>
      <c r="E170" s="7" t="str">
        <f t="shared" si="60"/>
        <v/>
      </c>
      <c r="F170" s="7" t="str">
        <f t="shared" si="61"/>
        <v/>
      </c>
      <c r="AU170" t="str">
        <f t="shared" si="63"/>
        <v/>
      </c>
      <c r="AV170" s="2" t="str">
        <f t="shared" si="64"/>
        <v/>
      </c>
      <c r="BS170" t="str">
        <f t="shared" si="65"/>
        <v/>
      </c>
      <c r="BT170" t="str">
        <f t="shared" si="65"/>
        <v/>
      </c>
      <c r="BU170" t="str">
        <f t="shared" si="66"/>
        <v/>
      </c>
    </row>
    <row r="171" spans="2:73" x14ac:dyDescent="0.25">
      <c r="B171" t="str">
        <f t="shared" si="62"/>
        <v/>
      </c>
      <c r="C171" s="29" t="str">
        <f t="shared" si="67"/>
        <v/>
      </c>
      <c r="D171" s="6" t="str">
        <f t="shared" si="59"/>
        <v/>
      </c>
      <c r="E171" s="7" t="str">
        <f t="shared" si="60"/>
        <v/>
      </c>
      <c r="F171" s="7" t="str">
        <f t="shared" si="61"/>
        <v/>
      </c>
      <c r="AU171" t="str">
        <f t="shared" si="63"/>
        <v/>
      </c>
      <c r="AV171" s="2" t="str">
        <f t="shared" si="64"/>
        <v/>
      </c>
      <c r="BS171" t="str">
        <f t="shared" si="65"/>
        <v/>
      </c>
      <c r="BT171" t="str">
        <f t="shared" si="65"/>
        <v/>
      </c>
      <c r="BU171" t="str">
        <f t="shared" si="66"/>
        <v/>
      </c>
    </row>
    <row r="172" spans="2:73" x14ac:dyDescent="0.25">
      <c r="B172" t="str">
        <f t="shared" si="62"/>
        <v/>
      </c>
      <c r="C172" s="29" t="str">
        <f t="shared" si="67"/>
        <v/>
      </c>
      <c r="D172" s="6" t="str">
        <f t="shared" si="59"/>
        <v/>
      </c>
      <c r="E172" s="7" t="str">
        <f t="shared" si="60"/>
        <v/>
      </c>
      <c r="F172" s="7" t="str">
        <f t="shared" si="61"/>
        <v/>
      </c>
      <c r="AU172" t="str">
        <f t="shared" si="63"/>
        <v/>
      </c>
      <c r="AV172" s="2" t="str">
        <f t="shared" si="64"/>
        <v/>
      </c>
      <c r="BS172" t="str">
        <f t="shared" si="65"/>
        <v/>
      </c>
      <c r="BT172" t="str">
        <f t="shared" si="65"/>
        <v/>
      </c>
      <c r="BU172" t="str">
        <f t="shared" si="66"/>
        <v/>
      </c>
    </row>
    <row r="173" spans="2:73" x14ac:dyDescent="0.25">
      <c r="B173" t="str">
        <f t="shared" si="62"/>
        <v/>
      </c>
      <c r="C173" s="29" t="str">
        <f t="shared" si="67"/>
        <v/>
      </c>
      <c r="D173" s="6" t="str">
        <f t="shared" si="59"/>
        <v/>
      </c>
      <c r="E173" s="7" t="str">
        <f t="shared" si="60"/>
        <v/>
      </c>
      <c r="F173" s="7" t="str">
        <f t="shared" si="61"/>
        <v/>
      </c>
      <c r="AU173" t="str">
        <f t="shared" si="63"/>
        <v/>
      </c>
      <c r="AV173" s="2" t="str">
        <f t="shared" si="64"/>
        <v/>
      </c>
      <c r="BS173" t="str">
        <f t="shared" si="65"/>
        <v/>
      </c>
      <c r="BT173" t="str">
        <f t="shared" si="65"/>
        <v/>
      </c>
      <c r="BU173" t="str">
        <f t="shared" si="66"/>
        <v/>
      </c>
    </row>
    <row r="174" spans="2:73" x14ac:dyDescent="0.25">
      <c r="B174" t="str">
        <f t="shared" si="62"/>
        <v/>
      </c>
      <c r="C174" s="29" t="str">
        <f t="shared" si="67"/>
        <v/>
      </c>
      <c r="D174" s="6" t="str">
        <f t="shared" si="59"/>
        <v/>
      </c>
      <c r="E174" s="7" t="str">
        <f t="shared" si="60"/>
        <v/>
      </c>
      <c r="F174" s="7" t="str">
        <f t="shared" si="61"/>
        <v/>
      </c>
      <c r="AU174" t="str">
        <f t="shared" si="63"/>
        <v/>
      </c>
      <c r="AV174" s="2" t="str">
        <f t="shared" si="64"/>
        <v/>
      </c>
      <c r="BS174" t="str">
        <f t="shared" si="65"/>
        <v/>
      </c>
      <c r="BT174" t="str">
        <f t="shared" si="65"/>
        <v/>
      </c>
      <c r="BU174" t="str">
        <f t="shared" si="66"/>
        <v/>
      </c>
    </row>
    <row r="175" spans="2:73" x14ac:dyDescent="0.25">
      <c r="B175" t="str">
        <f t="shared" si="62"/>
        <v/>
      </c>
      <c r="C175" s="29" t="str">
        <f t="shared" si="67"/>
        <v/>
      </c>
      <c r="D175" s="6" t="str">
        <f t="shared" si="59"/>
        <v/>
      </c>
      <c r="E175" s="7" t="str">
        <f t="shared" si="60"/>
        <v/>
      </c>
      <c r="F175" s="7" t="str">
        <f t="shared" si="61"/>
        <v/>
      </c>
      <c r="AU175" t="str">
        <f t="shared" si="63"/>
        <v/>
      </c>
      <c r="AV175" s="2" t="str">
        <f t="shared" si="64"/>
        <v/>
      </c>
      <c r="BS175" t="str">
        <f t="shared" si="65"/>
        <v/>
      </c>
      <c r="BT175" t="str">
        <f t="shared" si="65"/>
        <v/>
      </c>
      <c r="BU175" t="str">
        <f t="shared" si="66"/>
        <v/>
      </c>
    </row>
    <row r="176" spans="2:73" x14ac:dyDescent="0.25">
      <c r="B176" t="str">
        <f t="shared" si="62"/>
        <v/>
      </c>
      <c r="C176" s="29" t="str">
        <f t="shared" si="67"/>
        <v/>
      </c>
      <c r="D176" s="6" t="str">
        <f t="shared" si="59"/>
        <v/>
      </c>
      <c r="E176" s="7" t="str">
        <f t="shared" si="60"/>
        <v/>
      </c>
      <c r="F176" s="7" t="str">
        <f t="shared" si="61"/>
        <v/>
      </c>
      <c r="AU176" t="str">
        <f t="shared" si="63"/>
        <v/>
      </c>
      <c r="AV176" s="2" t="str">
        <f t="shared" si="64"/>
        <v/>
      </c>
      <c r="BS176" t="str">
        <f t="shared" si="65"/>
        <v/>
      </c>
      <c r="BT176" t="str">
        <f t="shared" si="65"/>
        <v/>
      </c>
      <c r="BU176" t="str">
        <f t="shared" si="66"/>
        <v/>
      </c>
    </row>
    <row r="177" spans="2:73" x14ac:dyDescent="0.25">
      <c r="B177" t="str">
        <f t="shared" si="62"/>
        <v/>
      </c>
      <c r="C177" s="29" t="str">
        <f t="shared" si="67"/>
        <v/>
      </c>
      <c r="D177" s="6" t="str">
        <f t="shared" si="59"/>
        <v/>
      </c>
      <c r="E177" s="7" t="str">
        <f t="shared" si="60"/>
        <v/>
      </c>
      <c r="F177" s="7" t="str">
        <f t="shared" si="61"/>
        <v/>
      </c>
      <c r="AU177" t="str">
        <f t="shared" si="63"/>
        <v/>
      </c>
      <c r="AV177" s="2" t="str">
        <f t="shared" si="64"/>
        <v/>
      </c>
      <c r="BS177" t="str">
        <f t="shared" si="65"/>
        <v/>
      </c>
      <c r="BT177" t="str">
        <f t="shared" si="65"/>
        <v/>
      </c>
      <c r="BU177" t="str">
        <f t="shared" si="66"/>
        <v/>
      </c>
    </row>
    <row r="178" spans="2:73" x14ac:dyDescent="0.25">
      <c r="B178" t="str">
        <f t="shared" si="62"/>
        <v/>
      </c>
      <c r="C178" s="29" t="str">
        <f t="shared" si="67"/>
        <v/>
      </c>
      <c r="D178" s="6" t="str">
        <f t="shared" si="59"/>
        <v/>
      </c>
      <c r="E178" s="7" t="str">
        <f t="shared" si="60"/>
        <v/>
      </c>
      <c r="F178" s="7" t="str">
        <f t="shared" si="61"/>
        <v/>
      </c>
      <c r="AU178" t="str">
        <f t="shared" si="63"/>
        <v/>
      </c>
      <c r="AV178" s="2" t="str">
        <f t="shared" si="64"/>
        <v/>
      </c>
      <c r="BS178" t="str">
        <f t="shared" si="65"/>
        <v/>
      </c>
      <c r="BT178" t="str">
        <f t="shared" si="65"/>
        <v/>
      </c>
      <c r="BU178" t="str">
        <f t="shared" si="66"/>
        <v/>
      </c>
    </row>
    <row r="179" spans="2:73" x14ac:dyDescent="0.25">
      <c r="B179" t="str">
        <f t="shared" si="62"/>
        <v/>
      </c>
      <c r="C179" s="29" t="str">
        <f t="shared" si="67"/>
        <v/>
      </c>
      <c r="D179" s="6" t="str">
        <f t="shared" si="59"/>
        <v/>
      </c>
      <c r="E179" s="7" t="str">
        <f t="shared" si="60"/>
        <v/>
      </c>
      <c r="F179" s="7" t="str">
        <f t="shared" si="61"/>
        <v/>
      </c>
      <c r="AU179" t="str">
        <f t="shared" si="63"/>
        <v/>
      </c>
      <c r="AV179" s="2" t="str">
        <f t="shared" si="64"/>
        <v/>
      </c>
      <c r="BS179" t="str">
        <f t="shared" si="65"/>
        <v/>
      </c>
      <c r="BT179" t="str">
        <f t="shared" si="65"/>
        <v/>
      </c>
      <c r="BU179" t="str">
        <f t="shared" si="66"/>
        <v/>
      </c>
    </row>
    <row r="180" spans="2:73" x14ac:dyDescent="0.25">
      <c r="B180" t="str">
        <f t="shared" si="62"/>
        <v/>
      </c>
      <c r="C180" s="29" t="str">
        <f t="shared" si="67"/>
        <v/>
      </c>
      <c r="D180" s="6" t="str">
        <f t="shared" si="59"/>
        <v/>
      </c>
      <c r="E180" s="7" t="str">
        <f t="shared" si="60"/>
        <v/>
      </c>
      <c r="F180" s="7" t="str">
        <f t="shared" si="61"/>
        <v/>
      </c>
      <c r="AU180" t="str">
        <f t="shared" si="63"/>
        <v/>
      </c>
      <c r="AV180" s="2" t="str">
        <f t="shared" si="64"/>
        <v/>
      </c>
      <c r="BS180" t="str">
        <f t="shared" si="65"/>
        <v/>
      </c>
      <c r="BT180" t="str">
        <f t="shared" si="65"/>
        <v/>
      </c>
      <c r="BU180" t="str">
        <f t="shared" si="66"/>
        <v/>
      </c>
    </row>
    <row r="181" spans="2:73" x14ac:dyDescent="0.25">
      <c r="B181" t="str">
        <f t="shared" si="62"/>
        <v/>
      </c>
      <c r="C181" s="29" t="str">
        <f t="shared" si="67"/>
        <v/>
      </c>
      <c r="D181" s="6" t="str">
        <f t="shared" si="59"/>
        <v/>
      </c>
      <c r="E181" s="7" t="str">
        <f t="shared" si="60"/>
        <v/>
      </c>
      <c r="F181" s="7" t="str">
        <f t="shared" si="61"/>
        <v/>
      </c>
      <c r="AU181" t="str">
        <f t="shared" si="63"/>
        <v/>
      </c>
      <c r="AV181" s="2" t="str">
        <f t="shared" si="64"/>
        <v/>
      </c>
      <c r="BS181" t="str">
        <f t="shared" si="65"/>
        <v/>
      </c>
      <c r="BT181" t="str">
        <f t="shared" si="65"/>
        <v/>
      </c>
      <c r="BU181" t="str">
        <f t="shared" si="66"/>
        <v/>
      </c>
    </row>
    <row r="182" spans="2:73" x14ac:dyDescent="0.25">
      <c r="B182" t="str">
        <f t="shared" si="62"/>
        <v/>
      </c>
      <c r="C182" s="29" t="str">
        <f t="shared" si="67"/>
        <v/>
      </c>
      <c r="D182" s="6" t="str">
        <f t="shared" si="59"/>
        <v/>
      </c>
      <c r="E182" s="7" t="str">
        <f t="shared" si="60"/>
        <v/>
      </c>
      <c r="F182" s="7" t="str">
        <f t="shared" si="61"/>
        <v/>
      </c>
      <c r="AU182" t="str">
        <f t="shared" ref="AU182:AU202" si="68">IF(B163&gt;0,B163,"")</f>
        <v/>
      </c>
      <c r="AV182" s="2" t="str">
        <f t="shared" ref="AV182:AV213" si="69">IF(A163&gt;0,A163,"")</f>
        <v/>
      </c>
      <c r="BS182" t="str">
        <f t="shared" si="65"/>
        <v/>
      </c>
      <c r="BT182" t="str">
        <f t="shared" si="65"/>
        <v/>
      </c>
      <c r="BU182" t="str">
        <f t="shared" si="66"/>
        <v/>
      </c>
    </row>
    <row r="183" spans="2:73" x14ac:dyDescent="0.25">
      <c r="B183" t="str">
        <f t="shared" si="62"/>
        <v/>
      </c>
      <c r="C183" s="29" t="str">
        <f t="shared" si="67"/>
        <v/>
      </c>
      <c r="D183" s="6" t="str">
        <f t="shared" si="59"/>
        <v/>
      </c>
      <c r="E183" s="7" t="str">
        <f t="shared" si="60"/>
        <v/>
      </c>
      <c r="F183" s="7" t="str">
        <f t="shared" si="61"/>
        <v/>
      </c>
      <c r="AU183" t="str">
        <f t="shared" si="68"/>
        <v/>
      </c>
      <c r="AV183" s="2" t="str">
        <f t="shared" si="69"/>
        <v/>
      </c>
      <c r="BS183" t="str">
        <f t="shared" si="65"/>
        <v/>
      </c>
      <c r="BT183" t="str">
        <f t="shared" si="65"/>
        <v/>
      </c>
      <c r="BU183" t="str">
        <f t="shared" si="66"/>
        <v/>
      </c>
    </row>
    <row r="184" spans="2:73" x14ac:dyDescent="0.25">
      <c r="B184" t="str">
        <f t="shared" si="62"/>
        <v/>
      </c>
      <c r="C184" s="29" t="str">
        <f t="shared" si="67"/>
        <v/>
      </c>
      <c r="D184" s="6" t="str">
        <f t="shared" si="59"/>
        <v/>
      </c>
      <c r="E184" s="7" t="str">
        <f t="shared" si="60"/>
        <v/>
      </c>
      <c r="F184" s="7" t="str">
        <f t="shared" si="61"/>
        <v/>
      </c>
      <c r="AU184" t="str">
        <f t="shared" si="68"/>
        <v/>
      </c>
      <c r="AV184" s="2" t="str">
        <f t="shared" si="69"/>
        <v/>
      </c>
      <c r="BS184" t="str">
        <f t="shared" si="65"/>
        <v/>
      </c>
      <c r="BT184" t="str">
        <f t="shared" si="65"/>
        <v/>
      </c>
      <c r="BU184" t="str">
        <f t="shared" si="66"/>
        <v/>
      </c>
    </row>
    <row r="185" spans="2:73" x14ac:dyDescent="0.25">
      <c r="B185" t="str">
        <f t="shared" si="62"/>
        <v/>
      </c>
      <c r="C185" s="29" t="str">
        <f t="shared" si="67"/>
        <v/>
      </c>
      <c r="D185" s="6" t="str">
        <f t="shared" si="59"/>
        <v/>
      </c>
      <c r="E185" s="7" t="str">
        <f t="shared" si="60"/>
        <v/>
      </c>
      <c r="F185" s="7" t="str">
        <f t="shared" si="61"/>
        <v/>
      </c>
      <c r="AU185" t="str">
        <f t="shared" si="68"/>
        <v/>
      </c>
      <c r="AV185" s="2" t="str">
        <f t="shared" si="69"/>
        <v/>
      </c>
      <c r="BS185" t="str">
        <f t="shared" si="65"/>
        <v/>
      </c>
      <c r="BT185" t="str">
        <f t="shared" si="65"/>
        <v/>
      </c>
      <c r="BU185" t="str">
        <f t="shared" si="66"/>
        <v/>
      </c>
    </row>
    <row r="186" spans="2:73" x14ac:dyDescent="0.25">
      <c r="B186" t="str">
        <f t="shared" si="62"/>
        <v/>
      </c>
      <c r="C186" s="29" t="str">
        <f t="shared" si="67"/>
        <v/>
      </c>
      <c r="D186" s="6" t="str">
        <f t="shared" si="59"/>
        <v/>
      </c>
      <c r="E186" s="7" t="str">
        <f t="shared" si="60"/>
        <v/>
      </c>
      <c r="F186" s="7" t="str">
        <f t="shared" si="61"/>
        <v/>
      </c>
      <c r="AU186" t="str">
        <f t="shared" si="68"/>
        <v/>
      </c>
      <c r="AV186" s="2" t="str">
        <f t="shared" si="69"/>
        <v/>
      </c>
      <c r="BS186" t="str">
        <f t="shared" si="65"/>
        <v/>
      </c>
      <c r="BT186" t="str">
        <f t="shared" si="65"/>
        <v/>
      </c>
      <c r="BU186" t="str">
        <f t="shared" si="66"/>
        <v/>
      </c>
    </row>
    <row r="187" spans="2:73" x14ac:dyDescent="0.25">
      <c r="B187" t="str">
        <f t="shared" si="62"/>
        <v/>
      </c>
      <c r="C187" s="29" t="str">
        <f t="shared" si="67"/>
        <v/>
      </c>
      <c r="D187" s="6" t="str">
        <f t="shared" si="59"/>
        <v/>
      </c>
      <c r="E187" s="7" t="str">
        <f t="shared" si="60"/>
        <v/>
      </c>
      <c r="F187" s="7" t="str">
        <f t="shared" si="61"/>
        <v/>
      </c>
      <c r="AU187" t="str">
        <f t="shared" si="68"/>
        <v/>
      </c>
      <c r="AV187" s="2" t="str">
        <f t="shared" si="69"/>
        <v/>
      </c>
      <c r="BS187" t="str">
        <f t="shared" si="65"/>
        <v/>
      </c>
      <c r="BT187" t="str">
        <f t="shared" si="65"/>
        <v/>
      </c>
      <c r="BU187" t="str">
        <f t="shared" si="66"/>
        <v/>
      </c>
    </row>
    <row r="188" spans="2:73" x14ac:dyDescent="0.25">
      <c r="B188" t="str">
        <f t="shared" si="62"/>
        <v/>
      </c>
      <c r="C188" s="29" t="str">
        <f t="shared" si="67"/>
        <v/>
      </c>
      <c r="D188" s="6" t="str">
        <f t="shared" si="59"/>
        <v/>
      </c>
      <c r="E188" s="7" t="str">
        <f t="shared" si="60"/>
        <v/>
      </c>
      <c r="F188" s="7" t="str">
        <f t="shared" si="61"/>
        <v/>
      </c>
      <c r="AU188" t="str">
        <f t="shared" si="68"/>
        <v/>
      </c>
      <c r="AV188" s="2" t="str">
        <f t="shared" si="69"/>
        <v/>
      </c>
      <c r="BS188" t="str">
        <f t="shared" si="65"/>
        <v/>
      </c>
      <c r="BT188" t="str">
        <f t="shared" si="65"/>
        <v/>
      </c>
    </row>
    <row r="189" spans="2:73" x14ac:dyDescent="0.25">
      <c r="B189" t="str">
        <f t="shared" si="62"/>
        <v/>
      </c>
      <c r="C189" s="29" t="str">
        <f t="shared" si="67"/>
        <v/>
      </c>
      <c r="D189" s="6" t="str">
        <f t="shared" si="59"/>
        <v/>
      </c>
      <c r="E189" s="7" t="str">
        <f t="shared" si="60"/>
        <v/>
      </c>
      <c r="F189" s="7" t="str">
        <f t="shared" si="61"/>
        <v/>
      </c>
      <c r="AU189" t="str">
        <f t="shared" si="68"/>
        <v/>
      </c>
      <c r="AV189" s="2" t="str">
        <f t="shared" si="69"/>
        <v/>
      </c>
      <c r="BS189" t="str">
        <f t="shared" si="65"/>
        <v/>
      </c>
      <c r="BT189" t="str">
        <f t="shared" si="65"/>
        <v/>
      </c>
    </row>
    <row r="190" spans="2:73" x14ac:dyDescent="0.25">
      <c r="B190" t="str">
        <f t="shared" si="62"/>
        <v/>
      </c>
      <c r="C190" s="29" t="str">
        <f t="shared" si="67"/>
        <v/>
      </c>
      <c r="D190" s="6" t="str">
        <f t="shared" si="59"/>
        <v/>
      </c>
      <c r="E190" s="7" t="str">
        <f t="shared" si="60"/>
        <v/>
      </c>
      <c r="F190" s="7" t="str">
        <f t="shared" si="61"/>
        <v/>
      </c>
      <c r="AU190" t="str">
        <f t="shared" si="68"/>
        <v/>
      </c>
      <c r="AV190" s="2" t="str">
        <f t="shared" si="69"/>
        <v/>
      </c>
      <c r="BS190" t="str">
        <f t="shared" si="65"/>
        <v/>
      </c>
      <c r="BT190" t="str">
        <f t="shared" si="65"/>
        <v/>
      </c>
    </row>
    <row r="191" spans="2:73" x14ac:dyDescent="0.25">
      <c r="B191" t="str">
        <f t="shared" si="62"/>
        <v/>
      </c>
      <c r="C191" s="29" t="str">
        <f t="shared" si="67"/>
        <v/>
      </c>
      <c r="D191" s="6" t="str">
        <f t="shared" si="59"/>
        <v/>
      </c>
      <c r="E191" s="7" t="str">
        <f t="shared" si="60"/>
        <v/>
      </c>
      <c r="F191" s="7" t="str">
        <f t="shared" si="61"/>
        <v/>
      </c>
      <c r="AU191" t="str">
        <f t="shared" si="68"/>
        <v/>
      </c>
      <c r="AV191" s="2" t="str">
        <f t="shared" si="69"/>
        <v/>
      </c>
      <c r="BS191" t="str">
        <f t="shared" si="65"/>
        <v/>
      </c>
      <c r="BT191" t="str">
        <f t="shared" si="65"/>
        <v/>
      </c>
    </row>
    <row r="192" spans="2:73" x14ac:dyDescent="0.25">
      <c r="B192" t="str">
        <f t="shared" si="62"/>
        <v/>
      </c>
      <c r="C192" s="29" t="str">
        <f t="shared" si="67"/>
        <v/>
      </c>
      <c r="D192" s="6" t="str">
        <f t="shared" si="59"/>
        <v/>
      </c>
      <c r="E192" s="7" t="str">
        <f t="shared" si="60"/>
        <v/>
      </c>
      <c r="F192" s="7" t="str">
        <f t="shared" si="61"/>
        <v/>
      </c>
      <c r="AU192" t="str">
        <f t="shared" si="68"/>
        <v/>
      </c>
      <c r="AV192" s="2" t="str">
        <f t="shared" si="69"/>
        <v/>
      </c>
      <c r="BS192" t="str">
        <f t="shared" si="65"/>
        <v/>
      </c>
      <c r="BT192" t="str">
        <f t="shared" si="65"/>
        <v/>
      </c>
    </row>
    <row r="193" spans="2:72" x14ac:dyDescent="0.25">
      <c r="B193" t="str">
        <f t="shared" si="62"/>
        <v/>
      </c>
      <c r="C193" s="29" t="str">
        <f t="shared" si="67"/>
        <v/>
      </c>
      <c r="D193" s="6" t="str">
        <f t="shared" si="59"/>
        <v/>
      </c>
      <c r="E193" s="7" t="str">
        <f t="shared" si="60"/>
        <v/>
      </c>
      <c r="F193" s="7" t="str">
        <f t="shared" si="61"/>
        <v/>
      </c>
      <c r="AU193" t="str">
        <f t="shared" si="68"/>
        <v/>
      </c>
      <c r="AV193" s="2" t="str">
        <f t="shared" si="69"/>
        <v/>
      </c>
      <c r="BS193" t="str">
        <f t="shared" si="65"/>
        <v/>
      </c>
      <c r="BT193" t="str">
        <f t="shared" si="65"/>
        <v/>
      </c>
    </row>
    <row r="194" spans="2:72" x14ac:dyDescent="0.25">
      <c r="B194" t="str">
        <f t="shared" si="62"/>
        <v/>
      </c>
      <c r="C194" s="29" t="str">
        <f t="shared" si="67"/>
        <v/>
      </c>
      <c r="D194" s="6" t="str">
        <f t="shared" si="59"/>
        <v/>
      </c>
      <c r="E194" s="7" t="str">
        <f t="shared" si="60"/>
        <v/>
      </c>
      <c r="F194" s="7" t="str">
        <f t="shared" si="61"/>
        <v/>
      </c>
      <c r="AU194" t="str">
        <f t="shared" si="68"/>
        <v/>
      </c>
      <c r="AV194" s="2" t="str">
        <f t="shared" si="69"/>
        <v/>
      </c>
      <c r="BS194" t="str">
        <f t="shared" si="65"/>
        <v/>
      </c>
      <c r="BT194" t="str">
        <f t="shared" si="65"/>
        <v/>
      </c>
    </row>
    <row r="195" spans="2:72" x14ac:dyDescent="0.25">
      <c r="B195" t="str">
        <f t="shared" si="62"/>
        <v/>
      </c>
      <c r="C195" s="29" t="str">
        <f t="shared" ref="C195:C202" si="70">IF(A195&gt;0,((B195-0.5)/$S$2),"")</f>
        <v/>
      </c>
      <c r="D195" s="6" t="str">
        <f t="shared" ref="D195:D202" si="71">IF(A195&gt;0,(_xlfn.NORM.S.INV(C195)),"")</f>
        <v/>
      </c>
      <c r="E195" s="7" t="str">
        <f t="shared" si="60"/>
        <v/>
      </c>
      <c r="F195" s="7" t="str">
        <f t="shared" si="61"/>
        <v/>
      </c>
      <c r="AU195" t="str">
        <f t="shared" si="68"/>
        <v/>
      </c>
      <c r="AV195" s="2" t="str">
        <f t="shared" si="69"/>
        <v/>
      </c>
      <c r="BS195" t="str">
        <f t="shared" si="65"/>
        <v/>
      </c>
      <c r="BT195" t="str">
        <f t="shared" si="65"/>
        <v/>
      </c>
    </row>
    <row r="196" spans="2:72" x14ac:dyDescent="0.25">
      <c r="B196" t="str">
        <f t="shared" si="62"/>
        <v/>
      </c>
      <c r="C196" s="29" t="str">
        <f t="shared" si="70"/>
        <v/>
      </c>
      <c r="D196" s="6" t="str">
        <f t="shared" si="71"/>
        <v/>
      </c>
      <c r="E196" s="7" t="str">
        <f t="shared" ref="E196:E202" si="72">IF(A196&gt;0,_xlfn.NORM.DIST(D196,0,1,TRUE),"")</f>
        <v/>
      </c>
      <c r="F196" s="7" t="str">
        <f t="shared" ref="F196:F202" si="73">IF(A196&gt;0,_xlfn.NORM.DIST(D196,0,1,FALSE),"")</f>
        <v/>
      </c>
      <c r="AU196" t="str">
        <f t="shared" si="68"/>
        <v/>
      </c>
      <c r="AV196" s="2" t="str">
        <f t="shared" si="69"/>
        <v/>
      </c>
      <c r="BS196" t="str">
        <f t="shared" si="65"/>
        <v/>
      </c>
      <c r="BT196" t="str">
        <f t="shared" si="65"/>
        <v/>
      </c>
    </row>
    <row r="197" spans="2:72" x14ac:dyDescent="0.25">
      <c r="B197" t="str">
        <f t="shared" ref="B197:B202" si="74">IF(A197&gt;0,(B196+1),"")</f>
        <v/>
      </c>
      <c r="C197" s="29" t="str">
        <f t="shared" si="70"/>
        <v/>
      </c>
      <c r="D197" s="6" t="str">
        <f t="shared" si="71"/>
        <v/>
      </c>
      <c r="E197" s="7" t="str">
        <f t="shared" si="72"/>
        <v/>
      </c>
      <c r="F197" s="7" t="str">
        <f t="shared" si="73"/>
        <v/>
      </c>
      <c r="AU197" t="str">
        <f t="shared" si="68"/>
        <v/>
      </c>
      <c r="AV197" s="2" t="str">
        <f t="shared" si="69"/>
        <v/>
      </c>
      <c r="BS197" t="str">
        <f t="shared" si="65"/>
        <v/>
      </c>
      <c r="BT197" t="str">
        <f t="shared" si="65"/>
        <v/>
      </c>
    </row>
    <row r="198" spans="2:72" x14ac:dyDescent="0.25">
      <c r="B198" t="str">
        <f t="shared" si="74"/>
        <v/>
      </c>
      <c r="C198" s="29" t="str">
        <f t="shared" si="70"/>
        <v/>
      </c>
      <c r="D198" s="6" t="str">
        <f t="shared" si="71"/>
        <v/>
      </c>
      <c r="E198" s="7" t="str">
        <f t="shared" si="72"/>
        <v/>
      </c>
      <c r="F198" s="7" t="str">
        <f t="shared" si="73"/>
        <v/>
      </c>
      <c r="AU198" t="str">
        <f t="shared" si="68"/>
        <v/>
      </c>
      <c r="AV198" s="2" t="str">
        <f t="shared" si="69"/>
        <v/>
      </c>
      <c r="BS198" t="str">
        <f t="shared" si="65"/>
        <v/>
      </c>
      <c r="BT198" t="str">
        <f t="shared" si="65"/>
        <v/>
      </c>
    </row>
    <row r="199" spans="2:72" x14ac:dyDescent="0.25">
      <c r="B199" t="str">
        <f t="shared" si="74"/>
        <v/>
      </c>
      <c r="C199" s="29" t="str">
        <f t="shared" si="70"/>
        <v/>
      </c>
      <c r="D199" s="6" t="str">
        <f t="shared" si="71"/>
        <v/>
      </c>
      <c r="E199" s="7" t="str">
        <f t="shared" si="72"/>
        <v/>
      </c>
      <c r="F199" s="7" t="str">
        <f t="shared" si="73"/>
        <v/>
      </c>
      <c r="AU199" t="str">
        <f t="shared" si="68"/>
        <v/>
      </c>
      <c r="AV199" s="2" t="str">
        <f t="shared" si="69"/>
        <v/>
      </c>
      <c r="BS199" t="str">
        <f t="shared" si="65"/>
        <v/>
      </c>
      <c r="BT199" t="str">
        <f t="shared" si="65"/>
        <v/>
      </c>
    </row>
    <row r="200" spans="2:72" x14ac:dyDescent="0.25">
      <c r="B200" t="str">
        <f t="shared" si="74"/>
        <v/>
      </c>
      <c r="C200" s="29" t="str">
        <f t="shared" si="70"/>
        <v/>
      </c>
      <c r="D200" s="6" t="str">
        <f t="shared" si="71"/>
        <v/>
      </c>
      <c r="E200" s="7" t="str">
        <f t="shared" si="72"/>
        <v/>
      </c>
      <c r="F200" s="7" t="str">
        <f t="shared" si="73"/>
        <v/>
      </c>
      <c r="AU200" t="str">
        <f t="shared" si="68"/>
        <v/>
      </c>
      <c r="AV200" s="2" t="str">
        <f t="shared" si="69"/>
        <v/>
      </c>
      <c r="BS200" t="str">
        <f t="shared" si="65"/>
        <v/>
      </c>
      <c r="BT200" t="str">
        <f t="shared" si="65"/>
        <v/>
      </c>
    </row>
    <row r="201" spans="2:72" x14ac:dyDescent="0.25">
      <c r="B201" t="str">
        <f t="shared" si="74"/>
        <v/>
      </c>
      <c r="C201" s="29" t="str">
        <f t="shared" si="70"/>
        <v/>
      </c>
      <c r="D201" s="6" t="str">
        <f t="shared" si="71"/>
        <v/>
      </c>
      <c r="E201" s="7" t="str">
        <f t="shared" si="72"/>
        <v/>
      </c>
      <c r="F201" s="7" t="str">
        <f t="shared" si="73"/>
        <v/>
      </c>
      <c r="AU201" t="str">
        <f t="shared" si="68"/>
        <v/>
      </c>
      <c r="AV201" s="2" t="str">
        <f t="shared" si="69"/>
        <v/>
      </c>
      <c r="BS201" t="str">
        <f t="shared" si="65"/>
        <v/>
      </c>
      <c r="BT201" t="str">
        <f t="shared" si="65"/>
        <v/>
      </c>
    </row>
    <row r="202" spans="2:72" x14ac:dyDescent="0.25">
      <c r="B202" t="str">
        <f t="shared" si="74"/>
        <v/>
      </c>
      <c r="C202" s="29" t="str">
        <f t="shared" si="70"/>
        <v/>
      </c>
      <c r="D202" s="6" t="str">
        <f t="shared" si="71"/>
        <v/>
      </c>
      <c r="E202" s="7" t="str">
        <f t="shared" si="72"/>
        <v/>
      </c>
      <c r="F202" s="7" t="str">
        <f t="shared" si="73"/>
        <v/>
      </c>
      <c r="AU202" t="str">
        <f t="shared" si="68"/>
        <v/>
      </c>
      <c r="AV202" s="2" t="str">
        <f t="shared" si="69"/>
        <v/>
      </c>
      <c r="BS202" t="str">
        <f t="shared" si="65"/>
        <v/>
      </c>
      <c r="BT202" t="str">
        <f t="shared" si="65"/>
        <v/>
      </c>
    </row>
    <row r="203" spans="2:72" x14ac:dyDescent="0.25">
      <c r="AV203" s="2" t="str">
        <f t="shared" si="69"/>
        <v/>
      </c>
      <c r="BS203" t="str">
        <f t="shared" si="65"/>
        <v/>
      </c>
      <c r="BT203" t="str">
        <f t="shared" si="65"/>
        <v/>
      </c>
    </row>
    <row r="204" spans="2:72" x14ac:dyDescent="0.25">
      <c r="AV204" s="2" t="str">
        <f t="shared" si="69"/>
        <v/>
      </c>
      <c r="BS204" t="str">
        <f t="shared" si="65"/>
        <v/>
      </c>
      <c r="BT204" t="str">
        <f t="shared" si="65"/>
        <v/>
      </c>
    </row>
    <row r="205" spans="2:72" x14ac:dyDescent="0.25">
      <c r="AV205" s="2" t="str">
        <f t="shared" si="69"/>
        <v/>
      </c>
      <c r="BS205" t="str">
        <f t="shared" si="65"/>
        <v/>
      </c>
      <c r="BT205" t="str">
        <f t="shared" si="65"/>
        <v/>
      </c>
    </row>
    <row r="206" spans="2:72" x14ac:dyDescent="0.25">
      <c r="AV206" s="2" t="str">
        <f t="shared" si="69"/>
        <v/>
      </c>
      <c r="BS206" t="str">
        <f t="shared" si="65"/>
        <v/>
      </c>
      <c r="BT206" t="str">
        <f t="shared" si="65"/>
        <v/>
      </c>
    </row>
    <row r="207" spans="2:72" x14ac:dyDescent="0.25">
      <c r="AV207" s="2" t="str">
        <f t="shared" si="69"/>
        <v/>
      </c>
      <c r="BS207" t="str">
        <f t="shared" si="65"/>
        <v/>
      </c>
      <c r="BT207" t="str">
        <f t="shared" si="65"/>
        <v/>
      </c>
    </row>
    <row r="208" spans="2:72" x14ac:dyDescent="0.25">
      <c r="AV208" s="2" t="str">
        <f t="shared" si="69"/>
        <v/>
      </c>
      <c r="BS208" t="str">
        <f t="shared" si="65"/>
        <v/>
      </c>
      <c r="BT208" t="str">
        <f t="shared" si="65"/>
        <v/>
      </c>
    </row>
    <row r="209" spans="48:72" x14ac:dyDescent="0.25">
      <c r="AV209" s="2" t="str">
        <f t="shared" si="69"/>
        <v/>
      </c>
      <c r="BS209" t="str">
        <f t="shared" si="65"/>
        <v/>
      </c>
      <c r="BT209" t="str">
        <f t="shared" si="65"/>
        <v/>
      </c>
    </row>
    <row r="210" spans="48:72" x14ac:dyDescent="0.25">
      <c r="AV210" s="2" t="str">
        <f t="shared" si="69"/>
        <v/>
      </c>
      <c r="BS210" t="str">
        <f t="shared" si="65"/>
        <v/>
      </c>
      <c r="BT210" t="str">
        <f t="shared" si="65"/>
        <v/>
      </c>
    </row>
    <row r="211" spans="48:72" x14ac:dyDescent="0.25">
      <c r="AV211" s="2" t="str">
        <f t="shared" si="69"/>
        <v/>
      </c>
      <c r="BS211" t="str">
        <f t="shared" si="65"/>
        <v/>
      </c>
      <c r="BT211" t="str">
        <f t="shared" si="65"/>
        <v/>
      </c>
    </row>
    <row r="212" spans="48:72" x14ac:dyDescent="0.25">
      <c r="AV212" s="2" t="str">
        <f t="shared" si="69"/>
        <v/>
      </c>
      <c r="BS212" t="str">
        <f t="shared" si="65"/>
        <v/>
      </c>
      <c r="BT212" t="str">
        <f t="shared" si="65"/>
        <v/>
      </c>
    </row>
    <row r="213" spans="48:72" x14ac:dyDescent="0.25">
      <c r="AV213" s="2" t="str">
        <f t="shared" si="69"/>
        <v/>
      </c>
      <c r="BS213" t="str">
        <f t="shared" si="65"/>
        <v/>
      </c>
      <c r="BT213" t="str">
        <f t="shared" si="65"/>
        <v/>
      </c>
    </row>
    <row r="214" spans="48:72" x14ac:dyDescent="0.25">
      <c r="AV214" s="2" t="str">
        <f t="shared" ref="AV214:AV221" si="75">IF(A195&gt;0,A195,"")</f>
        <v/>
      </c>
      <c r="BS214" t="str">
        <f t="shared" si="65"/>
        <v/>
      </c>
      <c r="BT214" t="str">
        <f t="shared" si="65"/>
        <v/>
      </c>
    </row>
    <row r="215" spans="48:72" x14ac:dyDescent="0.25">
      <c r="AV215" s="2" t="str">
        <f t="shared" si="75"/>
        <v/>
      </c>
      <c r="BS215" t="str">
        <f t="shared" si="65"/>
        <v/>
      </c>
      <c r="BT215" t="str">
        <f t="shared" si="65"/>
        <v/>
      </c>
    </row>
    <row r="216" spans="48:72" x14ac:dyDescent="0.25">
      <c r="AV216" s="2" t="str">
        <f t="shared" si="75"/>
        <v/>
      </c>
      <c r="BS216" t="str">
        <f t="shared" si="65"/>
        <v/>
      </c>
      <c r="BT216" t="str">
        <f t="shared" si="65"/>
        <v/>
      </c>
    </row>
    <row r="217" spans="48:72" x14ac:dyDescent="0.25">
      <c r="AV217" s="2" t="str">
        <f t="shared" si="75"/>
        <v/>
      </c>
      <c r="BS217" t="str">
        <f t="shared" si="65"/>
        <v/>
      </c>
      <c r="BT217" t="str">
        <f t="shared" si="65"/>
        <v/>
      </c>
    </row>
    <row r="218" spans="48:72" x14ac:dyDescent="0.25">
      <c r="AV218" s="2" t="str">
        <f t="shared" si="75"/>
        <v/>
      </c>
      <c r="BS218" t="str">
        <f t="shared" si="65"/>
        <v/>
      </c>
      <c r="BT218" t="str">
        <f t="shared" si="65"/>
        <v/>
      </c>
    </row>
    <row r="219" spans="48:72" x14ac:dyDescent="0.25">
      <c r="AV219" s="2" t="str">
        <f t="shared" si="75"/>
        <v/>
      </c>
      <c r="BS219" t="str">
        <f t="shared" si="65"/>
        <v/>
      </c>
      <c r="BT219" t="str">
        <f t="shared" si="65"/>
        <v/>
      </c>
    </row>
    <row r="220" spans="48:72" x14ac:dyDescent="0.25">
      <c r="AV220" s="2" t="str">
        <f t="shared" si="75"/>
        <v/>
      </c>
      <c r="BS220" t="str">
        <f t="shared" si="65"/>
        <v/>
      </c>
      <c r="BT220" t="str">
        <f t="shared" si="65"/>
        <v/>
      </c>
    </row>
    <row r="221" spans="48:72" x14ac:dyDescent="0.25">
      <c r="AV221" s="2" t="str">
        <f t="shared" si="75"/>
        <v/>
      </c>
      <c r="BS221" t="str">
        <f t="shared" si="65"/>
        <v/>
      </c>
      <c r="BT221" t="str">
        <f t="shared" si="65"/>
        <v/>
      </c>
    </row>
    <row r="222" spans="48:72" x14ac:dyDescent="0.25">
      <c r="AV222" s="2"/>
      <c r="BS222" t="str">
        <f t="shared" ref="BS222:BT285" si="76">IF(A222&gt;0,A222,"")</f>
        <v/>
      </c>
      <c r="BT222" t="str">
        <f t="shared" si="76"/>
        <v/>
      </c>
    </row>
    <row r="223" spans="48:72" x14ac:dyDescent="0.25">
      <c r="BS223" t="str">
        <f t="shared" si="76"/>
        <v/>
      </c>
      <c r="BT223" t="str">
        <f t="shared" si="76"/>
        <v/>
      </c>
    </row>
    <row r="224" spans="48:72" x14ac:dyDescent="0.25">
      <c r="BS224" t="str">
        <f t="shared" si="76"/>
        <v/>
      </c>
      <c r="BT224" t="str">
        <f t="shared" si="76"/>
        <v/>
      </c>
    </row>
    <row r="225" spans="71:72" x14ac:dyDescent="0.25">
      <c r="BS225" t="str">
        <f t="shared" si="76"/>
        <v/>
      </c>
      <c r="BT225" t="str">
        <f t="shared" si="76"/>
        <v/>
      </c>
    </row>
    <row r="226" spans="71:72" x14ac:dyDescent="0.25">
      <c r="BS226" t="str">
        <f t="shared" si="76"/>
        <v/>
      </c>
      <c r="BT226" t="str">
        <f t="shared" si="76"/>
        <v/>
      </c>
    </row>
    <row r="227" spans="71:72" x14ac:dyDescent="0.25">
      <c r="BS227" t="str">
        <f t="shared" si="76"/>
        <v/>
      </c>
      <c r="BT227" t="str">
        <f t="shared" si="76"/>
        <v/>
      </c>
    </row>
    <row r="228" spans="71:72" x14ac:dyDescent="0.25">
      <c r="BS228" t="str">
        <f t="shared" si="76"/>
        <v/>
      </c>
      <c r="BT228" t="str">
        <f t="shared" si="76"/>
        <v/>
      </c>
    </row>
    <row r="229" spans="71:72" x14ac:dyDescent="0.25">
      <c r="BS229" t="str">
        <f t="shared" si="76"/>
        <v/>
      </c>
      <c r="BT229" t="str">
        <f t="shared" si="76"/>
        <v/>
      </c>
    </row>
    <row r="230" spans="71:72" x14ac:dyDescent="0.25">
      <c r="BS230" t="str">
        <f t="shared" si="76"/>
        <v/>
      </c>
      <c r="BT230" t="str">
        <f t="shared" si="76"/>
        <v/>
      </c>
    </row>
    <row r="231" spans="71:72" x14ac:dyDescent="0.25">
      <c r="BS231" t="str">
        <f t="shared" si="76"/>
        <v/>
      </c>
      <c r="BT231" t="str">
        <f t="shared" si="76"/>
        <v/>
      </c>
    </row>
    <row r="232" spans="71:72" x14ac:dyDescent="0.25">
      <c r="BS232" t="str">
        <f t="shared" si="76"/>
        <v/>
      </c>
      <c r="BT232" t="str">
        <f t="shared" si="76"/>
        <v/>
      </c>
    </row>
    <row r="233" spans="71:72" x14ac:dyDescent="0.25">
      <c r="BS233" t="str">
        <f t="shared" si="76"/>
        <v/>
      </c>
      <c r="BT233" t="str">
        <f t="shared" si="76"/>
        <v/>
      </c>
    </row>
    <row r="234" spans="71:72" x14ac:dyDescent="0.25">
      <c r="BS234" t="str">
        <f t="shared" si="76"/>
        <v/>
      </c>
      <c r="BT234" t="str">
        <f t="shared" si="76"/>
        <v/>
      </c>
    </row>
    <row r="235" spans="71:72" x14ac:dyDescent="0.25">
      <c r="BS235" t="str">
        <f t="shared" si="76"/>
        <v/>
      </c>
      <c r="BT235" t="str">
        <f t="shared" si="76"/>
        <v/>
      </c>
    </row>
    <row r="236" spans="71:72" x14ac:dyDescent="0.25">
      <c r="BS236" t="str">
        <f t="shared" si="76"/>
        <v/>
      </c>
      <c r="BT236" t="str">
        <f t="shared" si="76"/>
        <v/>
      </c>
    </row>
    <row r="237" spans="71:72" x14ac:dyDescent="0.25">
      <c r="BS237" t="str">
        <f t="shared" si="76"/>
        <v/>
      </c>
      <c r="BT237" t="str">
        <f t="shared" si="76"/>
        <v/>
      </c>
    </row>
    <row r="238" spans="71:72" x14ac:dyDescent="0.25">
      <c r="BS238" t="str">
        <f t="shared" si="76"/>
        <v/>
      </c>
      <c r="BT238" t="str">
        <f t="shared" si="76"/>
        <v/>
      </c>
    </row>
    <row r="239" spans="71:72" x14ac:dyDescent="0.25">
      <c r="BS239" t="str">
        <f t="shared" si="76"/>
        <v/>
      </c>
      <c r="BT239" t="str">
        <f t="shared" si="76"/>
        <v/>
      </c>
    </row>
    <row r="240" spans="71:72" x14ac:dyDescent="0.25">
      <c r="BS240" t="str">
        <f t="shared" si="76"/>
        <v/>
      </c>
      <c r="BT240" t="str">
        <f t="shared" si="76"/>
        <v/>
      </c>
    </row>
    <row r="241" spans="71:72" x14ac:dyDescent="0.25">
      <c r="BS241" t="str">
        <f t="shared" si="76"/>
        <v/>
      </c>
      <c r="BT241" t="str">
        <f t="shared" si="76"/>
        <v/>
      </c>
    </row>
    <row r="242" spans="71:72" x14ac:dyDescent="0.25">
      <c r="BS242" t="str">
        <f t="shared" si="76"/>
        <v/>
      </c>
      <c r="BT242" t="str">
        <f t="shared" si="76"/>
        <v/>
      </c>
    </row>
    <row r="243" spans="71:72" x14ac:dyDescent="0.25">
      <c r="BS243" t="str">
        <f t="shared" si="76"/>
        <v/>
      </c>
      <c r="BT243" t="str">
        <f t="shared" si="76"/>
        <v/>
      </c>
    </row>
    <row r="244" spans="71:72" x14ac:dyDescent="0.25">
      <c r="BS244" t="str">
        <f t="shared" si="76"/>
        <v/>
      </c>
      <c r="BT244" t="str">
        <f t="shared" si="76"/>
        <v/>
      </c>
    </row>
    <row r="245" spans="71:72" x14ac:dyDescent="0.25">
      <c r="BS245" t="str">
        <f t="shared" si="76"/>
        <v/>
      </c>
      <c r="BT245" t="str">
        <f t="shared" si="76"/>
        <v/>
      </c>
    </row>
    <row r="246" spans="71:72" x14ac:dyDescent="0.25">
      <c r="BS246" t="str">
        <f t="shared" si="76"/>
        <v/>
      </c>
      <c r="BT246" t="str">
        <f t="shared" si="76"/>
        <v/>
      </c>
    </row>
    <row r="247" spans="71:72" x14ac:dyDescent="0.25">
      <c r="BS247" t="str">
        <f t="shared" si="76"/>
        <v/>
      </c>
      <c r="BT247" t="str">
        <f t="shared" si="76"/>
        <v/>
      </c>
    </row>
    <row r="248" spans="71:72" x14ac:dyDescent="0.25">
      <c r="BS248" t="str">
        <f t="shared" si="76"/>
        <v/>
      </c>
      <c r="BT248" t="str">
        <f t="shared" si="76"/>
        <v/>
      </c>
    </row>
    <row r="249" spans="71:72" x14ac:dyDescent="0.25">
      <c r="BS249" t="str">
        <f t="shared" si="76"/>
        <v/>
      </c>
      <c r="BT249" t="str">
        <f t="shared" si="76"/>
        <v/>
      </c>
    </row>
    <row r="250" spans="71:72" x14ac:dyDescent="0.25">
      <c r="BS250" t="str">
        <f t="shared" si="76"/>
        <v/>
      </c>
      <c r="BT250" t="str">
        <f t="shared" si="76"/>
        <v/>
      </c>
    </row>
    <row r="251" spans="71:72" x14ac:dyDescent="0.25">
      <c r="BS251" t="str">
        <f t="shared" si="76"/>
        <v/>
      </c>
      <c r="BT251" t="str">
        <f t="shared" si="76"/>
        <v/>
      </c>
    </row>
    <row r="252" spans="71:72" x14ac:dyDescent="0.25">
      <c r="BS252" t="str">
        <f t="shared" si="76"/>
        <v/>
      </c>
      <c r="BT252" t="str">
        <f t="shared" si="76"/>
        <v/>
      </c>
    </row>
    <row r="253" spans="71:72" x14ac:dyDescent="0.25">
      <c r="BS253" t="str">
        <f t="shared" si="76"/>
        <v/>
      </c>
      <c r="BT253" t="str">
        <f t="shared" si="76"/>
        <v/>
      </c>
    </row>
    <row r="254" spans="71:72" x14ac:dyDescent="0.25">
      <c r="BS254" t="str">
        <f t="shared" si="76"/>
        <v/>
      </c>
      <c r="BT254" t="str">
        <f t="shared" si="76"/>
        <v/>
      </c>
    </row>
    <row r="255" spans="71:72" x14ac:dyDescent="0.25">
      <c r="BS255" t="str">
        <f t="shared" si="76"/>
        <v/>
      </c>
      <c r="BT255" t="str">
        <f t="shared" si="76"/>
        <v/>
      </c>
    </row>
    <row r="256" spans="71:72" x14ac:dyDescent="0.25">
      <c r="BS256" t="str">
        <f t="shared" si="76"/>
        <v/>
      </c>
      <c r="BT256" t="str">
        <f t="shared" si="76"/>
        <v/>
      </c>
    </row>
    <row r="257" spans="71:72" x14ac:dyDescent="0.25">
      <c r="BS257" t="str">
        <f t="shared" si="76"/>
        <v/>
      </c>
      <c r="BT257" t="str">
        <f t="shared" si="76"/>
        <v/>
      </c>
    </row>
    <row r="258" spans="71:72" x14ac:dyDescent="0.25">
      <c r="BS258" t="str">
        <f t="shared" si="76"/>
        <v/>
      </c>
      <c r="BT258" t="str">
        <f t="shared" si="76"/>
        <v/>
      </c>
    </row>
    <row r="259" spans="71:72" x14ac:dyDescent="0.25">
      <c r="BS259" t="str">
        <f t="shared" si="76"/>
        <v/>
      </c>
      <c r="BT259" t="str">
        <f t="shared" si="76"/>
        <v/>
      </c>
    </row>
    <row r="260" spans="71:72" x14ac:dyDescent="0.25">
      <c r="BS260" t="str">
        <f t="shared" si="76"/>
        <v/>
      </c>
      <c r="BT260" t="str">
        <f t="shared" si="76"/>
        <v/>
      </c>
    </row>
    <row r="261" spans="71:72" x14ac:dyDescent="0.25">
      <c r="BS261" t="str">
        <f t="shared" si="76"/>
        <v/>
      </c>
      <c r="BT261" t="str">
        <f t="shared" si="76"/>
        <v/>
      </c>
    </row>
    <row r="262" spans="71:72" x14ac:dyDescent="0.25">
      <c r="BS262" t="str">
        <f t="shared" si="76"/>
        <v/>
      </c>
      <c r="BT262" t="str">
        <f t="shared" si="76"/>
        <v/>
      </c>
    </row>
    <row r="263" spans="71:72" x14ac:dyDescent="0.25">
      <c r="BS263" t="str">
        <f t="shared" si="76"/>
        <v/>
      </c>
      <c r="BT263" t="str">
        <f t="shared" si="76"/>
        <v/>
      </c>
    </row>
    <row r="264" spans="71:72" x14ac:dyDescent="0.25">
      <c r="BS264" t="str">
        <f t="shared" si="76"/>
        <v/>
      </c>
      <c r="BT264" t="str">
        <f t="shared" si="76"/>
        <v/>
      </c>
    </row>
    <row r="265" spans="71:72" x14ac:dyDescent="0.25">
      <c r="BS265" t="str">
        <f t="shared" si="76"/>
        <v/>
      </c>
      <c r="BT265" t="str">
        <f t="shared" si="76"/>
        <v/>
      </c>
    </row>
    <row r="266" spans="71:72" x14ac:dyDescent="0.25">
      <c r="BS266" t="str">
        <f t="shared" si="76"/>
        <v/>
      </c>
      <c r="BT266" t="str">
        <f t="shared" si="76"/>
        <v/>
      </c>
    </row>
    <row r="267" spans="71:72" x14ac:dyDescent="0.25">
      <c r="BS267" t="str">
        <f t="shared" si="76"/>
        <v/>
      </c>
      <c r="BT267" t="str">
        <f t="shared" si="76"/>
        <v/>
      </c>
    </row>
    <row r="268" spans="71:72" x14ac:dyDescent="0.25">
      <c r="BS268" t="str">
        <f t="shared" si="76"/>
        <v/>
      </c>
      <c r="BT268" t="str">
        <f t="shared" si="76"/>
        <v/>
      </c>
    </row>
    <row r="269" spans="71:72" x14ac:dyDescent="0.25">
      <c r="BS269" t="str">
        <f t="shared" si="76"/>
        <v/>
      </c>
      <c r="BT269" t="str">
        <f t="shared" si="76"/>
        <v/>
      </c>
    </row>
    <row r="270" spans="71:72" x14ac:dyDescent="0.25">
      <c r="BS270" t="str">
        <f t="shared" si="76"/>
        <v/>
      </c>
      <c r="BT270" t="str">
        <f t="shared" si="76"/>
        <v/>
      </c>
    </row>
    <row r="271" spans="71:72" x14ac:dyDescent="0.25">
      <c r="BS271" t="str">
        <f t="shared" si="76"/>
        <v/>
      </c>
      <c r="BT271" t="str">
        <f t="shared" si="76"/>
        <v/>
      </c>
    </row>
    <row r="272" spans="71:72" x14ac:dyDescent="0.25">
      <c r="BS272" t="str">
        <f t="shared" si="76"/>
        <v/>
      </c>
      <c r="BT272" t="str">
        <f t="shared" si="76"/>
        <v/>
      </c>
    </row>
    <row r="273" spans="71:72" x14ac:dyDescent="0.25">
      <c r="BS273" t="str">
        <f t="shared" si="76"/>
        <v/>
      </c>
      <c r="BT273" t="str">
        <f t="shared" si="76"/>
        <v/>
      </c>
    </row>
    <row r="274" spans="71:72" x14ac:dyDescent="0.25">
      <c r="BS274" t="str">
        <f t="shared" si="76"/>
        <v/>
      </c>
      <c r="BT274" t="str">
        <f t="shared" si="76"/>
        <v/>
      </c>
    </row>
    <row r="275" spans="71:72" x14ac:dyDescent="0.25">
      <c r="BS275" t="str">
        <f t="shared" si="76"/>
        <v/>
      </c>
      <c r="BT275" t="str">
        <f t="shared" si="76"/>
        <v/>
      </c>
    </row>
    <row r="276" spans="71:72" x14ac:dyDescent="0.25">
      <c r="BS276" t="str">
        <f t="shared" si="76"/>
        <v/>
      </c>
      <c r="BT276" t="str">
        <f t="shared" si="76"/>
        <v/>
      </c>
    </row>
    <row r="277" spans="71:72" x14ac:dyDescent="0.25">
      <c r="BS277" t="str">
        <f t="shared" si="76"/>
        <v/>
      </c>
      <c r="BT277" t="str">
        <f t="shared" si="76"/>
        <v/>
      </c>
    </row>
    <row r="278" spans="71:72" x14ac:dyDescent="0.25">
      <c r="BS278" t="str">
        <f t="shared" si="76"/>
        <v/>
      </c>
      <c r="BT278" t="str">
        <f t="shared" si="76"/>
        <v/>
      </c>
    </row>
    <row r="279" spans="71:72" x14ac:dyDescent="0.25">
      <c r="BS279" t="str">
        <f t="shared" si="76"/>
        <v/>
      </c>
      <c r="BT279" t="str">
        <f t="shared" si="76"/>
        <v/>
      </c>
    </row>
    <row r="280" spans="71:72" x14ac:dyDescent="0.25">
      <c r="BS280" t="str">
        <f t="shared" si="76"/>
        <v/>
      </c>
      <c r="BT280" t="str">
        <f t="shared" si="76"/>
        <v/>
      </c>
    </row>
    <row r="281" spans="71:72" x14ac:dyDescent="0.25">
      <c r="BS281" t="str">
        <f t="shared" si="76"/>
        <v/>
      </c>
      <c r="BT281" t="str">
        <f t="shared" si="76"/>
        <v/>
      </c>
    </row>
    <row r="282" spans="71:72" x14ac:dyDescent="0.25">
      <c r="BS282" t="str">
        <f t="shared" si="76"/>
        <v/>
      </c>
      <c r="BT282" t="str">
        <f t="shared" si="76"/>
        <v/>
      </c>
    </row>
    <row r="283" spans="71:72" x14ac:dyDescent="0.25">
      <c r="BS283" t="str">
        <f t="shared" si="76"/>
        <v/>
      </c>
      <c r="BT283" t="str">
        <f t="shared" si="76"/>
        <v/>
      </c>
    </row>
    <row r="284" spans="71:72" x14ac:dyDescent="0.25">
      <c r="BS284" t="str">
        <f t="shared" si="76"/>
        <v/>
      </c>
      <c r="BT284" t="str">
        <f t="shared" si="76"/>
        <v/>
      </c>
    </row>
    <row r="285" spans="71:72" x14ac:dyDescent="0.25">
      <c r="BS285" t="str">
        <f t="shared" si="76"/>
        <v/>
      </c>
      <c r="BT285" t="str">
        <f t="shared" si="76"/>
        <v/>
      </c>
    </row>
    <row r="286" spans="71:72" x14ac:dyDescent="0.25">
      <c r="BS286" t="str">
        <f t="shared" ref="BS286:BT349" si="77">IF(A286&gt;0,A286,"")</f>
        <v/>
      </c>
      <c r="BT286" t="str">
        <f t="shared" si="77"/>
        <v/>
      </c>
    </row>
    <row r="287" spans="71:72" x14ac:dyDescent="0.25">
      <c r="BS287" t="str">
        <f t="shared" si="77"/>
        <v/>
      </c>
      <c r="BT287" t="str">
        <f t="shared" si="77"/>
        <v/>
      </c>
    </row>
    <row r="288" spans="71:72" x14ac:dyDescent="0.25">
      <c r="BS288" t="str">
        <f t="shared" si="77"/>
        <v/>
      </c>
      <c r="BT288" t="str">
        <f t="shared" si="77"/>
        <v/>
      </c>
    </row>
    <row r="289" spans="71:72" x14ac:dyDescent="0.25">
      <c r="BS289" t="str">
        <f t="shared" si="77"/>
        <v/>
      </c>
      <c r="BT289" t="str">
        <f t="shared" si="77"/>
        <v/>
      </c>
    </row>
    <row r="290" spans="71:72" x14ac:dyDescent="0.25">
      <c r="BS290" t="str">
        <f t="shared" si="77"/>
        <v/>
      </c>
      <c r="BT290" t="str">
        <f t="shared" si="77"/>
        <v/>
      </c>
    </row>
    <row r="291" spans="71:72" x14ac:dyDescent="0.25">
      <c r="BS291" t="str">
        <f t="shared" si="77"/>
        <v/>
      </c>
      <c r="BT291" t="str">
        <f t="shared" si="77"/>
        <v/>
      </c>
    </row>
    <row r="292" spans="71:72" x14ac:dyDescent="0.25">
      <c r="BS292" t="str">
        <f t="shared" si="77"/>
        <v/>
      </c>
      <c r="BT292" t="str">
        <f t="shared" si="77"/>
        <v/>
      </c>
    </row>
    <row r="293" spans="71:72" x14ac:dyDescent="0.25">
      <c r="BS293" t="str">
        <f t="shared" si="77"/>
        <v/>
      </c>
      <c r="BT293" t="str">
        <f t="shared" si="77"/>
        <v/>
      </c>
    </row>
    <row r="294" spans="71:72" x14ac:dyDescent="0.25">
      <c r="BS294" t="str">
        <f t="shared" si="77"/>
        <v/>
      </c>
      <c r="BT294" t="str">
        <f t="shared" si="77"/>
        <v/>
      </c>
    </row>
    <row r="295" spans="71:72" x14ac:dyDescent="0.25">
      <c r="BS295" t="str">
        <f t="shared" si="77"/>
        <v/>
      </c>
      <c r="BT295" t="str">
        <f t="shared" si="77"/>
        <v/>
      </c>
    </row>
    <row r="296" spans="71:72" x14ac:dyDescent="0.25">
      <c r="BS296" t="str">
        <f t="shared" si="77"/>
        <v/>
      </c>
      <c r="BT296" t="str">
        <f t="shared" si="77"/>
        <v/>
      </c>
    </row>
    <row r="297" spans="71:72" x14ac:dyDescent="0.25">
      <c r="BS297" t="str">
        <f t="shared" si="77"/>
        <v/>
      </c>
      <c r="BT297" t="str">
        <f t="shared" si="77"/>
        <v/>
      </c>
    </row>
    <row r="298" spans="71:72" x14ac:dyDescent="0.25">
      <c r="BS298" t="str">
        <f t="shared" si="77"/>
        <v/>
      </c>
      <c r="BT298" t="str">
        <f t="shared" si="77"/>
        <v/>
      </c>
    </row>
    <row r="299" spans="71:72" x14ac:dyDescent="0.25">
      <c r="BS299" t="str">
        <f t="shared" si="77"/>
        <v/>
      </c>
      <c r="BT299" t="str">
        <f t="shared" si="77"/>
        <v/>
      </c>
    </row>
    <row r="300" spans="71:72" x14ac:dyDescent="0.25">
      <c r="BS300" t="str">
        <f t="shared" si="77"/>
        <v/>
      </c>
      <c r="BT300" t="str">
        <f t="shared" si="77"/>
        <v/>
      </c>
    </row>
    <row r="301" spans="71:72" x14ac:dyDescent="0.25">
      <c r="BS301" t="str">
        <f t="shared" si="77"/>
        <v/>
      </c>
      <c r="BT301" t="str">
        <f t="shared" si="77"/>
        <v/>
      </c>
    </row>
    <row r="302" spans="71:72" x14ac:dyDescent="0.25">
      <c r="BS302" t="str">
        <f t="shared" si="77"/>
        <v/>
      </c>
      <c r="BT302" t="str">
        <f t="shared" si="77"/>
        <v/>
      </c>
    </row>
    <row r="303" spans="71:72" x14ac:dyDescent="0.25">
      <c r="BS303" t="str">
        <f t="shared" si="77"/>
        <v/>
      </c>
      <c r="BT303" t="str">
        <f t="shared" si="77"/>
        <v/>
      </c>
    </row>
    <row r="304" spans="71:72" x14ac:dyDescent="0.25">
      <c r="BS304" t="str">
        <f t="shared" si="77"/>
        <v/>
      </c>
      <c r="BT304" t="str">
        <f t="shared" si="77"/>
        <v/>
      </c>
    </row>
    <row r="305" spans="71:72" x14ac:dyDescent="0.25">
      <c r="BS305" t="str">
        <f t="shared" si="77"/>
        <v/>
      </c>
      <c r="BT305" t="str">
        <f t="shared" si="77"/>
        <v/>
      </c>
    </row>
    <row r="306" spans="71:72" x14ac:dyDescent="0.25">
      <c r="BS306" t="str">
        <f t="shared" si="77"/>
        <v/>
      </c>
      <c r="BT306" t="str">
        <f t="shared" si="77"/>
        <v/>
      </c>
    </row>
    <row r="307" spans="71:72" x14ac:dyDescent="0.25">
      <c r="BS307" t="str">
        <f t="shared" si="77"/>
        <v/>
      </c>
      <c r="BT307" t="str">
        <f t="shared" si="77"/>
        <v/>
      </c>
    </row>
    <row r="308" spans="71:72" x14ac:dyDescent="0.25">
      <c r="BS308" t="str">
        <f t="shared" si="77"/>
        <v/>
      </c>
      <c r="BT308" t="str">
        <f t="shared" si="77"/>
        <v/>
      </c>
    </row>
    <row r="309" spans="71:72" x14ac:dyDescent="0.25">
      <c r="BS309" t="str">
        <f t="shared" si="77"/>
        <v/>
      </c>
      <c r="BT309" t="str">
        <f t="shared" si="77"/>
        <v/>
      </c>
    </row>
    <row r="310" spans="71:72" x14ac:dyDescent="0.25">
      <c r="BS310" t="str">
        <f t="shared" si="77"/>
        <v/>
      </c>
      <c r="BT310" t="str">
        <f t="shared" si="77"/>
        <v/>
      </c>
    </row>
    <row r="311" spans="71:72" x14ac:dyDescent="0.25">
      <c r="BS311" t="str">
        <f t="shared" si="77"/>
        <v/>
      </c>
      <c r="BT311" t="str">
        <f t="shared" si="77"/>
        <v/>
      </c>
    </row>
    <row r="312" spans="71:72" x14ac:dyDescent="0.25">
      <c r="BS312" t="str">
        <f t="shared" si="77"/>
        <v/>
      </c>
      <c r="BT312" t="str">
        <f t="shared" si="77"/>
        <v/>
      </c>
    </row>
    <row r="313" spans="71:72" x14ac:dyDescent="0.25">
      <c r="BS313" t="str">
        <f t="shared" si="77"/>
        <v/>
      </c>
      <c r="BT313" t="str">
        <f t="shared" si="77"/>
        <v/>
      </c>
    </row>
    <row r="314" spans="71:72" x14ac:dyDescent="0.25">
      <c r="BS314" t="str">
        <f t="shared" si="77"/>
        <v/>
      </c>
      <c r="BT314" t="str">
        <f t="shared" si="77"/>
        <v/>
      </c>
    </row>
    <row r="315" spans="71:72" x14ac:dyDescent="0.25">
      <c r="BS315" t="str">
        <f t="shared" si="77"/>
        <v/>
      </c>
      <c r="BT315" t="str">
        <f t="shared" si="77"/>
        <v/>
      </c>
    </row>
    <row r="316" spans="71:72" x14ac:dyDescent="0.25">
      <c r="BS316" t="str">
        <f t="shared" si="77"/>
        <v/>
      </c>
      <c r="BT316" t="str">
        <f t="shared" si="77"/>
        <v/>
      </c>
    </row>
    <row r="317" spans="71:72" x14ac:dyDescent="0.25">
      <c r="BS317" t="str">
        <f t="shared" si="77"/>
        <v/>
      </c>
      <c r="BT317" t="str">
        <f t="shared" si="77"/>
        <v/>
      </c>
    </row>
    <row r="318" spans="71:72" x14ac:dyDescent="0.25">
      <c r="BS318" t="str">
        <f t="shared" si="77"/>
        <v/>
      </c>
      <c r="BT318" t="str">
        <f t="shared" si="77"/>
        <v/>
      </c>
    </row>
    <row r="319" spans="71:72" x14ac:dyDescent="0.25">
      <c r="BS319" t="str">
        <f t="shared" si="77"/>
        <v/>
      </c>
      <c r="BT319" t="str">
        <f t="shared" si="77"/>
        <v/>
      </c>
    </row>
    <row r="320" spans="71:72" x14ac:dyDescent="0.25">
      <c r="BS320" t="str">
        <f t="shared" si="77"/>
        <v/>
      </c>
      <c r="BT320" t="str">
        <f t="shared" si="77"/>
        <v/>
      </c>
    </row>
    <row r="321" spans="71:72" x14ac:dyDescent="0.25">
      <c r="BS321" t="str">
        <f t="shared" si="77"/>
        <v/>
      </c>
      <c r="BT321" t="str">
        <f t="shared" si="77"/>
        <v/>
      </c>
    </row>
    <row r="322" spans="71:72" x14ac:dyDescent="0.25">
      <c r="BS322" t="str">
        <f t="shared" si="77"/>
        <v/>
      </c>
      <c r="BT322" t="str">
        <f t="shared" si="77"/>
        <v/>
      </c>
    </row>
    <row r="323" spans="71:72" x14ac:dyDescent="0.25">
      <c r="BS323" t="str">
        <f t="shared" si="77"/>
        <v/>
      </c>
      <c r="BT323" t="str">
        <f t="shared" si="77"/>
        <v/>
      </c>
    </row>
    <row r="324" spans="71:72" x14ac:dyDescent="0.25">
      <c r="BS324" t="str">
        <f t="shared" si="77"/>
        <v/>
      </c>
      <c r="BT324" t="str">
        <f t="shared" si="77"/>
        <v/>
      </c>
    </row>
    <row r="325" spans="71:72" x14ac:dyDescent="0.25">
      <c r="BS325" t="str">
        <f t="shared" si="77"/>
        <v/>
      </c>
      <c r="BT325" t="str">
        <f t="shared" si="77"/>
        <v/>
      </c>
    </row>
    <row r="326" spans="71:72" x14ac:dyDescent="0.25">
      <c r="BS326" t="str">
        <f t="shared" si="77"/>
        <v/>
      </c>
      <c r="BT326" t="str">
        <f t="shared" si="77"/>
        <v/>
      </c>
    </row>
    <row r="327" spans="71:72" x14ac:dyDescent="0.25">
      <c r="BS327" t="str">
        <f t="shared" si="77"/>
        <v/>
      </c>
      <c r="BT327" t="str">
        <f t="shared" si="77"/>
        <v/>
      </c>
    </row>
    <row r="328" spans="71:72" x14ac:dyDescent="0.25">
      <c r="BS328" t="str">
        <f t="shared" si="77"/>
        <v/>
      </c>
      <c r="BT328" t="str">
        <f t="shared" si="77"/>
        <v/>
      </c>
    </row>
    <row r="329" spans="71:72" x14ac:dyDescent="0.25">
      <c r="BS329" t="str">
        <f t="shared" si="77"/>
        <v/>
      </c>
      <c r="BT329" t="str">
        <f t="shared" si="77"/>
        <v/>
      </c>
    </row>
    <row r="330" spans="71:72" x14ac:dyDescent="0.25">
      <c r="BS330" t="str">
        <f t="shared" si="77"/>
        <v/>
      </c>
      <c r="BT330" t="str">
        <f t="shared" si="77"/>
        <v/>
      </c>
    </row>
    <row r="331" spans="71:72" x14ac:dyDescent="0.25">
      <c r="BS331" t="str">
        <f t="shared" si="77"/>
        <v/>
      </c>
      <c r="BT331" t="str">
        <f t="shared" si="77"/>
        <v/>
      </c>
    </row>
    <row r="332" spans="71:72" x14ac:dyDescent="0.25">
      <c r="BS332" t="str">
        <f t="shared" si="77"/>
        <v/>
      </c>
      <c r="BT332" t="str">
        <f t="shared" si="77"/>
        <v/>
      </c>
    </row>
    <row r="333" spans="71:72" x14ac:dyDescent="0.25">
      <c r="BS333" t="str">
        <f t="shared" si="77"/>
        <v/>
      </c>
      <c r="BT333" t="str">
        <f t="shared" si="77"/>
        <v/>
      </c>
    </row>
    <row r="334" spans="71:72" x14ac:dyDescent="0.25">
      <c r="BS334" t="str">
        <f t="shared" si="77"/>
        <v/>
      </c>
      <c r="BT334" t="str">
        <f t="shared" si="77"/>
        <v/>
      </c>
    </row>
    <row r="335" spans="71:72" x14ac:dyDescent="0.25">
      <c r="BS335" t="str">
        <f t="shared" si="77"/>
        <v/>
      </c>
      <c r="BT335" t="str">
        <f t="shared" si="77"/>
        <v/>
      </c>
    </row>
    <row r="336" spans="71:72" x14ac:dyDescent="0.25">
      <c r="BS336" t="str">
        <f t="shared" si="77"/>
        <v/>
      </c>
      <c r="BT336" t="str">
        <f t="shared" si="77"/>
        <v/>
      </c>
    </row>
    <row r="337" spans="71:72" x14ac:dyDescent="0.25">
      <c r="BS337" t="str">
        <f t="shared" si="77"/>
        <v/>
      </c>
      <c r="BT337" t="str">
        <f t="shared" si="77"/>
        <v/>
      </c>
    </row>
    <row r="338" spans="71:72" x14ac:dyDescent="0.25">
      <c r="BS338" t="str">
        <f t="shared" si="77"/>
        <v/>
      </c>
      <c r="BT338" t="str">
        <f t="shared" si="77"/>
        <v/>
      </c>
    </row>
    <row r="339" spans="71:72" x14ac:dyDescent="0.25">
      <c r="BS339" t="str">
        <f t="shared" si="77"/>
        <v/>
      </c>
      <c r="BT339" t="str">
        <f t="shared" si="77"/>
        <v/>
      </c>
    </row>
    <row r="340" spans="71:72" x14ac:dyDescent="0.25">
      <c r="BS340" t="str">
        <f t="shared" si="77"/>
        <v/>
      </c>
      <c r="BT340" t="str">
        <f t="shared" si="77"/>
        <v/>
      </c>
    </row>
    <row r="341" spans="71:72" x14ac:dyDescent="0.25">
      <c r="BS341" t="str">
        <f t="shared" si="77"/>
        <v/>
      </c>
      <c r="BT341" t="str">
        <f t="shared" si="77"/>
        <v/>
      </c>
    </row>
    <row r="342" spans="71:72" x14ac:dyDescent="0.25">
      <c r="BS342" t="str">
        <f t="shared" si="77"/>
        <v/>
      </c>
      <c r="BT342" t="str">
        <f t="shared" si="77"/>
        <v/>
      </c>
    </row>
    <row r="343" spans="71:72" x14ac:dyDescent="0.25">
      <c r="BS343" t="str">
        <f t="shared" si="77"/>
        <v/>
      </c>
      <c r="BT343" t="str">
        <f t="shared" si="77"/>
        <v/>
      </c>
    </row>
    <row r="344" spans="71:72" x14ac:dyDescent="0.25">
      <c r="BS344" t="str">
        <f t="shared" si="77"/>
        <v/>
      </c>
      <c r="BT344" t="str">
        <f t="shared" si="77"/>
        <v/>
      </c>
    </row>
    <row r="345" spans="71:72" x14ac:dyDescent="0.25">
      <c r="BS345" t="str">
        <f t="shared" si="77"/>
        <v/>
      </c>
      <c r="BT345" t="str">
        <f t="shared" si="77"/>
        <v/>
      </c>
    </row>
    <row r="346" spans="71:72" x14ac:dyDescent="0.25">
      <c r="BS346" t="str">
        <f t="shared" si="77"/>
        <v/>
      </c>
      <c r="BT346" t="str">
        <f t="shared" si="77"/>
        <v/>
      </c>
    </row>
    <row r="347" spans="71:72" x14ac:dyDescent="0.25">
      <c r="BS347" t="str">
        <f t="shared" si="77"/>
        <v/>
      </c>
      <c r="BT347" t="str">
        <f t="shared" si="77"/>
        <v/>
      </c>
    </row>
    <row r="348" spans="71:72" x14ac:dyDescent="0.25">
      <c r="BS348" t="str">
        <f t="shared" si="77"/>
        <v/>
      </c>
      <c r="BT348" t="str">
        <f t="shared" si="77"/>
        <v/>
      </c>
    </row>
    <row r="349" spans="71:72" x14ac:dyDescent="0.25">
      <c r="BS349" t="str">
        <f t="shared" si="77"/>
        <v/>
      </c>
      <c r="BT349" t="str">
        <f t="shared" si="77"/>
        <v/>
      </c>
    </row>
    <row r="350" spans="71:72" x14ac:dyDescent="0.25">
      <c r="BS350" t="str">
        <f t="shared" ref="BS350:BT413" si="78">IF(A350&gt;0,A350,"")</f>
        <v/>
      </c>
      <c r="BT350" t="str">
        <f t="shared" si="78"/>
        <v/>
      </c>
    </row>
    <row r="351" spans="71:72" x14ac:dyDescent="0.25">
      <c r="BS351" t="str">
        <f t="shared" si="78"/>
        <v/>
      </c>
      <c r="BT351" t="str">
        <f t="shared" si="78"/>
        <v/>
      </c>
    </row>
    <row r="352" spans="71:72" x14ac:dyDescent="0.25">
      <c r="BS352" t="str">
        <f t="shared" si="78"/>
        <v/>
      </c>
      <c r="BT352" t="str">
        <f t="shared" si="78"/>
        <v/>
      </c>
    </row>
    <row r="353" spans="71:72" x14ac:dyDescent="0.25">
      <c r="BS353" t="str">
        <f t="shared" si="78"/>
        <v/>
      </c>
      <c r="BT353" t="str">
        <f t="shared" si="78"/>
        <v/>
      </c>
    </row>
    <row r="354" spans="71:72" x14ac:dyDescent="0.25">
      <c r="BS354" t="str">
        <f t="shared" si="78"/>
        <v/>
      </c>
      <c r="BT354" t="str">
        <f t="shared" si="78"/>
        <v/>
      </c>
    </row>
    <row r="355" spans="71:72" x14ac:dyDescent="0.25">
      <c r="BS355" t="str">
        <f t="shared" si="78"/>
        <v/>
      </c>
      <c r="BT355" t="str">
        <f t="shared" si="78"/>
        <v/>
      </c>
    </row>
    <row r="356" spans="71:72" x14ac:dyDescent="0.25">
      <c r="BS356" t="str">
        <f t="shared" si="78"/>
        <v/>
      </c>
      <c r="BT356" t="str">
        <f t="shared" si="78"/>
        <v/>
      </c>
    </row>
    <row r="357" spans="71:72" x14ac:dyDescent="0.25">
      <c r="BS357" t="str">
        <f t="shared" si="78"/>
        <v/>
      </c>
      <c r="BT357" t="str">
        <f t="shared" si="78"/>
        <v/>
      </c>
    </row>
    <row r="358" spans="71:72" x14ac:dyDescent="0.25">
      <c r="BS358" t="str">
        <f t="shared" si="78"/>
        <v/>
      </c>
      <c r="BT358" t="str">
        <f t="shared" si="78"/>
        <v/>
      </c>
    </row>
    <row r="359" spans="71:72" x14ac:dyDescent="0.25">
      <c r="BS359" t="str">
        <f t="shared" si="78"/>
        <v/>
      </c>
      <c r="BT359" t="str">
        <f t="shared" si="78"/>
        <v/>
      </c>
    </row>
    <row r="360" spans="71:72" x14ac:dyDescent="0.25">
      <c r="BS360" t="str">
        <f t="shared" si="78"/>
        <v/>
      </c>
      <c r="BT360" t="str">
        <f t="shared" si="78"/>
        <v/>
      </c>
    </row>
    <row r="361" spans="71:72" x14ac:dyDescent="0.25">
      <c r="BS361" t="str">
        <f t="shared" si="78"/>
        <v/>
      </c>
      <c r="BT361" t="str">
        <f t="shared" si="78"/>
        <v/>
      </c>
    </row>
    <row r="362" spans="71:72" x14ac:dyDescent="0.25">
      <c r="BS362" t="str">
        <f t="shared" si="78"/>
        <v/>
      </c>
      <c r="BT362" t="str">
        <f t="shared" si="78"/>
        <v/>
      </c>
    </row>
    <row r="363" spans="71:72" x14ac:dyDescent="0.25">
      <c r="BS363" t="str">
        <f t="shared" si="78"/>
        <v/>
      </c>
      <c r="BT363" t="str">
        <f t="shared" si="78"/>
        <v/>
      </c>
    </row>
    <row r="364" spans="71:72" x14ac:dyDescent="0.25">
      <c r="BS364" t="str">
        <f t="shared" si="78"/>
        <v/>
      </c>
      <c r="BT364" t="str">
        <f t="shared" si="78"/>
        <v/>
      </c>
    </row>
    <row r="365" spans="71:72" x14ac:dyDescent="0.25">
      <c r="BS365" t="str">
        <f t="shared" si="78"/>
        <v/>
      </c>
      <c r="BT365" t="str">
        <f t="shared" si="78"/>
        <v/>
      </c>
    </row>
    <row r="366" spans="71:72" x14ac:dyDescent="0.25">
      <c r="BS366" t="str">
        <f t="shared" si="78"/>
        <v/>
      </c>
      <c r="BT366" t="str">
        <f t="shared" si="78"/>
        <v/>
      </c>
    </row>
    <row r="367" spans="71:72" x14ac:dyDescent="0.25">
      <c r="BS367" t="str">
        <f t="shared" si="78"/>
        <v/>
      </c>
      <c r="BT367" t="str">
        <f t="shared" si="78"/>
        <v/>
      </c>
    </row>
    <row r="368" spans="71:72" x14ac:dyDescent="0.25">
      <c r="BS368" t="str">
        <f t="shared" si="78"/>
        <v/>
      </c>
      <c r="BT368" t="str">
        <f t="shared" si="78"/>
        <v/>
      </c>
    </row>
    <row r="369" spans="71:72" x14ac:dyDescent="0.25">
      <c r="BS369" t="str">
        <f t="shared" si="78"/>
        <v/>
      </c>
      <c r="BT369" t="str">
        <f t="shared" si="78"/>
        <v/>
      </c>
    </row>
    <row r="370" spans="71:72" x14ac:dyDescent="0.25">
      <c r="BS370" t="str">
        <f t="shared" si="78"/>
        <v/>
      </c>
      <c r="BT370" t="str">
        <f t="shared" si="78"/>
        <v/>
      </c>
    </row>
    <row r="371" spans="71:72" x14ac:dyDescent="0.25">
      <c r="BS371" t="str">
        <f t="shared" si="78"/>
        <v/>
      </c>
      <c r="BT371" t="str">
        <f t="shared" si="78"/>
        <v/>
      </c>
    </row>
    <row r="372" spans="71:72" x14ac:dyDescent="0.25">
      <c r="BS372" t="str">
        <f t="shared" si="78"/>
        <v/>
      </c>
      <c r="BT372" t="str">
        <f t="shared" si="78"/>
        <v/>
      </c>
    </row>
    <row r="373" spans="71:72" x14ac:dyDescent="0.25">
      <c r="BS373" t="str">
        <f t="shared" si="78"/>
        <v/>
      </c>
      <c r="BT373" t="str">
        <f t="shared" si="78"/>
        <v/>
      </c>
    </row>
    <row r="374" spans="71:72" x14ac:dyDescent="0.25">
      <c r="BS374" t="str">
        <f t="shared" si="78"/>
        <v/>
      </c>
      <c r="BT374" t="str">
        <f t="shared" si="78"/>
        <v/>
      </c>
    </row>
    <row r="375" spans="71:72" x14ac:dyDescent="0.25">
      <c r="BS375" t="str">
        <f t="shared" si="78"/>
        <v/>
      </c>
      <c r="BT375" t="str">
        <f t="shared" si="78"/>
        <v/>
      </c>
    </row>
    <row r="376" spans="71:72" x14ac:dyDescent="0.25">
      <c r="BS376" t="str">
        <f t="shared" si="78"/>
        <v/>
      </c>
      <c r="BT376" t="str">
        <f t="shared" si="78"/>
        <v/>
      </c>
    </row>
    <row r="377" spans="71:72" x14ac:dyDescent="0.25">
      <c r="BS377" t="str">
        <f t="shared" si="78"/>
        <v/>
      </c>
      <c r="BT377" t="str">
        <f t="shared" si="78"/>
        <v/>
      </c>
    </row>
    <row r="378" spans="71:72" x14ac:dyDescent="0.25">
      <c r="BS378" t="str">
        <f t="shared" si="78"/>
        <v/>
      </c>
      <c r="BT378" t="str">
        <f t="shared" si="78"/>
        <v/>
      </c>
    </row>
    <row r="379" spans="71:72" x14ac:dyDescent="0.25">
      <c r="BS379" t="str">
        <f t="shared" si="78"/>
        <v/>
      </c>
      <c r="BT379" t="str">
        <f t="shared" si="78"/>
        <v/>
      </c>
    </row>
    <row r="380" spans="71:72" x14ac:dyDescent="0.25">
      <c r="BS380" t="str">
        <f t="shared" si="78"/>
        <v/>
      </c>
      <c r="BT380" t="str">
        <f t="shared" si="78"/>
        <v/>
      </c>
    </row>
    <row r="381" spans="71:72" x14ac:dyDescent="0.25">
      <c r="BS381" t="str">
        <f t="shared" si="78"/>
        <v/>
      </c>
      <c r="BT381" t="str">
        <f t="shared" si="78"/>
        <v/>
      </c>
    </row>
    <row r="382" spans="71:72" x14ac:dyDescent="0.25">
      <c r="BS382" t="str">
        <f t="shared" si="78"/>
        <v/>
      </c>
      <c r="BT382" t="str">
        <f t="shared" si="78"/>
        <v/>
      </c>
    </row>
    <row r="383" spans="71:72" x14ac:dyDescent="0.25">
      <c r="BS383" t="str">
        <f t="shared" si="78"/>
        <v/>
      </c>
      <c r="BT383" t="str">
        <f t="shared" si="78"/>
        <v/>
      </c>
    </row>
    <row r="384" spans="71:72" x14ac:dyDescent="0.25">
      <c r="BS384" t="str">
        <f t="shared" si="78"/>
        <v/>
      </c>
      <c r="BT384" t="str">
        <f t="shared" si="78"/>
        <v/>
      </c>
    </row>
    <row r="385" spans="71:72" x14ac:dyDescent="0.25">
      <c r="BS385" t="str">
        <f t="shared" si="78"/>
        <v/>
      </c>
      <c r="BT385" t="str">
        <f t="shared" si="78"/>
        <v/>
      </c>
    </row>
    <row r="386" spans="71:72" x14ac:dyDescent="0.25">
      <c r="BS386" t="str">
        <f t="shared" si="78"/>
        <v/>
      </c>
      <c r="BT386" t="str">
        <f t="shared" si="78"/>
        <v/>
      </c>
    </row>
    <row r="387" spans="71:72" x14ac:dyDescent="0.25">
      <c r="BS387" t="str">
        <f t="shared" si="78"/>
        <v/>
      </c>
      <c r="BT387" t="str">
        <f t="shared" si="78"/>
        <v/>
      </c>
    </row>
    <row r="388" spans="71:72" x14ac:dyDescent="0.25">
      <c r="BS388" t="str">
        <f t="shared" si="78"/>
        <v/>
      </c>
      <c r="BT388" t="str">
        <f t="shared" si="78"/>
        <v/>
      </c>
    </row>
    <row r="389" spans="71:72" x14ac:dyDescent="0.25">
      <c r="BS389" t="str">
        <f t="shared" si="78"/>
        <v/>
      </c>
      <c r="BT389" t="str">
        <f t="shared" si="78"/>
        <v/>
      </c>
    </row>
    <row r="390" spans="71:72" x14ac:dyDescent="0.25">
      <c r="BS390" t="str">
        <f t="shared" si="78"/>
        <v/>
      </c>
      <c r="BT390" t="str">
        <f t="shared" si="78"/>
        <v/>
      </c>
    </row>
    <row r="391" spans="71:72" x14ac:dyDescent="0.25">
      <c r="BS391" t="str">
        <f t="shared" si="78"/>
        <v/>
      </c>
      <c r="BT391" t="str">
        <f t="shared" si="78"/>
        <v/>
      </c>
    </row>
    <row r="392" spans="71:72" x14ac:dyDescent="0.25">
      <c r="BS392" t="str">
        <f t="shared" si="78"/>
        <v/>
      </c>
      <c r="BT392" t="str">
        <f t="shared" si="78"/>
        <v/>
      </c>
    </row>
    <row r="393" spans="71:72" x14ac:dyDescent="0.25">
      <c r="BS393" t="str">
        <f t="shared" si="78"/>
        <v/>
      </c>
      <c r="BT393" t="str">
        <f t="shared" si="78"/>
        <v/>
      </c>
    </row>
    <row r="394" spans="71:72" x14ac:dyDescent="0.25">
      <c r="BS394" t="str">
        <f t="shared" si="78"/>
        <v/>
      </c>
      <c r="BT394" t="str">
        <f t="shared" si="78"/>
        <v/>
      </c>
    </row>
    <row r="395" spans="71:72" x14ac:dyDescent="0.25">
      <c r="BS395" t="str">
        <f t="shared" si="78"/>
        <v/>
      </c>
      <c r="BT395" t="str">
        <f t="shared" si="78"/>
        <v/>
      </c>
    </row>
    <row r="396" spans="71:72" x14ac:dyDescent="0.25">
      <c r="BS396" t="str">
        <f t="shared" si="78"/>
        <v/>
      </c>
      <c r="BT396" t="str">
        <f t="shared" si="78"/>
        <v/>
      </c>
    </row>
    <row r="397" spans="71:72" x14ac:dyDescent="0.25">
      <c r="BS397" t="str">
        <f t="shared" si="78"/>
        <v/>
      </c>
      <c r="BT397" t="str">
        <f t="shared" si="78"/>
        <v/>
      </c>
    </row>
    <row r="398" spans="71:72" x14ac:dyDescent="0.25">
      <c r="BS398" t="str">
        <f t="shared" si="78"/>
        <v/>
      </c>
      <c r="BT398" t="str">
        <f t="shared" si="78"/>
        <v/>
      </c>
    </row>
    <row r="399" spans="71:72" x14ac:dyDescent="0.25">
      <c r="BS399" t="str">
        <f t="shared" si="78"/>
        <v/>
      </c>
      <c r="BT399" t="str">
        <f t="shared" si="78"/>
        <v/>
      </c>
    </row>
    <row r="400" spans="71:72" x14ac:dyDescent="0.25">
      <c r="BS400" t="str">
        <f t="shared" si="78"/>
        <v/>
      </c>
      <c r="BT400" t="str">
        <f t="shared" si="78"/>
        <v/>
      </c>
    </row>
    <row r="401" spans="71:72" x14ac:dyDescent="0.25">
      <c r="BS401" t="str">
        <f t="shared" si="78"/>
        <v/>
      </c>
      <c r="BT401" t="str">
        <f t="shared" si="78"/>
        <v/>
      </c>
    </row>
    <row r="402" spans="71:72" x14ac:dyDescent="0.25">
      <c r="BS402" t="str">
        <f t="shared" si="78"/>
        <v/>
      </c>
      <c r="BT402" t="str">
        <f t="shared" si="78"/>
        <v/>
      </c>
    </row>
    <row r="403" spans="71:72" x14ac:dyDescent="0.25">
      <c r="BS403" t="str">
        <f t="shared" si="78"/>
        <v/>
      </c>
      <c r="BT403" t="str">
        <f t="shared" si="78"/>
        <v/>
      </c>
    </row>
    <row r="404" spans="71:72" x14ac:dyDescent="0.25">
      <c r="BS404" t="str">
        <f t="shared" si="78"/>
        <v/>
      </c>
      <c r="BT404" t="str">
        <f t="shared" si="78"/>
        <v/>
      </c>
    </row>
    <row r="405" spans="71:72" x14ac:dyDescent="0.25">
      <c r="BS405" t="str">
        <f t="shared" si="78"/>
        <v/>
      </c>
      <c r="BT405" t="str">
        <f t="shared" si="78"/>
        <v/>
      </c>
    </row>
    <row r="406" spans="71:72" x14ac:dyDescent="0.25">
      <c r="BS406" t="str">
        <f t="shared" si="78"/>
        <v/>
      </c>
      <c r="BT406" t="str">
        <f t="shared" si="78"/>
        <v/>
      </c>
    </row>
    <row r="407" spans="71:72" x14ac:dyDescent="0.25">
      <c r="BS407" t="str">
        <f t="shared" si="78"/>
        <v/>
      </c>
      <c r="BT407" t="str">
        <f t="shared" si="78"/>
        <v/>
      </c>
    </row>
    <row r="408" spans="71:72" x14ac:dyDescent="0.25">
      <c r="BS408" t="str">
        <f t="shared" si="78"/>
        <v/>
      </c>
      <c r="BT408" t="str">
        <f t="shared" si="78"/>
        <v/>
      </c>
    </row>
    <row r="409" spans="71:72" x14ac:dyDescent="0.25">
      <c r="BS409" t="str">
        <f t="shared" si="78"/>
        <v/>
      </c>
      <c r="BT409" t="str">
        <f t="shared" si="78"/>
        <v/>
      </c>
    </row>
    <row r="410" spans="71:72" x14ac:dyDescent="0.25">
      <c r="BS410" t="str">
        <f t="shared" si="78"/>
        <v/>
      </c>
      <c r="BT410" t="str">
        <f t="shared" si="78"/>
        <v/>
      </c>
    </row>
    <row r="411" spans="71:72" x14ac:dyDescent="0.25">
      <c r="BS411" t="str">
        <f t="shared" si="78"/>
        <v/>
      </c>
      <c r="BT411" t="str">
        <f t="shared" si="78"/>
        <v/>
      </c>
    </row>
    <row r="412" spans="71:72" x14ac:dyDescent="0.25">
      <c r="BS412" t="str">
        <f t="shared" si="78"/>
        <v/>
      </c>
      <c r="BT412" t="str">
        <f t="shared" si="78"/>
        <v/>
      </c>
    </row>
    <row r="413" spans="71:72" x14ac:dyDescent="0.25">
      <c r="BS413" t="str">
        <f t="shared" si="78"/>
        <v/>
      </c>
      <c r="BT413" t="str">
        <f t="shared" si="78"/>
        <v/>
      </c>
    </row>
    <row r="414" spans="71:72" x14ac:dyDescent="0.25">
      <c r="BS414" t="str">
        <f t="shared" ref="BS414:BT477" si="79">IF(A414&gt;0,A414,"")</f>
        <v/>
      </c>
      <c r="BT414" t="str">
        <f t="shared" si="79"/>
        <v/>
      </c>
    </row>
    <row r="415" spans="71:72" x14ac:dyDescent="0.25">
      <c r="BS415" t="str">
        <f t="shared" si="79"/>
        <v/>
      </c>
      <c r="BT415" t="str">
        <f t="shared" si="79"/>
        <v/>
      </c>
    </row>
    <row r="416" spans="71:72" x14ac:dyDescent="0.25">
      <c r="BS416" t="str">
        <f t="shared" si="79"/>
        <v/>
      </c>
      <c r="BT416" t="str">
        <f t="shared" si="79"/>
        <v/>
      </c>
    </row>
    <row r="417" spans="71:72" x14ac:dyDescent="0.25">
      <c r="BS417" t="str">
        <f t="shared" si="79"/>
        <v/>
      </c>
      <c r="BT417" t="str">
        <f t="shared" si="79"/>
        <v/>
      </c>
    </row>
    <row r="418" spans="71:72" x14ac:dyDescent="0.25">
      <c r="BS418" t="str">
        <f t="shared" si="79"/>
        <v/>
      </c>
      <c r="BT418" t="str">
        <f t="shared" si="79"/>
        <v/>
      </c>
    </row>
    <row r="419" spans="71:72" x14ac:dyDescent="0.25">
      <c r="BS419" t="str">
        <f t="shared" si="79"/>
        <v/>
      </c>
      <c r="BT419" t="str">
        <f t="shared" si="79"/>
        <v/>
      </c>
    </row>
    <row r="420" spans="71:72" x14ac:dyDescent="0.25">
      <c r="BS420" t="str">
        <f t="shared" si="79"/>
        <v/>
      </c>
      <c r="BT420" t="str">
        <f t="shared" si="79"/>
        <v/>
      </c>
    </row>
    <row r="421" spans="71:72" x14ac:dyDescent="0.25">
      <c r="BS421" t="str">
        <f t="shared" si="79"/>
        <v/>
      </c>
      <c r="BT421" t="str">
        <f t="shared" si="79"/>
        <v/>
      </c>
    </row>
    <row r="422" spans="71:72" x14ac:dyDescent="0.25">
      <c r="BS422" t="str">
        <f t="shared" si="79"/>
        <v/>
      </c>
      <c r="BT422" t="str">
        <f t="shared" si="79"/>
        <v/>
      </c>
    </row>
    <row r="423" spans="71:72" x14ac:dyDescent="0.25">
      <c r="BS423" t="str">
        <f t="shared" si="79"/>
        <v/>
      </c>
      <c r="BT423" t="str">
        <f t="shared" si="79"/>
        <v/>
      </c>
    </row>
    <row r="424" spans="71:72" x14ac:dyDescent="0.25">
      <c r="BS424" t="str">
        <f t="shared" si="79"/>
        <v/>
      </c>
      <c r="BT424" t="str">
        <f t="shared" si="79"/>
        <v/>
      </c>
    </row>
    <row r="425" spans="71:72" x14ac:dyDescent="0.25">
      <c r="BS425" t="str">
        <f t="shared" si="79"/>
        <v/>
      </c>
      <c r="BT425" t="str">
        <f t="shared" si="79"/>
        <v/>
      </c>
    </row>
    <row r="426" spans="71:72" x14ac:dyDescent="0.25">
      <c r="BS426" t="str">
        <f t="shared" si="79"/>
        <v/>
      </c>
      <c r="BT426" t="str">
        <f t="shared" si="79"/>
        <v/>
      </c>
    </row>
    <row r="427" spans="71:72" x14ac:dyDescent="0.25">
      <c r="BS427" t="str">
        <f t="shared" si="79"/>
        <v/>
      </c>
      <c r="BT427" t="str">
        <f t="shared" si="79"/>
        <v/>
      </c>
    </row>
    <row r="428" spans="71:72" x14ac:dyDescent="0.25">
      <c r="BS428" t="str">
        <f t="shared" si="79"/>
        <v/>
      </c>
      <c r="BT428" t="str">
        <f t="shared" si="79"/>
        <v/>
      </c>
    </row>
    <row r="429" spans="71:72" x14ac:dyDescent="0.25">
      <c r="BS429" t="str">
        <f t="shared" si="79"/>
        <v/>
      </c>
      <c r="BT429" t="str">
        <f t="shared" si="79"/>
        <v/>
      </c>
    </row>
    <row r="430" spans="71:72" x14ac:dyDescent="0.25">
      <c r="BS430" t="str">
        <f t="shared" si="79"/>
        <v/>
      </c>
      <c r="BT430" t="str">
        <f t="shared" si="79"/>
        <v/>
      </c>
    </row>
    <row r="431" spans="71:72" x14ac:dyDescent="0.25">
      <c r="BS431" t="str">
        <f t="shared" si="79"/>
        <v/>
      </c>
      <c r="BT431" t="str">
        <f t="shared" si="79"/>
        <v/>
      </c>
    </row>
    <row r="432" spans="71:72" x14ac:dyDescent="0.25">
      <c r="BS432" t="str">
        <f t="shared" si="79"/>
        <v/>
      </c>
      <c r="BT432" t="str">
        <f t="shared" si="79"/>
        <v/>
      </c>
    </row>
    <row r="433" spans="71:72" x14ac:dyDescent="0.25">
      <c r="BS433" t="str">
        <f t="shared" si="79"/>
        <v/>
      </c>
      <c r="BT433" t="str">
        <f t="shared" si="79"/>
        <v/>
      </c>
    </row>
    <row r="434" spans="71:72" x14ac:dyDescent="0.25">
      <c r="BS434" t="str">
        <f t="shared" si="79"/>
        <v/>
      </c>
      <c r="BT434" t="str">
        <f t="shared" si="79"/>
        <v/>
      </c>
    </row>
    <row r="435" spans="71:72" x14ac:dyDescent="0.25">
      <c r="BS435" t="str">
        <f t="shared" si="79"/>
        <v/>
      </c>
      <c r="BT435" t="str">
        <f t="shared" si="79"/>
        <v/>
      </c>
    </row>
    <row r="436" spans="71:72" x14ac:dyDescent="0.25">
      <c r="BS436" t="str">
        <f t="shared" si="79"/>
        <v/>
      </c>
      <c r="BT436" t="str">
        <f t="shared" si="79"/>
        <v/>
      </c>
    </row>
    <row r="437" spans="71:72" x14ac:dyDescent="0.25">
      <c r="BS437" t="str">
        <f t="shared" si="79"/>
        <v/>
      </c>
      <c r="BT437" t="str">
        <f t="shared" si="79"/>
        <v/>
      </c>
    </row>
    <row r="438" spans="71:72" x14ac:dyDescent="0.25">
      <c r="BS438" t="str">
        <f t="shared" si="79"/>
        <v/>
      </c>
      <c r="BT438" t="str">
        <f t="shared" si="79"/>
        <v/>
      </c>
    </row>
    <row r="439" spans="71:72" x14ac:dyDescent="0.25">
      <c r="BS439" t="str">
        <f t="shared" si="79"/>
        <v/>
      </c>
      <c r="BT439" t="str">
        <f t="shared" si="79"/>
        <v/>
      </c>
    </row>
    <row r="440" spans="71:72" x14ac:dyDescent="0.25">
      <c r="BS440" t="str">
        <f t="shared" si="79"/>
        <v/>
      </c>
      <c r="BT440" t="str">
        <f t="shared" si="79"/>
        <v/>
      </c>
    </row>
    <row r="441" spans="71:72" x14ac:dyDescent="0.25">
      <c r="BS441" t="str">
        <f t="shared" si="79"/>
        <v/>
      </c>
      <c r="BT441" t="str">
        <f t="shared" si="79"/>
        <v/>
      </c>
    </row>
    <row r="442" spans="71:72" x14ac:dyDescent="0.25">
      <c r="BS442" t="str">
        <f t="shared" si="79"/>
        <v/>
      </c>
      <c r="BT442" t="str">
        <f t="shared" si="79"/>
        <v/>
      </c>
    </row>
    <row r="443" spans="71:72" x14ac:dyDescent="0.25">
      <c r="BS443" t="str">
        <f t="shared" si="79"/>
        <v/>
      </c>
      <c r="BT443" t="str">
        <f t="shared" si="79"/>
        <v/>
      </c>
    </row>
    <row r="444" spans="71:72" x14ac:dyDescent="0.25">
      <c r="BS444" t="str">
        <f t="shared" si="79"/>
        <v/>
      </c>
      <c r="BT444" t="str">
        <f t="shared" si="79"/>
        <v/>
      </c>
    </row>
    <row r="445" spans="71:72" x14ac:dyDescent="0.25">
      <c r="BS445" t="str">
        <f t="shared" si="79"/>
        <v/>
      </c>
      <c r="BT445" t="str">
        <f t="shared" si="79"/>
        <v/>
      </c>
    </row>
    <row r="446" spans="71:72" x14ac:dyDescent="0.25">
      <c r="BS446" t="str">
        <f t="shared" si="79"/>
        <v/>
      </c>
      <c r="BT446" t="str">
        <f t="shared" si="79"/>
        <v/>
      </c>
    </row>
    <row r="447" spans="71:72" x14ac:dyDescent="0.25">
      <c r="BS447" t="str">
        <f t="shared" si="79"/>
        <v/>
      </c>
      <c r="BT447" t="str">
        <f t="shared" si="79"/>
        <v/>
      </c>
    </row>
    <row r="448" spans="71:72" x14ac:dyDescent="0.25">
      <c r="BS448" t="str">
        <f t="shared" si="79"/>
        <v/>
      </c>
      <c r="BT448" t="str">
        <f t="shared" si="79"/>
        <v/>
      </c>
    </row>
    <row r="449" spans="71:72" x14ac:dyDescent="0.25">
      <c r="BS449" t="str">
        <f t="shared" si="79"/>
        <v/>
      </c>
      <c r="BT449" t="str">
        <f t="shared" si="79"/>
        <v/>
      </c>
    </row>
    <row r="450" spans="71:72" x14ac:dyDescent="0.25">
      <c r="BS450" t="str">
        <f t="shared" si="79"/>
        <v/>
      </c>
      <c r="BT450" t="str">
        <f t="shared" si="79"/>
        <v/>
      </c>
    </row>
    <row r="451" spans="71:72" x14ac:dyDescent="0.25">
      <c r="BS451" t="str">
        <f t="shared" si="79"/>
        <v/>
      </c>
      <c r="BT451" t="str">
        <f t="shared" si="79"/>
        <v/>
      </c>
    </row>
    <row r="452" spans="71:72" x14ac:dyDescent="0.25">
      <c r="BS452" t="str">
        <f t="shared" si="79"/>
        <v/>
      </c>
      <c r="BT452" t="str">
        <f t="shared" si="79"/>
        <v/>
      </c>
    </row>
    <row r="453" spans="71:72" x14ac:dyDescent="0.25">
      <c r="BS453" t="str">
        <f t="shared" si="79"/>
        <v/>
      </c>
      <c r="BT453" t="str">
        <f t="shared" si="79"/>
        <v/>
      </c>
    </row>
    <row r="454" spans="71:72" x14ac:dyDescent="0.25">
      <c r="BS454" t="str">
        <f t="shared" si="79"/>
        <v/>
      </c>
      <c r="BT454" t="str">
        <f t="shared" si="79"/>
        <v/>
      </c>
    </row>
    <row r="455" spans="71:72" x14ac:dyDescent="0.25">
      <c r="BS455" t="str">
        <f t="shared" si="79"/>
        <v/>
      </c>
      <c r="BT455" t="str">
        <f t="shared" si="79"/>
        <v/>
      </c>
    </row>
    <row r="456" spans="71:72" x14ac:dyDescent="0.25">
      <c r="BS456" t="str">
        <f t="shared" si="79"/>
        <v/>
      </c>
      <c r="BT456" t="str">
        <f t="shared" si="79"/>
        <v/>
      </c>
    </row>
    <row r="457" spans="71:72" x14ac:dyDescent="0.25">
      <c r="BS457" t="str">
        <f t="shared" si="79"/>
        <v/>
      </c>
      <c r="BT457" t="str">
        <f t="shared" si="79"/>
        <v/>
      </c>
    </row>
    <row r="458" spans="71:72" x14ac:dyDescent="0.25">
      <c r="BS458" t="str">
        <f t="shared" si="79"/>
        <v/>
      </c>
      <c r="BT458" t="str">
        <f t="shared" si="79"/>
        <v/>
      </c>
    </row>
    <row r="459" spans="71:72" x14ac:dyDescent="0.25">
      <c r="BS459" t="str">
        <f t="shared" si="79"/>
        <v/>
      </c>
      <c r="BT459" t="str">
        <f t="shared" si="79"/>
        <v/>
      </c>
    </row>
    <row r="460" spans="71:72" x14ac:dyDescent="0.25">
      <c r="BS460" t="str">
        <f t="shared" si="79"/>
        <v/>
      </c>
      <c r="BT460" t="str">
        <f t="shared" si="79"/>
        <v/>
      </c>
    </row>
    <row r="461" spans="71:72" x14ac:dyDescent="0.25">
      <c r="BS461" t="str">
        <f t="shared" si="79"/>
        <v/>
      </c>
      <c r="BT461" t="str">
        <f t="shared" si="79"/>
        <v/>
      </c>
    </row>
    <row r="462" spans="71:72" x14ac:dyDescent="0.25">
      <c r="BS462" t="str">
        <f t="shared" si="79"/>
        <v/>
      </c>
      <c r="BT462" t="str">
        <f t="shared" si="79"/>
        <v/>
      </c>
    </row>
    <row r="463" spans="71:72" x14ac:dyDescent="0.25">
      <c r="BS463" t="str">
        <f t="shared" si="79"/>
        <v/>
      </c>
      <c r="BT463" t="str">
        <f t="shared" si="79"/>
        <v/>
      </c>
    </row>
    <row r="464" spans="71:72" x14ac:dyDescent="0.25">
      <c r="BS464" t="str">
        <f t="shared" si="79"/>
        <v/>
      </c>
      <c r="BT464" t="str">
        <f t="shared" si="79"/>
        <v/>
      </c>
    </row>
    <row r="465" spans="71:72" x14ac:dyDescent="0.25">
      <c r="BS465" t="str">
        <f t="shared" si="79"/>
        <v/>
      </c>
      <c r="BT465" t="str">
        <f t="shared" si="79"/>
        <v/>
      </c>
    </row>
    <row r="466" spans="71:72" x14ac:dyDescent="0.25">
      <c r="BS466" t="str">
        <f t="shared" si="79"/>
        <v/>
      </c>
      <c r="BT466" t="str">
        <f t="shared" si="79"/>
        <v/>
      </c>
    </row>
    <row r="467" spans="71:72" x14ac:dyDescent="0.25">
      <c r="BS467" t="str">
        <f t="shared" si="79"/>
        <v/>
      </c>
      <c r="BT467" t="str">
        <f t="shared" si="79"/>
        <v/>
      </c>
    </row>
    <row r="468" spans="71:72" x14ac:dyDescent="0.25">
      <c r="BS468" t="str">
        <f t="shared" si="79"/>
        <v/>
      </c>
      <c r="BT468" t="str">
        <f t="shared" si="79"/>
        <v/>
      </c>
    </row>
    <row r="469" spans="71:72" x14ac:dyDescent="0.25">
      <c r="BS469" t="str">
        <f t="shared" si="79"/>
        <v/>
      </c>
      <c r="BT469" t="str">
        <f t="shared" si="79"/>
        <v/>
      </c>
    </row>
    <row r="470" spans="71:72" x14ac:dyDescent="0.25">
      <c r="BS470" t="str">
        <f t="shared" si="79"/>
        <v/>
      </c>
      <c r="BT470" t="str">
        <f t="shared" si="79"/>
        <v/>
      </c>
    </row>
    <row r="471" spans="71:72" x14ac:dyDescent="0.25">
      <c r="BS471" t="str">
        <f t="shared" si="79"/>
        <v/>
      </c>
      <c r="BT471" t="str">
        <f t="shared" si="79"/>
        <v/>
      </c>
    </row>
    <row r="472" spans="71:72" x14ac:dyDescent="0.25">
      <c r="BS472" t="str">
        <f t="shared" si="79"/>
        <v/>
      </c>
      <c r="BT472" t="str">
        <f t="shared" si="79"/>
        <v/>
      </c>
    </row>
    <row r="473" spans="71:72" x14ac:dyDescent="0.25">
      <c r="BS473" t="str">
        <f t="shared" si="79"/>
        <v/>
      </c>
      <c r="BT473" t="str">
        <f t="shared" si="79"/>
        <v/>
      </c>
    </row>
    <row r="474" spans="71:72" x14ac:dyDescent="0.25">
      <c r="BS474" t="str">
        <f t="shared" si="79"/>
        <v/>
      </c>
      <c r="BT474" t="str">
        <f t="shared" si="79"/>
        <v/>
      </c>
    </row>
    <row r="475" spans="71:72" x14ac:dyDescent="0.25">
      <c r="BS475" t="str">
        <f t="shared" si="79"/>
        <v/>
      </c>
      <c r="BT475" t="str">
        <f t="shared" si="79"/>
        <v/>
      </c>
    </row>
    <row r="476" spans="71:72" x14ac:dyDescent="0.25">
      <c r="BS476" t="str">
        <f t="shared" si="79"/>
        <v/>
      </c>
      <c r="BT476" t="str">
        <f t="shared" si="79"/>
        <v/>
      </c>
    </row>
    <row r="477" spans="71:72" x14ac:dyDescent="0.25">
      <c r="BS477" t="str">
        <f t="shared" si="79"/>
        <v/>
      </c>
      <c r="BT477" t="str">
        <f t="shared" si="79"/>
        <v/>
      </c>
    </row>
    <row r="478" spans="71:72" x14ac:dyDescent="0.25">
      <c r="BS478" t="str">
        <f t="shared" ref="BS478:BT541" si="80">IF(A478&gt;0,A478,"")</f>
        <v/>
      </c>
      <c r="BT478" t="str">
        <f t="shared" si="80"/>
        <v/>
      </c>
    </row>
    <row r="479" spans="71:72" x14ac:dyDescent="0.25">
      <c r="BS479" t="str">
        <f t="shared" si="80"/>
        <v/>
      </c>
      <c r="BT479" t="str">
        <f t="shared" si="80"/>
        <v/>
      </c>
    </row>
    <row r="480" spans="71:72" x14ac:dyDescent="0.25">
      <c r="BS480" t="str">
        <f t="shared" si="80"/>
        <v/>
      </c>
      <c r="BT480" t="str">
        <f t="shared" si="80"/>
        <v/>
      </c>
    </row>
    <row r="481" spans="71:72" x14ac:dyDescent="0.25">
      <c r="BS481" t="str">
        <f t="shared" si="80"/>
        <v/>
      </c>
      <c r="BT481" t="str">
        <f t="shared" si="80"/>
        <v/>
      </c>
    </row>
    <row r="482" spans="71:72" x14ac:dyDescent="0.25">
      <c r="BS482" t="str">
        <f t="shared" si="80"/>
        <v/>
      </c>
      <c r="BT482" t="str">
        <f t="shared" si="80"/>
        <v/>
      </c>
    </row>
    <row r="483" spans="71:72" x14ac:dyDescent="0.25">
      <c r="BS483" t="str">
        <f t="shared" si="80"/>
        <v/>
      </c>
      <c r="BT483" t="str">
        <f t="shared" si="80"/>
        <v/>
      </c>
    </row>
    <row r="484" spans="71:72" x14ac:dyDescent="0.25">
      <c r="BS484" t="str">
        <f t="shared" si="80"/>
        <v/>
      </c>
      <c r="BT484" t="str">
        <f t="shared" si="80"/>
        <v/>
      </c>
    </row>
    <row r="485" spans="71:72" x14ac:dyDescent="0.25">
      <c r="BS485" t="str">
        <f t="shared" si="80"/>
        <v/>
      </c>
      <c r="BT485" t="str">
        <f t="shared" si="80"/>
        <v/>
      </c>
    </row>
    <row r="486" spans="71:72" x14ac:dyDescent="0.25">
      <c r="BS486" t="str">
        <f t="shared" si="80"/>
        <v/>
      </c>
      <c r="BT486" t="str">
        <f t="shared" si="80"/>
        <v/>
      </c>
    </row>
    <row r="487" spans="71:72" x14ac:dyDescent="0.25">
      <c r="BS487" t="str">
        <f t="shared" si="80"/>
        <v/>
      </c>
      <c r="BT487" t="str">
        <f t="shared" si="80"/>
        <v/>
      </c>
    </row>
    <row r="488" spans="71:72" x14ac:dyDescent="0.25">
      <c r="BS488" t="str">
        <f t="shared" si="80"/>
        <v/>
      </c>
      <c r="BT488" t="str">
        <f t="shared" si="80"/>
        <v/>
      </c>
    </row>
    <row r="489" spans="71:72" x14ac:dyDescent="0.25">
      <c r="BS489" t="str">
        <f t="shared" si="80"/>
        <v/>
      </c>
      <c r="BT489" t="str">
        <f t="shared" si="80"/>
        <v/>
      </c>
    </row>
    <row r="490" spans="71:72" x14ac:dyDescent="0.25">
      <c r="BS490" t="str">
        <f t="shared" si="80"/>
        <v/>
      </c>
      <c r="BT490" t="str">
        <f t="shared" si="80"/>
        <v/>
      </c>
    </row>
    <row r="491" spans="71:72" x14ac:dyDescent="0.25">
      <c r="BS491" t="str">
        <f t="shared" si="80"/>
        <v/>
      </c>
      <c r="BT491" t="str">
        <f t="shared" si="80"/>
        <v/>
      </c>
    </row>
    <row r="492" spans="71:72" x14ac:dyDescent="0.25">
      <c r="BS492" t="str">
        <f t="shared" si="80"/>
        <v/>
      </c>
      <c r="BT492" t="str">
        <f t="shared" si="80"/>
        <v/>
      </c>
    </row>
    <row r="493" spans="71:72" x14ac:dyDescent="0.25">
      <c r="BS493" t="str">
        <f t="shared" si="80"/>
        <v/>
      </c>
      <c r="BT493" t="str">
        <f t="shared" si="80"/>
        <v/>
      </c>
    </row>
    <row r="494" spans="71:72" x14ac:dyDescent="0.25">
      <c r="BS494" t="str">
        <f t="shared" si="80"/>
        <v/>
      </c>
      <c r="BT494" t="str">
        <f t="shared" si="80"/>
        <v/>
      </c>
    </row>
    <row r="495" spans="71:72" x14ac:dyDescent="0.25">
      <c r="BS495" t="str">
        <f t="shared" si="80"/>
        <v/>
      </c>
      <c r="BT495" t="str">
        <f t="shared" si="80"/>
        <v/>
      </c>
    </row>
    <row r="496" spans="71:72" x14ac:dyDescent="0.25">
      <c r="BS496" t="str">
        <f t="shared" si="80"/>
        <v/>
      </c>
      <c r="BT496" t="str">
        <f t="shared" si="80"/>
        <v/>
      </c>
    </row>
    <row r="497" spans="71:72" x14ac:dyDescent="0.25">
      <c r="BS497" t="str">
        <f t="shared" si="80"/>
        <v/>
      </c>
      <c r="BT497" t="str">
        <f t="shared" si="80"/>
        <v/>
      </c>
    </row>
    <row r="498" spans="71:72" x14ac:dyDescent="0.25">
      <c r="BS498" t="str">
        <f t="shared" si="80"/>
        <v/>
      </c>
      <c r="BT498" t="str">
        <f t="shared" si="80"/>
        <v/>
      </c>
    </row>
    <row r="499" spans="71:72" x14ac:dyDescent="0.25">
      <c r="BS499" t="str">
        <f t="shared" si="80"/>
        <v/>
      </c>
      <c r="BT499" t="str">
        <f t="shared" si="80"/>
        <v/>
      </c>
    </row>
    <row r="500" spans="71:72" x14ac:dyDescent="0.25">
      <c r="BS500" t="str">
        <f t="shared" si="80"/>
        <v/>
      </c>
      <c r="BT500" t="str">
        <f t="shared" si="80"/>
        <v/>
      </c>
    </row>
    <row r="501" spans="71:72" x14ac:dyDescent="0.25">
      <c r="BS501" t="str">
        <f t="shared" si="80"/>
        <v/>
      </c>
      <c r="BT501" t="str">
        <f t="shared" si="80"/>
        <v/>
      </c>
    </row>
    <row r="502" spans="71:72" x14ac:dyDescent="0.25">
      <c r="BS502" t="str">
        <f t="shared" si="80"/>
        <v/>
      </c>
      <c r="BT502" t="str">
        <f t="shared" si="80"/>
        <v/>
      </c>
    </row>
    <row r="503" spans="71:72" x14ac:dyDescent="0.25">
      <c r="BS503" t="str">
        <f t="shared" si="80"/>
        <v/>
      </c>
      <c r="BT503" t="str">
        <f t="shared" si="80"/>
        <v/>
      </c>
    </row>
    <row r="504" spans="71:72" x14ac:dyDescent="0.25">
      <c r="BS504" t="str">
        <f t="shared" si="80"/>
        <v/>
      </c>
      <c r="BT504" t="str">
        <f t="shared" si="80"/>
        <v/>
      </c>
    </row>
    <row r="505" spans="71:72" x14ac:dyDescent="0.25">
      <c r="BS505" t="str">
        <f t="shared" si="80"/>
        <v/>
      </c>
      <c r="BT505" t="str">
        <f t="shared" si="80"/>
        <v/>
      </c>
    </row>
    <row r="506" spans="71:72" x14ac:dyDescent="0.25">
      <c r="BS506" t="str">
        <f t="shared" si="80"/>
        <v/>
      </c>
      <c r="BT506" t="str">
        <f t="shared" si="80"/>
        <v/>
      </c>
    </row>
    <row r="507" spans="71:72" x14ac:dyDescent="0.25">
      <c r="BS507" t="str">
        <f t="shared" si="80"/>
        <v/>
      </c>
      <c r="BT507" t="str">
        <f t="shared" si="80"/>
        <v/>
      </c>
    </row>
    <row r="508" spans="71:72" x14ac:dyDescent="0.25">
      <c r="BS508" t="str">
        <f t="shared" si="80"/>
        <v/>
      </c>
      <c r="BT508" t="str">
        <f t="shared" si="80"/>
        <v/>
      </c>
    </row>
    <row r="509" spans="71:72" x14ac:dyDescent="0.25">
      <c r="BS509" t="str">
        <f t="shared" si="80"/>
        <v/>
      </c>
      <c r="BT509" t="str">
        <f t="shared" si="80"/>
        <v/>
      </c>
    </row>
    <row r="510" spans="71:72" x14ac:dyDescent="0.25">
      <c r="BS510" t="str">
        <f t="shared" si="80"/>
        <v/>
      </c>
      <c r="BT510" t="str">
        <f t="shared" si="80"/>
        <v/>
      </c>
    </row>
    <row r="511" spans="71:72" x14ac:dyDescent="0.25">
      <c r="BS511" t="str">
        <f t="shared" si="80"/>
        <v/>
      </c>
      <c r="BT511" t="str">
        <f t="shared" si="80"/>
        <v/>
      </c>
    </row>
    <row r="512" spans="71:72" x14ac:dyDescent="0.25">
      <c r="BS512" t="str">
        <f t="shared" si="80"/>
        <v/>
      </c>
      <c r="BT512" t="str">
        <f t="shared" si="80"/>
        <v/>
      </c>
    </row>
    <row r="513" spans="71:72" x14ac:dyDescent="0.25">
      <c r="BS513" t="str">
        <f t="shared" si="80"/>
        <v/>
      </c>
      <c r="BT513" t="str">
        <f t="shared" si="80"/>
        <v/>
      </c>
    </row>
    <row r="514" spans="71:72" x14ac:dyDescent="0.25">
      <c r="BS514" t="str">
        <f t="shared" si="80"/>
        <v/>
      </c>
      <c r="BT514" t="str">
        <f t="shared" si="80"/>
        <v/>
      </c>
    </row>
    <row r="515" spans="71:72" x14ac:dyDescent="0.25">
      <c r="BS515" t="str">
        <f t="shared" si="80"/>
        <v/>
      </c>
      <c r="BT515" t="str">
        <f t="shared" si="80"/>
        <v/>
      </c>
    </row>
    <row r="516" spans="71:72" x14ac:dyDescent="0.25">
      <c r="BS516" t="str">
        <f t="shared" si="80"/>
        <v/>
      </c>
      <c r="BT516" t="str">
        <f t="shared" si="80"/>
        <v/>
      </c>
    </row>
    <row r="517" spans="71:72" x14ac:dyDescent="0.25">
      <c r="BS517" t="str">
        <f t="shared" si="80"/>
        <v/>
      </c>
      <c r="BT517" t="str">
        <f t="shared" si="80"/>
        <v/>
      </c>
    </row>
    <row r="518" spans="71:72" x14ac:dyDescent="0.25">
      <c r="BS518" t="str">
        <f t="shared" si="80"/>
        <v/>
      </c>
      <c r="BT518" t="str">
        <f t="shared" si="80"/>
        <v/>
      </c>
    </row>
    <row r="519" spans="71:72" x14ac:dyDescent="0.25">
      <c r="BS519" t="str">
        <f t="shared" si="80"/>
        <v/>
      </c>
      <c r="BT519" t="str">
        <f t="shared" si="80"/>
        <v/>
      </c>
    </row>
    <row r="520" spans="71:72" x14ac:dyDescent="0.25">
      <c r="BS520" t="str">
        <f t="shared" si="80"/>
        <v/>
      </c>
      <c r="BT520" t="str">
        <f t="shared" si="80"/>
        <v/>
      </c>
    </row>
    <row r="521" spans="71:72" x14ac:dyDescent="0.25">
      <c r="BS521" t="str">
        <f t="shared" si="80"/>
        <v/>
      </c>
      <c r="BT521" t="str">
        <f t="shared" si="80"/>
        <v/>
      </c>
    </row>
    <row r="522" spans="71:72" x14ac:dyDescent="0.25">
      <c r="BS522" t="str">
        <f t="shared" si="80"/>
        <v/>
      </c>
      <c r="BT522" t="str">
        <f t="shared" si="80"/>
        <v/>
      </c>
    </row>
    <row r="523" spans="71:72" x14ac:dyDescent="0.25">
      <c r="BS523" t="str">
        <f t="shared" si="80"/>
        <v/>
      </c>
      <c r="BT523" t="str">
        <f t="shared" si="80"/>
        <v/>
      </c>
    </row>
    <row r="524" spans="71:72" x14ac:dyDescent="0.25">
      <c r="BS524" t="str">
        <f t="shared" si="80"/>
        <v/>
      </c>
      <c r="BT524" t="str">
        <f t="shared" si="80"/>
        <v/>
      </c>
    </row>
    <row r="525" spans="71:72" x14ac:dyDescent="0.25">
      <c r="BS525" t="str">
        <f t="shared" si="80"/>
        <v/>
      </c>
      <c r="BT525" t="str">
        <f t="shared" si="80"/>
        <v/>
      </c>
    </row>
    <row r="526" spans="71:72" x14ac:dyDescent="0.25">
      <c r="BS526" t="str">
        <f t="shared" si="80"/>
        <v/>
      </c>
      <c r="BT526" t="str">
        <f t="shared" si="80"/>
        <v/>
      </c>
    </row>
    <row r="527" spans="71:72" x14ac:dyDescent="0.25">
      <c r="BS527" t="str">
        <f t="shared" si="80"/>
        <v/>
      </c>
      <c r="BT527" t="str">
        <f t="shared" si="80"/>
        <v/>
      </c>
    </row>
    <row r="528" spans="71:72" x14ac:dyDescent="0.25">
      <c r="BS528" t="str">
        <f t="shared" si="80"/>
        <v/>
      </c>
      <c r="BT528" t="str">
        <f t="shared" si="80"/>
        <v/>
      </c>
    </row>
    <row r="529" spans="71:72" x14ac:dyDescent="0.25">
      <c r="BS529" t="str">
        <f t="shared" si="80"/>
        <v/>
      </c>
      <c r="BT529" t="str">
        <f t="shared" si="80"/>
        <v/>
      </c>
    </row>
    <row r="530" spans="71:72" x14ac:dyDescent="0.25">
      <c r="BS530" t="str">
        <f t="shared" si="80"/>
        <v/>
      </c>
      <c r="BT530" t="str">
        <f t="shared" si="80"/>
        <v/>
      </c>
    </row>
    <row r="531" spans="71:72" x14ac:dyDescent="0.25">
      <c r="BS531" t="str">
        <f t="shared" si="80"/>
        <v/>
      </c>
      <c r="BT531" t="str">
        <f t="shared" si="80"/>
        <v/>
      </c>
    </row>
    <row r="532" spans="71:72" x14ac:dyDescent="0.25">
      <c r="BS532" t="str">
        <f t="shared" si="80"/>
        <v/>
      </c>
      <c r="BT532" t="str">
        <f t="shared" si="80"/>
        <v/>
      </c>
    </row>
    <row r="533" spans="71:72" x14ac:dyDescent="0.25">
      <c r="BS533" t="str">
        <f t="shared" si="80"/>
        <v/>
      </c>
      <c r="BT533" t="str">
        <f t="shared" si="80"/>
        <v/>
      </c>
    </row>
    <row r="534" spans="71:72" x14ac:dyDescent="0.25">
      <c r="BS534" t="str">
        <f t="shared" si="80"/>
        <v/>
      </c>
      <c r="BT534" t="str">
        <f t="shared" si="80"/>
        <v/>
      </c>
    </row>
    <row r="535" spans="71:72" x14ac:dyDescent="0.25">
      <c r="BS535" t="str">
        <f t="shared" si="80"/>
        <v/>
      </c>
      <c r="BT535" t="str">
        <f t="shared" si="80"/>
        <v/>
      </c>
    </row>
    <row r="536" spans="71:72" x14ac:dyDescent="0.25">
      <c r="BS536" t="str">
        <f t="shared" si="80"/>
        <v/>
      </c>
      <c r="BT536" t="str">
        <f t="shared" si="80"/>
        <v/>
      </c>
    </row>
    <row r="537" spans="71:72" x14ac:dyDescent="0.25">
      <c r="BS537" t="str">
        <f t="shared" si="80"/>
        <v/>
      </c>
      <c r="BT537" t="str">
        <f t="shared" si="80"/>
        <v/>
      </c>
    </row>
    <row r="538" spans="71:72" x14ac:dyDescent="0.25">
      <c r="BS538" t="str">
        <f t="shared" si="80"/>
        <v/>
      </c>
      <c r="BT538" t="str">
        <f t="shared" si="80"/>
        <v/>
      </c>
    </row>
    <row r="539" spans="71:72" x14ac:dyDescent="0.25">
      <c r="BS539" t="str">
        <f t="shared" si="80"/>
        <v/>
      </c>
      <c r="BT539" t="str">
        <f t="shared" si="80"/>
        <v/>
      </c>
    </row>
    <row r="540" spans="71:72" x14ac:dyDescent="0.25">
      <c r="BS540" t="str">
        <f t="shared" si="80"/>
        <v/>
      </c>
      <c r="BT540" t="str">
        <f t="shared" si="80"/>
        <v/>
      </c>
    </row>
    <row r="541" spans="71:72" x14ac:dyDescent="0.25">
      <c r="BS541" t="str">
        <f t="shared" si="80"/>
        <v/>
      </c>
      <c r="BT541" t="str">
        <f t="shared" si="80"/>
        <v/>
      </c>
    </row>
    <row r="542" spans="71:72" x14ac:dyDescent="0.25">
      <c r="BS542" t="str">
        <f t="shared" ref="BS542:BT562" si="81">IF(A542&gt;0,A542,"")</f>
        <v/>
      </c>
      <c r="BT542" t="str">
        <f t="shared" si="81"/>
        <v/>
      </c>
    </row>
    <row r="543" spans="71:72" x14ac:dyDescent="0.25">
      <c r="BS543" t="str">
        <f t="shared" si="81"/>
        <v/>
      </c>
      <c r="BT543" t="str">
        <f t="shared" si="81"/>
        <v/>
      </c>
    </row>
    <row r="544" spans="71:72" x14ac:dyDescent="0.25">
      <c r="BS544" t="str">
        <f t="shared" si="81"/>
        <v/>
      </c>
      <c r="BT544" t="str">
        <f t="shared" si="81"/>
        <v/>
      </c>
    </row>
    <row r="545" spans="71:72" x14ac:dyDescent="0.25">
      <c r="BS545" t="str">
        <f t="shared" si="81"/>
        <v/>
      </c>
      <c r="BT545" t="str">
        <f t="shared" si="81"/>
        <v/>
      </c>
    </row>
    <row r="546" spans="71:72" x14ac:dyDescent="0.25">
      <c r="BS546" t="str">
        <f t="shared" si="81"/>
        <v/>
      </c>
      <c r="BT546" t="str">
        <f t="shared" si="81"/>
        <v/>
      </c>
    </row>
    <row r="547" spans="71:72" x14ac:dyDescent="0.25">
      <c r="BS547" t="str">
        <f t="shared" si="81"/>
        <v/>
      </c>
      <c r="BT547" t="str">
        <f t="shared" si="81"/>
        <v/>
      </c>
    </row>
    <row r="548" spans="71:72" x14ac:dyDescent="0.25">
      <c r="BS548" t="str">
        <f t="shared" si="81"/>
        <v/>
      </c>
      <c r="BT548" t="str">
        <f t="shared" si="81"/>
        <v/>
      </c>
    </row>
    <row r="549" spans="71:72" x14ac:dyDescent="0.25">
      <c r="BS549" t="str">
        <f t="shared" si="81"/>
        <v/>
      </c>
      <c r="BT549" t="str">
        <f t="shared" si="81"/>
        <v/>
      </c>
    </row>
    <row r="550" spans="71:72" x14ac:dyDescent="0.25">
      <c r="BS550" t="str">
        <f t="shared" si="81"/>
        <v/>
      </c>
      <c r="BT550" t="str">
        <f t="shared" si="81"/>
        <v/>
      </c>
    </row>
    <row r="551" spans="71:72" x14ac:dyDescent="0.25">
      <c r="BS551" t="str">
        <f t="shared" si="81"/>
        <v/>
      </c>
      <c r="BT551" t="str">
        <f t="shared" si="81"/>
        <v/>
      </c>
    </row>
    <row r="552" spans="71:72" x14ac:dyDescent="0.25">
      <c r="BS552" t="str">
        <f t="shared" si="81"/>
        <v/>
      </c>
      <c r="BT552" t="str">
        <f t="shared" si="81"/>
        <v/>
      </c>
    </row>
    <row r="553" spans="71:72" x14ac:dyDescent="0.25">
      <c r="BS553" t="str">
        <f t="shared" si="81"/>
        <v/>
      </c>
      <c r="BT553" t="str">
        <f t="shared" si="81"/>
        <v/>
      </c>
    </row>
    <row r="554" spans="71:72" x14ac:dyDescent="0.25">
      <c r="BS554" t="str">
        <f t="shared" si="81"/>
        <v/>
      </c>
      <c r="BT554" t="str">
        <f t="shared" si="81"/>
        <v/>
      </c>
    </row>
    <row r="555" spans="71:72" x14ac:dyDescent="0.25">
      <c r="BS555" t="str">
        <f t="shared" si="81"/>
        <v/>
      </c>
      <c r="BT555" t="str">
        <f t="shared" si="81"/>
        <v/>
      </c>
    </row>
    <row r="556" spans="71:72" x14ac:dyDescent="0.25">
      <c r="BS556" t="str">
        <f t="shared" si="81"/>
        <v/>
      </c>
      <c r="BT556" t="str">
        <f t="shared" si="81"/>
        <v/>
      </c>
    </row>
    <row r="557" spans="71:72" x14ac:dyDescent="0.25">
      <c r="BS557" t="str">
        <f t="shared" si="81"/>
        <v/>
      </c>
      <c r="BT557" t="str">
        <f t="shared" si="81"/>
        <v/>
      </c>
    </row>
    <row r="558" spans="71:72" x14ac:dyDescent="0.25">
      <c r="BS558" t="str">
        <f t="shared" si="81"/>
        <v/>
      </c>
      <c r="BT558" t="str">
        <f t="shared" si="81"/>
        <v/>
      </c>
    </row>
    <row r="559" spans="71:72" x14ac:dyDescent="0.25">
      <c r="BS559" t="str">
        <f t="shared" si="81"/>
        <v/>
      </c>
      <c r="BT559" t="str">
        <f t="shared" si="81"/>
        <v/>
      </c>
    </row>
    <row r="560" spans="71:72" x14ac:dyDescent="0.25">
      <c r="BS560" t="str">
        <f t="shared" si="81"/>
        <v/>
      </c>
      <c r="BT560" t="str">
        <f t="shared" si="81"/>
        <v/>
      </c>
    </row>
    <row r="561" spans="71:72" x14ac:dyDescent="0.25">
      <c r="BS561" t="str">
        <f t="shared" si="81"/>
        <v/>
      </c>
      <c r="BT561" t="str">
        <f t="shared" si="81"/>
        <v/>
      </c>
    </row>
    <row r="562" spans="71:72" x14ac:dyDescent="0.25">
      <c r="BS562" t="str">
        <f t="shared" si="81"/>
        <v/>
      </c>
      <c r="BT562" t="str">
        <f t="shared" si="81"/>
        <v/>
      </c>
    </row>
  </sheetData>
  <pageMargins left="0.7" right="0.7" top="0.75" bottom="0.75" header="0.3" footer="0.3"/>
  <pageSetup orientation="portrait" r:id="rId1"/>
  <ignoredErrors>
    <ignoredError sqref="R4 R5:R2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562"/>
  <sheetViews>
    <sheetView tabSelected="1" topLeftCell="K1" zoomScaleNormal="100" workbookViewId="0">
      <selection activeCell="AJ25" sqref="AJ25"/>
    </sheetView>
  </sheetViews>
  <sheetFormatPr defaultRowHeight="15" x14ac:dyDescent="0.25"/>
  <cols>
    <col min="10" max="11" width="13.42578125" customWidth="1"/>
    <col min="12" max="12" width="12.42578125" customWidth="1"/>
    <col min="16" max="16" width="12.7109375" customWidth="1"/>
    <col min="17" max="17" width="10.85546875" bestFit="1" customWidth="1"/>
    <col min="37" max="37" width="12.140625" customWidth="1"/>
    <col min="38" max="38" width="10.140625" bestFit="1" customWidth="1"/>
    <col min="40" max="40" width="13" customWidth="1"/>
    <col min="48" max="48" width="20.5703125" customWidth="1"/>
    <col min="51" max="51" width="10.140625" customWidth="1"/>
    <col min="52" max="52" width="11.42578125" customWidth="1"/>
    <col min="53" max="53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S1" t="s">
        <v>0</v>
      </c>
      <c r="AU1" t="s">
        <v>26</v>
      </c>
      <c r="AY1" t="s">
        <v>26</v>
      </c>
      <c r="BB1" t="s">
        <v>26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x14ac:dyDescent="0.25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120</v>
      </c>
      <c r="O2" s="25" t="s">
        <v>9</v>
      </c>
      <c r="P2" t="s">
        <v>121</v>
      </c>
      <c r="Q2" t="s">
        <v>10</v>
      </c>
      <c r="R2" t="s">
        <v>11</v>
      </c>
      <c r="S2">
        <f>COUNT(B3:B237)</f>
        <v>77</v>
      </c>
      <c r="T2" s="82" t="s">
        <v>131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30">
        <v>1E-3</v>
      </c>
      <c r="B3">
        <v>1</v>
      </c>
      <c r="C3" s="6">
        <f t="shared" ref="C3:C34" si="0">(B3-0.5)/$S$2</f>
        <v>6.4935064935064939E-3</v>
      </c>
      <c r="D3" s="6">
        <f>(_xlfn.NORM.S.INV(C3))</f>
        <v>-2.4841252247073111</v>
      </c>
      <c r="E3" s="7">
        <f>_xlfn.NORM.DIST(D3,0,1,TRUE)</f>
        <v>6.4935064935064931E-3</v>
      </c>
      <c r="F3" s="7">
        <f>_xlfn.NORM.DIST(D3,0,1,FALSE)</f>
        <v>1.8235635601178732E-2</v>
      </c>
      <c r="G3" s="9">
        <f>AVERAGE(A3:A79)</f>
        <v>4.7701298701298717E-2</v>
      </c>
      <c r="H3" s="9">
        <f>STDEV(A3:A79)</f>
        <v>2.7965705000695378E-2</v>
      </c>
      <c r="I3">
        <f>_xlfn.NORM.DIST(L3,$G$3,$H$3,TRUE)</f>
        <v>4.4031323117001926E-2</v>
      </c>
      <c r="J3">
        <f>_xlfn.NORM.DIST(L3,$G$3,$H$3,FALSE)</f>
        <v>3.3304906236375285</v>
      </c>
      <c r="K3">
        <f>J3*$H$3</f>
        <v>9.3139518288229098E-2</v>
      </c>
      <c r="L3">
        <v>0</v>
      </c>
      <c r="N3" s="102">
        <f>AK16</f>
        <v>0</v>
      </c>
      <c r="O3" s="97">
        <f>COUNT(A3:A7)</f>
        <v>5</v>
      </c>
      <c r="P3" s="78" t="str">
        <f>(N3&amp;" to "&amp;N4)</f>
        <v>0 to 0.01</v>
      </c>
      <c r="Q3">
        <f>O3/$S$2</f>
        <v>6.4935064935064929E-2</v>
      </c>
      <c r="R3">
        <f>O3/$S$2</f>
        <v>6.4935064935064929E-2</v>
      </c>
      <c r="S3">
        <f>SUM(O3:O28)</f>
        <v>77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6.7000000000000004E-2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AVERAGE(BS3:BS200)</f>
        <v>4.7701298701298717E-2</v>
      </c>
      <c r="BS3">
        <f>IF(A3&gt;0,A3,"")</f>
        <v>1E-3</v>
      </c>
      <c r="BT3">
        <f>IF(B3&gt;0,B3,"")</f>
        <v>1</v>
      </c>
      <c r="BU3">
        <f>BS3</f>
        <v>1E-3</v>
      </c>
      <c r="BV3">
        <f>_xlfn.NORM.DIST(BU3,$BP$3,$BP$4,TRUE)</f>
        <v>4.7464735703391908E-2</v>
      </c>
      <c r="BW3">
        <f>1-BV3</f>
        <v>0.95253526429660806</v>
      </c>
      <c r="BX3">
        <f>SMALL($BW$3:$BW$202,BT3)</f>
        <v>3.9445555901171936E-3</v>
      </c>
      <c r="BY3">
        <f>(2*BT3-1)*(LN(BV3)+LN(BX3))</f>
        <v>-8.5831872323636933</v>
      </c>
      <c r="BZ3">
        <f>(BT3-0.5)/$BP$5</f>
        <v>6.4935064935064939E-3</v>
      </c>
      <c r="CA3">
        <f>_xlfn.NORM.S.INV(BZ3)</f>
        <v>-2.4841252247073111</v>
      </c>
    </row>
    <row r="4" spans="1:79" x14ac:dyDescent="0.25">
      <c r="A4" s="30">
        <v>5.0000000000000001E-3</v>
      </c>
      <c r="B4">
        <v>2</v>
      </c>
      <c r="C4" s="6">
        <f t="shared" si="0"/>
        <v>1.948051948051948E-2</v>
      </c>
      <c r="D4" s="6">
        <f t="shared" ref="D4:D48" si="1">(_xlfn.NORM.S.INV(C4))</f>
        <v>-2.0645981446801449</v>
      </c>
      <c r="E4" s="7">
        <f t="shared" ref="E4:E48" si="2">_xlfn.NORM.DIST(D4,0,1,TRUE)</f>
        <v>1.9480519480519501E-2</v>
      </c>
      <c r="F4" s="7">
        <f t="shared" ref="F4:F48" si="3">_xlfn.NORM.DIST(D4,0,1,FALSE)</f>
        <v>4.7348445839269844E-2</v>
      </c>
      <c r="I4">
        <f t="shared" ref="I4:I67" si="4">_xlfn.NORM.DIST(L4,$G$3,$H$3,TRUE)</f>
        <v>6.3390877802854725E-2</v>
      </c>
      <c r="J4">
        <f t="shared" ref="J4:J67" si="5">_xlfn.NORM.DIST(L4,$G$3,$H$3,FALSE)</f>
        <v>4.4464262474161309</v>
      </c>
      <c r="K4">
        <f t="shared" ref="K4:K67" si="6">J4*$H$3</f>
        <v>0.12434744474258848</v>
      </c>
      <c r="L4">
        <f>L3+0.005</f>
        <v>5.0000000000000001E-3</v>
      </c>
      <c r="N4" s="102">
        <f>N3+$AM$16</f>
        <v>0.01</v>
      </c>
      <c r="O4" s="97">
        <f>COUNT(A8:A15)</f>
        <v>8</v>
      </c>
      <c r="P4" s="80" t="str">
        <f t="shared" ref="P4:P27" si="7">(N4&amp;" to "&amp;N5)</f>
        <v>0.01 to 0.02</v>
      </c>
      <c r="Q4">
        <f>O4/$S$2</f>
        <v>0.1038961038961039</v>
      </c>
      <c r="R4">
        <f>SUM(O3:O4)/$S$2</f>
        <v>0.16883116883116883</v>
      </c>
      <c r="AU4" t="s">
        <v>34</v>
      </c>
      <c r="AV4" s="55">
        <v>0.75</v>
      </c>
      <c r="AY4">
        <f>AV3</f>
        <v>0.5</v>
      </c>
      <c r="AZ4">
        <f>AV14</f>
        <v>5.061996988654037E-2</v>
      </c>
      <c r="BA4" t="s">
        <v>37</v>
      </c>
      <c r="BB4">
        <v>0.5</v>
      </c>
      <c r="BK4" s="50">
        <v>0.02</v>
      </c>
      <c r="BL4">
        <f t="shared" ref="BL4:BL18" si="8">NORMSINV(BK4)</f>
        <v>-2.0537489106318225</v>
      </c>
      <c r="BM4" s="51">
        <f t="shared" ref="BM4:BM18" si="9">BM3</f>
        <v>0</v>
      </c>
      <c r="BO4" t="s">
        <v>95</v>
      </c>
      <c r="BP4">
        <f>STDEV(BS3:BS200)</f>
        <v>2.7965705000695378E-2</v>
      </c>
      <c r="BS4">
        <f t="shared" ref="BS4:BT67" si="10">IF(A4&gt;0,A4,"")</f>
        <v>5.0000000000000001E-3</v>
      </c>
      <c r="BT4">
        <f t="shared" si="10"/>
        <v>2</v>
      </c>
      <c r="BU4">
        <f t="shared" ref="BU4:BU67" si="11">BS4</f>
        <v>5.0000000000000001E-3</v>
      </c>
      <c r="BV4">
        <f t="shared" ref="BV4:BV67" si="12">_xlfn.NORM.DIST(BU4,$BP$3,$BP$4,TRUE)</f>
        <v>6.3390877802854725E-2</v>
      </c>
      <c r="BW4">
        <f t="shared" ref="BW4:BW67" si="13">1-BV4</f>
        <v>0.93660912219714532</v>
      </c>
      <c r="BX4">
        <f t="shared" ref="BX4:BX67" si="14">SMALL($BW$3:$BW$202,BT4)</f>
        <v>7.2984091611109081E-3</v>
      </c>
      <c r="BY4">
        <f t="shared" ref="BY4:BY67" si="15">(2*BT4-1)*(LN(BV4)+LN(BX4))</f>
        <v>-23.035602566516559</v>
      </c>
      <c r="BZ4">
        <f t="shared" ref="BZ4:BZ67" si="16">(BT4-0.5)/$BP$5</f>
        <v>1.948051948051948E-2</v>
      </c>
      <c r="CA4">
        <f t="shared" ref="CA4:CA67" si="17">_xlfn.NORM.S.INV(BZ4)</f>
        <v>-2.0645981446801449</v>
      </c>
    </row>
    <row r="5" spans="1:79" x14ac:dyDescent="0.25">
      <c r="A5" s="30">
        <v>5.0000000000000001E-3</v>
      </c>
      <c r="B5">
        <v>3</v>
      </c>
      <c r="C5" s="6">
        <f t="shared" si="0"/>
        <v>3.2467532467532464E-2</v>
      </c>
      <c r="D5" s="6">
        <f t="shared" si="1"/>
        <v>-1.8457049029212593</v>
      </c>
      <c r="E5" s="7">
        <f t="shared" si="2"/>
        <v>3.2467532467532471E-2</v>
      </c>
      <c r="F5" s="7">
        <f t="shared" si="3"/>
        <v>7.2639107779301923E-2</v>
      </c>
      <c r="I5">
        <f t="shared" si="4"/>
        <v>8.8808903212152804E-2</v>
      </c>
      <c r="J5">
        <f t="shared" si="5"/>
        <v>5.7495162802406226</v>
      </c>
      <c r="K5">
        <f t="shared" si="6"/>
        <v>0.16078927618990466</v>
      </c>
      <c r="L5">
        <f t="shared" ref="L5:L68" si="18">L4+0.005</f>
        <v>0.01</v>
      </c>
      <c r="N5" s="102">
        <f t="shared" ref="N5:N28" si="19">N4+$AM$16</f>
        <v>0.02</v>
      </c>
      <c r="O5" s="97">
        <f>COUNT(A16:A20)</f>
        <v>5</v>
      </c>
      <c r="P5" s="80" t="str">
        <f t="shared" si="7"/>
        <v>0.02 to 0.03</v>
      </c>
      <c r="Q5">
        <f t="shared" ref="Q5:Q27" si="20">O5/$S$2</f>
        <v>6.4935064935064929E-2</v>
      </c>
      <c r="R5">
        <f>SUM(O3:O5)/$S$2</f>
        <v>0.23376623376623376</v>
      </c>
      <c r="AU5" t="s">
        <v>36</v>
      </c>
      <c r="AV5" s="55">
        <v>1</v>
      </c>
      <c r="AY5">
        <f>AV4</f>
        <v>0.75</v>
      </c>
      <c r="AZ5">
        <f>AV9</f>
        <v>4.3999999999999997E-2</v>
      </c>
      <c r="BA5" t="s">
        <v>39</v>
      </c>
      <c r="BB5">
        <v>0.75</v>
      </c>
      <c r="BK5" s="50">
        <v>0.05</v>
      </c>
      <c r="BL5">
        <f t="shared" si="8"/>
        <v>-1.6448536269514726</v>
      </c>
      <c r="BM5" s="51">
        <f t="shared" si="9"/>
        <v>0</v>
      </c>
      <c r="BO5" t="s">
        <v>96</v>
      </c>
      <c r="BP5">
        <f>COUNT(BS3:BS200)</f>
        <v>77</v>
      </c>
      <c r="BS5">
        <f t="shared" si="10"/>
        <v>5.0000000000000001E-3</v>
      </c>
      <c r="BT5">
        <f t="shared" si="10"/>
        <v>3</v>
      </c>
      <c r="BU5">
        <f t="shared" si="11"/>
        <v>5.0000000000000001E-3</v>
      </c>
      <c r="BV5">
        <f t="shared" si="12"/>
        <v>6.3390877802854725E-2</v>
      </c>
      <c r="BW5">
        <f t="shared" si="13"/>
        <v>0.93660912219714532</v>
      </c>
      <c r="BX5">
        <f t="shared" si="14"/>
        <v>1.2950859730032183E-2</v>
      </c>
      <c r="BY5">
        <f t="shared" si="15"/>
        <v>-35.525142078738014</v>
      </c>
      <c r="BZ5">
        <f t="shared" si="16"/>
        <v>3.2467532467532464E-2</v>
      </c>
      <c r="CA5">
        <f t="shared" si="17"/>
        <v>-1.8457049029212593</v>
      </c>
    </row>
    <row r="6" spans="1:79" x14ac:dyDescent="0.25">
      <c r="A6" s="30">
        <v>5.0000000000000001E-3</v>
      </c>
      <c r="B6">
        <v>4</v>
      </c>
      <c r="C6" s="6">
        <f t="shared" si="0"/>
        <v>4.5454545454545456E-2</v>
      </c>
      <c r="D6" s="6">
        <f t="shared" si="1"/>
        <v>-1.6906216295848977</v>
      </c>
      <c r="E6" s="7">
        <f t="shared" si="2"/>
        <v>4.5454545454545497E-2</v>
      </c>
      <c r="F6" s="7">
        <f t="shared" si="3"/>
        <v>9.5556337839218269E-2</v>
      </c>
      <c r="I6">
        <f t="shared" si="4"/>
        <v>0.12113419195305235</v>
      </c>
      <c r="J6">
        <f t="shared" si="5"/>
        <v>7.2006028859087658</v>
      </c>
      <c r="K6">
        <f t="shared" si="6"/>
        <v>0.20136993613448034</v>
      </c>
      <c r="L6">
        <f t="shared" si="18"/>
        <v>1.4999999999999999E-2</v>
      </c>
      <c r="N6" s="102">
        <f t="shared" si="19"/>
        <v>0.03</v>
      </c>
      <c r="O6" s="97">
        <f>COUNT(A21:A35)</f>
        <v>15</v>
      </c>
      <c r="P6" s="80" t="str">
        <f t="shared" si="7"/>
        <v>0.03 to 0.04</v>
      </c>
      <c r="Q6">
        <f t="shared" si="20"/>
        <v>0.19480519480519481</v>
      </c>
      <c r="R6">
        <f>SUM(O$3:O6)/$S$2</f>
        <v>0.42857142857142855</v>
      </c>
      <c r="AU6" t="s">
        <v>38</v>
      </c>
      <c r="AV6" s="55">
        <v>1.25</v>
      </c>
      <c r="AY6">
        <f>AV6</f>
        <v>1.25</v>
      </c>
      <c r="AZ6">
        <f>AV9</f>
        <v>4.3999999999999997E-2</v>
      </c>
      <c r="BA6" t="s">
        <v>39</v>
      </c>
      <c r="BB6">
        <v>1.25</v>
      </c>
      <c r="BK6" s="50">
        <v>0.1</v>
      </c>
      <c r="BL6">
        <f t="shared" si="8"/>
        <v>-1.2815515655446006</v>
      </c>
      <c r="BM6" s="51">
        <f t="shared" si="9"/>
        <v>0</v>
      </c>
      <c r="BS6">
        <f t="shared" si="10"/>
        <v>5.0000000000000001E-3</v>
      </c>
      <c r="BT6">
        <f t="shared" si="10"/>
        <v>4</v>
      </c>
      <c r="BU6">
        <f t="shared" si="11"/>
        <v>5.0000000000000001E-3</v>
      </c>
      <c r="BV6">
        <f t="shared" si="12"/>
        <v>6.3390877802854725E-2</v>
      </c>
      <c r="BW6">
        <f t="shared" si="13"/>
        <v>0.93660912219714532</v>
      </c>
      <c r="BX6">
        <f t="shared" si="14"/>
        <v>3.3301531337624257E-2</v>
      </c>
      <c r="BY6">
        <f t="shared" si="15"/>
        <v>-43.124110456455689</v>
      </c>
      <c r="BZ6">
        <f t="shared" si="16"/>
        <v>4.5454545454545456E-2</v>
      </c>
      <c r="CA6">
        <f t="shared" si="17"/>
        <v>-1.6906216295848977</v>
      </c>
    </row>
    <row r="7" spans="1:79" x14ac:dyDescent="0.25">
      <c r="A7" s="30">
        <v>5.0000000000000001E-3</v>
      </c>
      <c r="B7">
        <v>5</v>
      </c>
      <c r="C7" s="6">
        <f t="shared" si="0"/>
        <v>5.844155844155844E-2</v>
      </c>
      <c r="D7" s="6">
        <f t="shared" si="1"/>
        <v>-1.5679914964717903</v>
      </c>
      <c r="E7" s="7">
        <f t="shared" si="2"/>
        <v>5.8441558441558454E-2</v>
      </c>
      <c r="F7" s="7">
        <f t="shared" si="3"/>
        <v>0.11668967717237193</v>
      </c>
      <c r="I7">
        <f t="shared" si="4"/>
        <v>0.16095382023871266</v>
      </c>
      <c r="J7">
        <f t="shared" si="5"/>
        <v>8.7342124110443873</v>
      </c>
      <c r="K7">
        <f t="shared" si="6"/>
        <v>0.24425840770067966</v>
      </c>
      <c r="L7">
        <f t="shared" si="18"/>
        <v>0.02</v>
      </c>
      <c r="N7" s="102">
        <f t="shared" si="19"/>
        <v>0.04</v>
      </c>
      <c r="O7" s="97">
        <f>COUNT(A36:A47)</f>
        <v>12</v>
      </c>
      <c r="P7" s="80" t="str">
        <f t="shared" si="7"/>
        <v>0.04 to 0.05</v>
      </c>
      <c r="Q7">
        <f t="shared" si="20"/>
        <v>0.15584415584415584</v>
      </c>
      <c r="R7">
        <f>SUM(O$3:O7)/$S$2</f>
        <v>0.58441558441558439</v>
      </c>
      <c r="AU7" t="s">
        <v>40</v>
      </c>
      <c r="AV7" s="55">
        <v>1.5</v>
      </c>
      <c r="AY7">
        <f>AV7</f>
        <v>1.5</v>
      </c>
      <c r="AZ7">
        <f>AV14</f>
        <v>5.061996988654037E-2</v>
      </c>
      <c r="BA7" t="s">
        <v>37</v>
      </c>
      <c r="BB7">
        <v>1.5</v>
      </c>
      <c r="BK7" s="50">
        <v>0.2</v>
      </c>
      <c r="BL7">
        <f t="shared" si="8"/>
        <v>-0.84162123357291452</v>
      </c>
      <c r="BM7" s="51">
        <f t="shared" si="9"/>
        <v>0</v>
      </c>
      <c r="BO7" t="s">
        <v>93</v>
      </c>
      <c r="BP7">
        <f>SUM(BY3:BY201)</f>
        <v>-5967.4861119001616</v>
      </c>
      <c r="BS7">
        <f t="shared" si="10"/>
        <v>5.0000000000000001E-3</v>
      </c>
      <c r="BT7">
        <f t="shared" si="10"/>
        <v>5</v>
      </c>
      <c r="BU7">
        <f t="shared" si="11"/>
        <v>5.0000000000000001E-3</v>
      </c>
      <c r="BV7">
        <f t="shared" si="12"/>
        <v>6.3390877802854725E-2</v>
      </c>
      <c r="BW7">
        <f t="shared" si="13"/>
        <v>0.93660912219714532</v>
      </c>
      <c r="BX7">
        <f t="shared" si="14"/>
        <v>6.0777622779881191E-2</v>
      </c>
      <c r="BY7">
        <f t="shared" si="15"/>
        <v>-50.03072023739503</v>
      </c>
      <c r="BZ7">
        <f t="shared" si="16"/>
        <v>5.844155844155844E-2</v>
      </c>
      <c r="CA7">
        <f t="shared" si="17"/>
        <v>-1.5679914964717903</v>
      </c>
    </row>
    <row r="8" spans="1:79" x14ac:dyDescent="0.25">
      <c r="A8" s="31">
        <v>0.01</v>
      </c>
      <c r="B8">
        <v>6</v>
      </c>
      <c r="C8" s="6">
        <f t="shared" si="0"/>
        <v>7.1428571428571425E-2</v>
      </c>
      <c r="D8" s="6">
        <f t="shared" si="1"/>
        <v>-1.4652337926855223</v>
      </c>
      <c r="E8" s="7">
        <f t="shared" si="2"/>
        <v>7.1428571428571452E-2</v>
      </c>
      <c r="F8" s="7">
        <f t="shared" si="3"/>
        <v>0.13636862707383321</v>
      </c>
      <c r="I8">
        <f t="shared" si="4"/>
        <v>0.20846613619295659</v>
      </c>
      <c r="J8">
        <f t="shared" si="5"/>
        <v>10.261148575869802</v>
      </c>
      <c r="K8">
        <f t="shared" si="6"/>
        <v>0.28696025404108039</v>
      </c>
      <c r="L8">
        <f t="shared" si="18"/>
        <v>2.5000000000000001E-2</v>
      </c>
      <c r="N8" s="102">
        <f t="shared" si="19"/>
        <v>0.05</v>
      </c>
      <c r="O8" s="97">
        <f>COUNT(A48:A55)</f>
        <v>8</v>
      </c>
      <c r="P8" s="80" t="str">
        <f t="shared" si="7"/>
        <v>0.05 to 0.06</v>
      </c>
      <c r="Q8">
        <f t="shared" si="20"/>
        <v>0.1038961038961039</v>
      </c>
      <c r="R8">
        <f>SUM(O$3:O8)/$S$2</f>
        <v>0.68831168831168832</v>
      </c>
      <c r="AU8" t="s">
        <v>42</v>
      </c>
      <c r="AV8" s="65">
        <f>QUARTILE(AV22:AV221,3)</f>
        <v>6.7000000000000004E-2</v>
      </c>
      <c r="AY8">
        <f>AV7</f>
        <v>1.5</v>
      </c>
      <c r="AZ8">
        <f>AV8</f>
        <v>6.7000000000000004E-2</v>
      </c>
      <c r="BA8" t="s">
        <v>35</v>
      </c>
      <c r="BB8">
        <v>1.5</v>
      </c>
      <c r="BC8" t="s">
        <v>35</v>
      </c>
      <c r="BK8" s="50">
        <v>0.3</v>
      </c>
      <c r="BL8">
        <f t="shared" si="8"/>
        <v>-0.52440051270804089</v>
      </c>
      <c r="BM8" s="51">
        <f t="shared" si="9"/>
        <v>0</v>
      </c>
      <c r="BO8" t="s">
        <v>97</v>
      </c>
      <c r="BP8" s="59">
        <f>(-BP5-(1/BP5)*BP7)</f>
        <v>0.49981963506704119</v>
      </c>
      <c r="BS8">
        <f t="shared" si="10"/>
        <v>0.01</v>
      </c>
      <c r="BT8">
        <f t="shared" si="10"/>
        <v>6</v>
      </c>
      <c r="BU8">
        <f t="shared" si="11"/>
        <v>0.01</v>
      </c>
      <c r="BV8">
        <f t="shared" si="12"/>
        <v>8.8808903212152804E-2</v>
      </c>
      <c r="BW8">
        <f t="shared" si="13"/>
        <v>0.91119109678784715</v>
      </c>
      <c r="BX8">
        <f t="shared" si="14"/>
        <v>6.5200754461226418E-2</v>
      </c>
      <c r="BY8">
        <f t="shared" si="15"/>
        <v>-56.667078723607112</v>
      </c>
      <c r="BZ8">
        <f t="shared" si="16"/>
        <v>7.1428571428571425E-2</v>
      </c>
      <c r="CA8">
        <f t="shared" si="17"/>
        <v>-1.4652337926855223</v>
      </c>
    </row>
    <row r="9" spans="1:79" x14ac:dyDescent="0.25">
      <c r="A9" s="31">
        <v>1.0999999999999999E-2</v>
      </c>
      <c r="B9">
        <v>7</v>
      </c>
      <c r="C9" s="6">
        <f t="shared" si="0"/>
        <v>8.4415584415584416E-2</v>
      </c>
      <c r="D9" s="6">
        <f t="shared" si="1"/>
        <v>-1.3759692008680076</v>
      </c>
      <c r="E9" s="7">
        <f t="shared" si="2"/>
        <v>8.4415584415584416E-2</v>
      </c>
      <c r="F9" s="7">
        <f t="shared" si="3"/>
        <v>0.154805753055892</v>
      </c>
      <c r="I9">
        <f t="shared" si="4"/>
        <v>0.26337841031330345</v>
      </c>
      <c r="J9">
        <f t="shared" si="5"/>
        <v>11.675770226146108</v>
      </c>
      <c r="K9">
        <f t="shared" si="6"/>
        <v>0.32652114580030445</v>
      </c>
      <c r="L9">
        <f t="shared" si="18"/>
        <v>3.0000000000000002E-2</v>
      </c>
      <c r="N9" s="102">
        <f t="shared" si="19"/>
        <v>6.0000000000000005E-2</v>
      </c>
      <c r="O9" s="97">
        <f>COUNT(A56:A63)</f>
        <v>8</v>
      </c>
      <c r="P9" s="80" t="str">
        <f t="shared" si="7"/>
        <v>0.06 to 0.07</v>
      </c>
      <c r="Q9">
        <f t="shared" si="20"/>
        <v>0.1038961038961039</v>
      </c>
      <c r="R9">
        <f>SUM(O$3:O9)/$S$2</f>
        <v>0.79220779220779225</v>
      </c>
      <c r="AQ9" s="27"/>
      <c r="AU9" t="s">
        <v>43</v>
      </c>
      <c r="AV9" s="65">
        <f>MEDIAN(AV22:AV221)</f>
        <v>4.3999999999999997E-2</v>
      </c>
      <c r="AY9">
        <f>AV3</f>
        <v>0.5</v>
      </c>
      <c r="AZ9">
        <f>AV8</f>
        <v>6.7000000000000004E-2</v>
      </c>
      <c r="BA9" t="s">
        <v>35</v>
      </c>
      <c r="BB9">
        <v>0.5</v>
      </c>
      <c r="BK9" s="50">
        <v>0.4</v>
      </c>
      <c r="BL9">
        <f t="shared" si="8"/>
        <v>-0.25334710313579978</v>
      </c>
      <c r="BM9" s="51">
        <f t="shared" si="9"/>
        <v>0</v>
      </c>
      <c r="BO9" t="s">
        <v>98</v>
      </c>
      <c r="BP9">
        <f>BP8*(1+(0.75/BP5)+(2.25/BP5^2))</f>
        <v>0.50487768500868779</v>
      </c>
      <c r="BQ9" t="s">
        <v>134</v>
      </c>
      <c r="BS9">
        <f t="shared" si="10"/>
        <v>1.0999999999999999E-2</v>
      </c>
      <c r="BT9">
        <f t="shared" si="10"/>
        <v>7</v>
      </c>
      <c r="BU9">
        <f t="shared" si="11"/>
        <v>1.0999999999999999E-2</v>
      </c>
      <c r="BV9">
        <f t="shared" si="12"/>
        <v>9.4697985014232405E-2</v>
      </c>
      <c r="BW9">
        <f t="shared" si="13"/>
        <v>0.90530201498576757</v>
      </c>
      <c r="BX9">
        <f t="shared" si="14"/>
        <v>7.47917332865915E-2</v>
      </c>
      <c r="BY9">
        <f t="shared" si="15"/>
        <v>-64.351436165294928</v>
      </c>
      <c r="BZ9">
        <f t="shared" si="16"/>
        <v>8.4415584415584416E-2</v>
      </c>
      <c r="CA9">
        <f t="shared" si="17"/>
        <v>-1.3759692008680076</v>
      </c>
    </row>
    <row r="10" spans="1:79" x14ac:dyDescent="0.25">
      <c r="A10" s="31">
        <v>1.2E-2</v>
      </c>
      <c r="B10">
        <v>8</v>
      </c>
      <c r="C10" s="6">
        <f t="shared" si="0"/>
        <v>9.7402597402597407E-2</v>
      </c>
      <c r="D10" s="6">
        <f t="shared" si="1"/>
        <v>-1.2964944386804562</v>
      </c>
      <c r="E10" s="7">
        <f t="shared" si="2"/>
        <v>9.7402597402597366E-2</v>
      </c>
      <c r="F10" s="7">
        <f t="shared" si="3"/>
        <v>0.17215028253767611</v>
      </c>
      <c r="I10">
        <f t="shared" si="4"/>
        <v>0.32485176406202843</v>
      </c>
      <c r="J10">
        <f t="shared" si="5"/>
        <v>12.867448553681088</v>
      </c>
      <c r="K10">
        <f t="shared" si="6"/>
        <v>0.35984727036386971</v>
      </c>
      <c r="L10">
        <f t="shared" si="18"/>
        <v>3.5000000000000003E-2</v>
      </c>
      <c r="N10" s="102">
        <f t="shared" si="19"/>
        <v>7.0000000000000007E-2</v>
      </c>
      <c r="O10" s="97">
        <f>COUNT(A64:A69)</f>
        <v>6</v>
      </c>
      <c r="P10" s="80" t="str">
        <f t="shared" si="7"/>
        <v>0.07 to 0.08</v>
      </c>
      <c r="Q10">
        <f t="shared" si="20"/>
        <v>7.792207792207792E-2</v>
      </c>
      <c r="R10">
        <f>SUM(O$3:O10)/$S$2</f>
        <v>0.87012987012987009</v>
      </c>
      <c r="AU10" t="s">
        <v>44</v>
      </c>
      <c r="AV10" s="65">
        <f>QUARTILE(AV22:AV221,1)</f>
        <v>0.03</v>
      </c>
      <c r="BK10" s="50">
        <v>0.5</v>
      </c>
      <c r="BL10">
        <f t="shared" si="8"/>
        <v>0</v>
      </c>
      <c r="BM10" s="51">
        <f t="shared" si="9"/>
        <v>0</v>
      </c>
      <c r="BO10" t="s">
        <v>99</v>
      </c>
      <c r="BP10">
        <f>MAX(BP15:BP18)</f>
        <v>0.20302307180972493</v>
      </c>
      <c r="BS10">
        <f t="shared" si="10"/>
        <v>1.2E-2</v>
      </c>
      <c r="BT10">
        <f t="shared" si="10"/>
        <v>8</v>
      </c>
      <c r="BU10">
        <f t="shared" si="11"/>
        <v>1.2E-2</v>
      </c>
      <c r="BV10">
        <f t="shared" si="12"/>
        <v>0.10086998456348832</v>
      </c>
      <c r="BW10">
        <f t="shared" si="13"/>
        <v>0.89913001543651172</v>
      </c>
      <c r="BX10">
        <f t="shared" si="14"/>
        <v>7.9974036886890754E-2</v>
      </c>
      <c r="BY10">
        <f t="shared" si="15"/>
        <v>-72.299641632680988</v>
      </c>
      <c r="BZ10">
        <f t="shared" si="16"/>
        <v>9.7402597402597407E-2</v>
      </c>
      <c r="CA10">
        <f t="shared" si="17"/>
        <v>-1.2964944386804562</v>
      </c>
    </row>
    <row r="11" spans="1:79" ht="15.75" thickBot="1" x14ac:dyDescent="0.3">
      <c r="A11" s="32">
        <v>1.2999999999999999E-2</v>
      </c>
      <c r="B11">
        <v>9</v>
      </c>
      <c r="C11" s="6">
        <f t="shared" si="0"/>
        <v>0.11038961038961038</v>
      </c>
      <c r="D11" s="6">
        <f t="shared" si="1"/>
        <v>-1.2244587432783256</v>
      </c>
      <c r="E11" s="7">
        <f t="shared" si="2"/>
        <v>0.11038961038961022</v>
      </c>
      <c r="F11" s="7">
        <f t="shared" si="3"/>
        <v>0.18851303181247653</v>
      </c>
      <c r="I11">
        <f t="shared" si="4"/>
        <v>0.39151074127690982</v>
      </c>
      <c r="J11">
        <f t="shared" si="5"/>
        <v>13.734620961915137</v>
      </c>
      <c r="K11">
        <f t="shared" si="6"/>
        <v>0.38409835811728571</v>
      </c>
      <c r="L11">
        <f t="shared" si="18"/>
        <v>0.04</v>
      </c>
      <c r="N11" s="102">
        <f t="shared" si="19"/>
        <v>0.08</v>
      </c>
      <c r="O11" s="97">
        <v>4</v>
      </c>
      <c r="P11" s="80" t="str">
        <f t="shared" si="7"/>
        <v>0.08 to 0.09</v>
      </c>
      <c r="Q11">
        <f t="shared" si="20"/>
        <v>5.1948051948051951E-2</v>
      </c>
      <c r="R11">
        <f>SUM(O$3:O11)/$S$2</f>
        <v>0.92207792207792205</v>
      </c>
      <c r="AU11" t="s">
        <v>45</v>
      </c>
      <c r="AV11" s="57">
        <f>AV8-AV10</f>
        <v>3.7000000000000005E-2</v>
      </c>
      <c r="AY11">
        <f>AV4</f>
        <v>0.75</v>
      </c>
      <c r="AZ11">
        <f>AV9</f>
        <v>4.3999999999999997E-2</v>
      </c>
      <c r="BA11" t="s">
        <v>39</v>
      </c>
      <c r="BB11">
        <v>0.75</v>
      </c>
      <c r="BK11" s="50">
        <v>0.6</v>
      </c>
      <c r="BL11">
        <f t="shared" si="8"/>
        <v>0.25334710313579978</v>
      </c>
      <c r="BM11" s="51">
        <f t="shared" si="9"/>
        <v>0</v>
      </c>
      <c r="BS11">
        <f t="shared" si="10"/>
        <v>1.2999999999999999E-2</v>
      </c>
      <c r="BT11">
        <f t="shared" si="10"/>
        <v>9</v>
      </c>
      <c r="BU11">
        <f t="shared" si="11"/>
        <v>1.2999999999999999E-2</v>
      </c>
      <c r="BV11">
        <f t="shared" si="12"/>
        <v>0.10733022879711315</v>
      </c>
      <c r="BW11">
        <f t="shared" si="13"/>
        <v>0.89266977120288682</v>
      </c>
      <c r="BX11">
        <f t="shared" si="14"/>
        <v>7.9974036886890754E-2</v>
      </c>
      <c r="BY11">
        <f t="shared" si="15"/>
        <v>-80.884269105405693</v>
      </c>
      <c r="BZ11">
        <f t="shared" si="16"/>
        <v>0.11038961038961038</v>
      </c>
      <c r="CA11">
        <f t="shared" si="17"/>
        <v>-1.2244587432783256</v>
      </c>
    </row>
    <row r="12" spans="1:79" x14ac:dyDescent="0.25">
      <c r="A12" s="31">
        <v>1.4E-2</v>
      </c>
      <c r="B12">
        <v>10</v>
      </c>
      <c r="C12" s="6">
        <f t="shared" si="0"/>
        <v>0.12337662337662338</v>
      </c>
      <c r="D12" s="6">
        <f t="shared" si="1"/>
        <v>-1.1582715276653737</v>
      </c>
      <c r="E12" s="7">
        <f t="shared" si="2"/>
        <v>0.12337662337662331</v>
      </c>
      <c r="F12" s="7">
        <f t="shared" si="3"/>
        <v>0.20397965936489376</v>
      </c>
      <c r="I12">
        <f t="shared" si="4"/>
        <v>0.46152470336689461</v>
      </c>
      <c r="J12">
        <f t="shared" si="5"/>
        <v>14.199016170981434</v>
      </c>
      <c r="K12">
        <f t="shared" si="6"/>
        <v>0.39708549753777</v>
      </c>
      <c r="L12">
        <f t="shared" si="18"/>
        <v>4.4999999999999998E-2</v>
      </c>
      <c r="N12" s="102">
        <f t="shared" si="19"/>
        <v>0.09</v>
      </c>
      <c r="O12" s="97">
        <v>3</v>
      </c>
      <c r="P12" s="80" t="str">
        <f t="shared" si="7"/>
        <v>0.09 to 0.1</v>
      </c>
      <c r="Q12">
        <f t="shared" si="20"/>
        <v>3.896103896103896E-2</v>
      </c>
      <c r="R12">
        <f>SUM(O$3:O12)/$S$2</f>
        <v>0.96103896103896103</v>
      </c>
      <c r="AP12" s="28"/>
      <c r="AQ12" s="3"/>
      <c r="AU12" t="s">
        <v>46</v>
      </c>
      <c r="AV12" s="57">
        <f>AV8+(1.5*AV11)</f>
        <v>0.12250000000000001</v>
      </c>
      <c r="AW12" s="59">
        <f>IF(AV17&gt;AV12,AV12,AV17)</f>
        <v>0.122</v>
      </c>
      <c r="AX12" t="str">
        <f>IF(AV17&gt;AV12,"add out","")</f>
        <v/>
      </c>
      <c r="AY12">
        <f>AV6</f>
        <v>1.25</v>
      </c>
      <c r="AZ12">
        <f>AV9</f>
        <v>4.3999999999999997E-2</v>
      </c>
      <c r="BA12" t="s">
        <v>39</v>
      </c>
      <c r="BB12">
        <v>1.25</v>
      </c>
      <c r="BC12" t="s">
        <v>39</v>
      </c>
      <c r="BK12" s="50">
        <v>0.7</v>
      </c>
      <c r="BL12">
        <f t="shared" si="8"/>
        <v>0.52440051270804078</v>
      </c>
      <c r="BM12" s="51">
        <f t="shared" si="9"/>
        <v>0</v>
      </c>
      <c r="BS12">
        <f t="shared" si="10"/>
        <v>1.4E-2</v>
      </c>
      <c r="BT12">
        <f t="shared" si="10"/>
        <v>10</v>
      </c>
      <c r="BU12">
        <f t="shared" si="11"/>
        <v>1.4E-2</v>
      </c>
      <c r="BV12">
        <f t="shared" si="12"/>
        <v>0.11408353965800824</v>
      </c>
      <c r="BW12">
        <f t="shared" si="13"/>
        <v>0.88591646034199178</v>
      </c>
      <c r="BX12">
        <f t="shared" si="14"/>
        <v>9.1146170407278571E-2</v>
      </c>
      <c r="BY12">
        <f t="shared" si="15"/>
        <v>-86.75618666938233</v>
      </c>
      <c r="BZ12">
        <f t="shared" si="16"/>
        <v>0.12337662337662338</v>
      </c>
      <c r="CA12">
        <f t="shared" si="17"/>
        <v>-1.1582715276653737</v>
      </c>
    </row>
    <row r="13" spans="1:79" x14ac:dyDescent="0.25">
      <c r="A13" s="31">
        <v>1.4999999999999999E-2</v>
      </c>
      <c r="B13">
        <v>11</v>
      </c>
      <c r="C13" s="6">
        <f t="shared" si="0"/>
        <v>0.13636363636363635</v>
      </c>
      <c r="D13" s="6">
        <f t="shared" si="1"/>
        <v>-1.096803562093513</v>
      </c>
      <c r="E13" s="7">
        <f t="shared" si="2"/>
        <v>0.13636363636363638</v>
      </c>
      <c r="F13" s="7">
        <f t="shared" si="3"/>
        <v>0.21861839446089223</v>
      </c>
      <c r="I13">
        <f t="shared" si="4"/>
        <v>0.53275503083512032</v>
      </c>
      <c r="J13">
        <f t="shared" si="5"/>
        <v>14.217301263959415</v>
      </c>
      <c r="K13">
        <f t="shared" si="6"/>
        <v>0.39759685305390252</v>
      </c>
      <c r="L13">
        <f t="shared" si="18"/>
        <v>4.9999999999999996E-2</v>
      </c>
      <c r="N13" s="102">
        <f t="shared" si="19"/>
        <v>9.9999999999999992E-2</v>
      </c>
      <c r="O13" s="97">
        <v>0</v>
      </c>
      <c r="P13" s="80" t="str">
        <f t="shared" si="7"/>
        <v>0.1 to 0.11</v>
      </c>
      <c r="Q13">
        <f t="shared" si="20"/>
        <v>0</v>
      </c>
      <c r="R13">
        <f>SUM(O$3:O13)/$S$2</f>
        <v>0.96103896103896103</v>
      </c>
      <c r="AK13" s="68" t="s">
        <v>75</v>
      </c>
      <c r="AL13" s="68" t="s">
        <v>76</v>
      </c>
      <c r="AU13" t="s">
        <v>47</v>
      </c>
      <c r="AV13" s="57">
        <f>AV10-(1.5*AV11)</f>
        <v>-2.5500000000000009E-2</v>
      </c>
      <c r="AW13">
        <f>IF(AV18&gt;AV13,AV18,AV13)</f>
        <v>1E-3</v>
      </c>
      <c r="AX13" t="str">
        <f>IF(AV18&lt;AV13,"add out","")</f>
        <v/>
      </c>
      <c r="AY13">
        <f>AV7</f>
        <v>1.5</v>
      </c>
      <c r="AZ13">
        <f>AV15</f>
        <v>3.7380030113459625E-2</v>
      </c>
      <c r="BA13" t="s">
        <v>49</v>
      </c>
      <c r="BB13">
        <v>1.5</v>
      </c>
      <c r="BK13" s="50">
        <v>0.8</v>
      </c>
      <c r="BL13">
        <f t="shared" si="8"/>
        <v>0.84162123357291474</v>
      </c>
      <c r="BM13" s="51">
        <f t="shared" si="9"/>
        <v>0</v>
      </c>
      <c r="BS13">
        <f t="shared" si="10"/>
        <v>1.4999999999999999E-2</v>
      </c>
      <c r="BT13">
        <f t="shared" si="10"/>
        <v>11</v>
      </c>
      <c r="BU13">
        <f t="shared" si="11"/>
        <v>1.4999999999999999E-2</v>
      </c>
      <c r="BV13">
        <f t="shared" si="12"/>
        <v>0.12113419195305235</v>
      </c>
      <c r="BW13">
        <f t="shared" si="13"/>
        <v>0.87886580804694769</v>
      </c>
      <c r="BX13">
        <f t="shared" si="14"/>
        <v>0.14739639885357148</v>
      </c>
      <c r="BY13">
        <f t="shared" si="15"/>
        <v>-84.535207136817007</v>
      </c>
      <c r="BZ13">
        <f t="shared" si="16"/>
        <v>0.13636363636363635</v>
      </c>
      <c r="CA13">
        <f t="shared" si="17"/>
        <v>-1.096803562093513</v>
      </c>
    </row>
    <row r="14" spans="1:79" x14ac:dyDescent="0.25">
      <c r="A14" s="31">
        <v>1.4999999999999999E-2</v>
      </c>
      <c r="B14">
        <v>12</v>
      </c>
      <c r="C14" s="6">
        <f t="shared" si="0"/>
        <v>0.14935064935064934</v>
      </c>
      <c r="D14" s="6">
        <f t="shared" si="1"/>
        <v>-1.0392224351527373</v>
      </c>
      <c r="E14" s="7">
        <f t="shared" si="2"/>
        <v>0.14935064935064898</v>
      </c>
      <c r="F14" s="7">
        <f t="shared" si="3"/>
        <v>0.23248486146175271</v>
      </c>
      <c r="I14">
        <f t="shared" si="4"/>
        <v>0.60294895228977485</v>
      </c>
      <c r="J14">
        <f t="shared" si="5"/>
        <v>13.787750495666394</v>
      </c>
      <c r="K14">
        <f t="shared" si="6"/>
        <v>0.38558416298499787</v>
      </c>
      <c r="L14">
        <f t="shared" si="18"/>
        <v>5.4999999999999993E-2</v>
      </c>
      <c r="N14" s="102">
        <f t="shared" si="19"/>
        <v>0.10999999999999999</v>
      </c>
      <c r="O14" s="97">
        <v>2</v>
      </c>
      <c r="P14" s="80" t="str">
        <f t="shared" si="7"/>
        <v>0.11 to 0.12</v>
      </c>
      <c r="Q14">
        <f t="shared" si="20"/>
        <v>2.5974025974025976E-2</v>
      </c>
      <c r="R14">
        <f>SUM(O$3:O14)/$S$2</f>
        <v>0.98701298701298701</v>
      </c>
      <c r="AK14" s="68">
        <f>MIN(A3:A215)</f>
        <v>1E-3</v>
      </c>
      <c r="AL14" s="68">
        <f>MAX(A3:A215)</f>
        <v>0.122</v>
      </c>
      <c r="AU14" t="s">
        <v>48</v>
      </c>
      <c r="AV14" s="57">
        <f>AV9+(1.57*(AV11/(AV16^0.5)))</f>
        <v>5.061996988654037E-2</v>
      </c>
      <c r="AY14">
        <f>AV7</f>
        <v>1.5</v>
      </c>
      <c r="AZ14">
        <f>AV10</f>
        <v>0.03</v>
      </c>
      <c r="BA14" t="s">
        <v>44</v>
      </c>
      <c r="BB14">
        <v>1.5</v>
      </c>
      <c r="BC14" t="s">
        <v>44</v>
      </c>
      <c r="BK14" s="50">
        <v>0.9</v>
      </c>
      <c r="BL14">
        <f t="shared" si="8"/>
        <v>1.2815515655446006</v>
      </c>
      <c r="BM14" s="51">
        <f t="shared" si="9"/>
        <v>0</v>
      </c>
      <c r="BO14" s="81" t="s">
        <v>100</v>
      </c>
      <c r="BP14" s="81"/>
      <c r="BS14">
        <f t="shared" si="10"/>
        <v>1.4999999999999999E-2</v>
      </c>
      <c r="BT14">
        <f t="shared" si="10"/>
        <v>12</v>
      </c>
      <c r="BU14">
        <f t="shared" si="11"/>
        <v>1.4999999999999999E-2</v>
      </c>
      <c r="BV14">
        <f t="shared" si="12"/>
        <v>0.12113419195305235</v>
      </c>
      <c r="BW14">
        <f t="shared" si="13"/>
        <v>0.87886580804694769</v>
      </c>
      <c r="BX14">
        <f t="shared" si="14"/>
        <v>0.16449526003525305</v>
      </c>
      <c r="BY14">
        <f t="shared" si="15"/>
        <v>-90.061786482391184</v>
      </c>
      <c r="BZ14">
        <f t="shared" si="16"/>
        <v>0.14935064935064934</v>
      </c>
      <c r="CA14">
        <f t="shared" si="17"/>
        <v>-1.0392224351527373</v>
      </c>
    </row>
    <row r="15" spans="1:79" x14ac:dyDescent="0.25">
      <c r="A15" s="31">
        <v>1.7000000000000001E-2</v>
      </c>
      <c r="B15">
        <v>13</v>
      </c>
      <c r="C15" s="6">
        <f t="shared" si="0"/>
        <v>0.16233766233766234</v>
      </c>
      <c r="D15" s="6">
        <f t="shared" si="1"/>
        <v>-0.98489566149151608</v>
      </c>
      <c r="E15" s="7">
        <f t="shared" si="2"/>
        <v>0.16233766233766239</v>
      </c>
      <c r="F15" s="7">
        <f t="shared" si="3"/>
        <v>0.24562525327426968</v>
      </c>
      <c r="I15">
        <f t="shared" si="4"/>
        <v>0.66995104179886411</v>
      </c>
      <c r="J15">
        <f t="shared" si="5"/>
        <v>12.950513905375731</v>
      </c>
      <c r="K15">
        <f t="shared" si="6"/>
        <v>0.36217025148514109</v>
      </c>
      <c r="L15">
        <f t="shared" si="18"/>
        <v>5.9999999999999991E-2</v>
      </c>
      <c r="N15" s="102">
        <f t="shared" si="19"/>
        <v>0.11999999999999998</v>
      </c>
      <c r="O15" s="97">
        <v>1</v>
      </c>
      <c r="P15" s="80" t="str">
        <f t="shared" si="7"/>
        <v>0.12 to 0.13</v>
      </c>
      <c r="Q15">
        <f t="shared" si="20"/>
        <v>1.2987012987012988E-2</v>
      </c>
      <c r="R15">
        <f>SUM(O$3:O15)/$S$2</f>
        <v>1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3.7380030113459625E-2</v>
      </c>
      <c r="AY15">
        <f>AV3</f>
        <v>0.5</v>
      </c>
      <c r="AZ15">
        <f>AV10</f>
        <v>0.03</v>
      </c>
      <c r="BA15" t="s">
        <v>44</v>
      </c>
      <c r="BB15">
        <v>0.5</v>
      </c>
      <c r="BK15" s="50">
        <v>0.95</v>
      </c>
      <c r="BL15">
        <f t="shared" si="8"/>
        <v>1.6448536269514715</v>
      </c>
      <c r="BM15" s="51">
        <f t="shared" si="9"/>
        <v>0</v>
      </c>
      <c r="BO15" t="s">
        <v>101</v>
      </c>
      <c r="BP15">
        <f>IF(AND(BP9&lt;13,BP9&gt;= 0.6),EXP(1.2937-5.709*BP9+0.0186*BP9^ 2),0)</f>
        <v>0</v>
      </c>
      <c r="BS15">
        <f t="shared" si="10"/>
        <v>1.7000000000000001E-2</v>
      </c>
      <c r="BT15">
        <f t="shared" si="10"/>
        <v>13</v>
      </c>
      <c r="BU15">
        <f t="shared" si="11"/>
        <v>1.7000000000000001E-2</v>
      </c>
      <c r="BV15">
        <f t="shared" si="12"/>
        <v>0.13614163848544406</v>
      </c>
      <c r="BW15">
        <f t="shared" si="13"/>
        <v>0.86385836151455597</v>
      </c>
      <c r="BX15">
        <f t="shared" si="14"/>
        <v>0.17350848175333589</v>
      </c>
      <c r="BY15">
        <f t="shared" si="15"/>
        <v>-93.639706758517093</v>
      </c>
      <c r="BZ15">
        <f t="shared" si="16"/>
        <v>0.16233766233766234</v>
      </c>
      <c r="CA15">
        <f t="shared" si="17"/>
        <v>-0.98489566149151608</v>
      </c>
    </row>
    <row r="16" spans="1:79" x14ac:dyDescent="0.25">
      <c r="A16" s="34">
        <v>0.02</v>
      </c>
      <c r="B16">
        <v>14</v>
      </c>
      <c r="C16" s="6">
        <f t="shared" si="0"/>
        <v>0.17532467532467533</v>
      </c>
      <c r="D16" s="6">
        <f t="shared" si="1"/>
        <v>-0.933330502902325</v>
      </c>
      <c r="E16" s="7">
        <f t="shared" si="2"/>
        <v>0.1753246753246753</v>
      </c>
      <c r="F16" s="7">
        <f t="shared" si="3"/>
        <v>0.25807850767648671</v>
      </c>
      <c r="I16">
        <f t="shared" si="4"/>
        <v>0.73189963656887835</v>
      </c>
      <c r="J16">
        <f t="shared" si="5"/>
        <v>11.781427809890829</v>
      </c>
      <c r="K16">
        <f t="shared" si="6"/>
        <v>0.32947593461839553</v>
      </c>
      <c r="L16">
        <f t="shared" si="18"/>
        <v>6.4999999999999988E-2</v>
      </c>
      <c r="N16" s="102">
        <f t="shared" si="19"/>
        <v>0.12999999999999998</v>
      </c>
      <c r="O16" s="97">
        <v>0</v>
      </c>
      <c r="P16" s="80" t="str">
        <f t="shared" si="7"/>
        <v>0.13 to 0.14</v>
      </c>
      <c r="Q16">
        <f t="shared" si="20"/>
        <v>0</v>
      </c>
      <c r="R16">
        <f>SUM(O$3:O16)/$S$2</f>
        <v>1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77</v>
      </c>
      <c r="AY16">
        <f>AV3</f>
        <v>0.5</v>
      </c>
      <c r="AZ16">
        <f>AV15</f>
        <v>3.7380030113459625E-2</v>
      </c>
      <c r="BA16" t="s">
        <v>49</v>
      </c>
      <c r="BB16">
        <v>0.5</v>
      </c>
      <c r="BK16" s="50">
        <v>0.98</v>
      </c>
      <c r="BL16">
        <f t="shared" si="8"/>
        <v>2.0537489106318221</v>
      </c>
      <c r="BM16" s="51">
        <f t="shared" si="9"/>
        <v>0</v>
      </c>
      <c r="BO16" t="s">
        <v>101</v>
      </c>
      <c r="BP16">
        <f>IF(AND(BP9&lt;0.6,BP9&gt;=0.34),EXP(0.9177-4.279*BP9-1.38*BP9^2),0)</f>
        <v>0.20302307180972493</v>
      </c>
      <c r="BS16">
        <f t="shared" si="10"/>
        <v>0.02</v>
      </c>
      <c r="BT16">
        <f t="shared" si="10"/>
        <v>14</v>
      </c>
      <c r="BU16">
        <f t="shared" si="11"/>
        <v>0.02</v>
      </c>
      <c r="BV16">
        <f t="shared" si="12"/>
        <v>0.16095382023871266</v>
      </c>
      <c r="BW16">
        <f t="shared" si="13"/>
        <v>0.83904617976128737</v>
      </c>
      <c r="BX16">
        <f t="shared" si="14"/>
        <v>0.1828299073760542</v>
      </c>
      <c r="BY16">
        <f t="shared" si="15"/>
        <v>-95.197593929702535</v>
      </c>
      <c r="BZ16">
        <f t="shared" si="16"/>
        <v>0.17532467532467533</v>
      </c>
      <c r="CA16">
        <f t="shared" si="17"/>
        <v>-0.933330502902325</v>
      </c>
    </row>
    <row r="17" spans="1:79" x14ac:dyDescent="0.25">
      <c r="A17" s="34">
        <v>2.1000000000000001E-2</v>
      </c>
      <c r="B17">
        <v>15</v>
      </c>
      <c r="C17" s="6">
        <f t="shared" si="0"/>
        <v>0.18831168831168832</v>
      </c>
      <c r="D17" s="6">
        <f t="shared" si="1"/>
        <v>-0.88413493487502537</v>
      </c>
      <c r="E17" s="7">
        <f t="shared" si="2"/>
        <v>0.18831168831168849</v>
      </c>
      <c r="F17" s="7">
        <f t="shared" si="3"/>
        <v>0.26987785135488696</v>
      </c>
      <c r="I17">
        <f t="shared" si="4"/>
        <v>0.78737866336381135</v>
      </c>
      <c r="J17">
        <f t="shared" si="5"/>
        <v>10.380689181533057</v>
      </c>
      <c r="K17">
        <f t="shared" si="6"/>
        <v>0.29030329135466343</v>
      </c>
      <c r="L17">
        <f t="shared" si="18"/>
        <v>6.9999999999999993E-2</v>
      </c>
      <c r="N17" s="102">
        <f t="shared" si="19"/>
        <v>0.13999999999999999</v>
      </c>
      <c r="O17" s="97">
        <v>0</v>
      </c>
      <c r="P17" s="80" t="str">
        <f t="shared" si="7"/>
        <v>0.14 to 0.15</v>
      </c>
      <c r="Q17">
        <f t="shared" si="20"/>
        <v>0</v>
      </c>
      <c r="R17">
        <f>SUM(O$3:O17)/$S$2</f>
        <v>1</v>
      </c>
      <c r="AU17" t="s">
        <v>52</v>
      </c>
      <c r="AV17" s="58">
        <f>MAX(AV22:AV221)</f>
        <v>0.122</v>
      </c>
      <c r="AY17">
        <f>AV4</f>
        <v>0.75</v>
      </c>
      <c r="AZ17">
        <f>AV9</f>
        <v>4.3999999999999997E-2</v>
      </c>
      <c r="BA17" t="s">
        <v>39</v>
      </c>
      <c r="BB17">
        <v>0.75</v>
      </c>
      <c r="BK17" s="50">
        <v>0.99</v>
      </c>
      <c r="BL17">
        <f t="shared" si="8"/>
        <v>2.3263478740408408</v>
      </c>
      <c r="BM17" s="51">
        <f t="shared" si="9"/>
        <v>0</v>
      </c>
      <c r="BO17" t="s">
        <v>101</v>
      </c>
      <c r="BP17">
        <f>IF(AND(BP9&lt;0.34,BP9&gt;=0.2),1-EXP(-8.318+42.796*BP9-59.938*BP9^2),0)</f>
        <v>0</v>
      </c>
      <c r="BS17">
        <f t="shared" si="10"/>
        <v>2.1000000000000001E-2</v>
      </c>
      <c r="BT17">
        <f t="shared" si="10"/>
        <v>15</v>
      </c>
      <c r="BU17">
        <f t="shared" si="11"/>
        <v>2.1000000000000001E-2</v>
      </c>
      <c r="BV17">
        <f t="shared" si="12"/>
        <v>0.16984264703324489</v>
      </c>
      <c r="BW17">
        <f t="shared" si="13"/>
        <v>0.83015735296675508</v>
      </c>
      <c r="BX17">
        <f t="shared" si="14"/>
        <v>0.19245775870500825</v>
      </c>
      <c r="BY17">
        <f t="shared" si="15"/>
        <v>-99.202082365767609</v>
      </c>
      <c r="BZ17">
        <f t="shared" si="16"/>
        <v>0.18831168831168832</v>
      </c>
      <c r="CA17">
        <f t="shared" si="17"/>
        <v>-0.88413493487502537</v>
      </c>
    </row>
    <row r="18" spans="1:79" x14ac:dyDescent="0.25">
      <c r="A18" s="34">
        <v>2.1999999999999999E-2</v>
      </c>
      <c r="B18">
        <v>16</v>
      </c>
      <c r="C18" s="6">
        <f t="shared" si="0"/>
        <v>0.20129870129870131</v>
      </c>
      <c r="D18" s="6">
        <f t="shared" si="1"/>
        <v>-0.83699139914078924</v>
      </c>
      <c r="E18" s="7">
        <f t="shared" si="2"/>
        <v>0.20129870129870139</v>
      </c>
      <c r="F18" s="7">
        <f t="shared" si="3"/>
        <v>0.28105192666381063</v>
      </c>
      <c r="I18">
        <f t="shared" si="4"/>
        <v>0.83550473996474695</v>
      </c>
      <c r="J18">
        <f t="shared" si="5"/>
        <v>8.8587365399413311</v>
      </c>
      <c r="K18">
        <f t="shared" si="6"/>
        <v>0.24774081275488016</v>
      </c>
      <c r="L18">
        <f t="shared" si="18"/>
        <v>7.4999999999999997E-2</v>
      </c>
      <c r="N18" s="102">
        <f t="shared" si="19"/>
        <v>0.15</v>
      </c>
      <c r="O18" s="97">
        <v>0</v>
      </c>
      <c r="P18" s="80" t="str">
        <f t="shared" si="7"/>
        <v>0.15 to 0.16</v>
      </c>
      <c r="Q18">
        <f t="shared" si="20"/>
        <v>0</v>
      </c>
      <c r="R18">
        <f>SUM(O$3:O18)/$S$2</f>
        <v>1</v>
      </c>
      <c r="AU18" t="s">
        <v>53</v>
      </c>
      <c r="AV18" s="58">
        <f>MIN(AV22:AV221)</f>
        <v>1E-3</v>
      </c>
      <c r="BK18" s="28">
        <v>0.999</v>
      </c>
      <c r="BL18">
        <f t="shared" si="8"/>
        <v>3.0902323061678132</v>
      </c>
      <c r="BM18" s="51">
        <f t="shared" si="9"/>
        <v>0</v>
      </c>
      <c r="BO18" t="s">
        <v>101</v>
      </c>
      <c r="BP18">
        <f>IF(BP9&lt;0.2,1-EXP(-13.436+101.14*BP9-223.73*BP9^2),0)</f>
        <v>0</v>
      </c>
      <c r="BS18">
        <f t="shared" si="10"/>
        <v>2.1999999999999999E-2</v>
      </c>
      <c r="BT18">
        <f t="shared" si="10"/>
        <v>16</v>
      </c>
      <c r="BU18">
        <f t="shared" si="11"/>
        <v>2.1999999999999999E-2</v>
      </c>
      <c r="BV18">
        <f t="shared" si="12"/>
        <v>0.17904015703947365</v>
      </c>
      <c r="BW18">
        <f t="shared" si="13"/>
        <v>0.82095984296052638</v>
      </c>
      <c r="BX18">
        <f t="shared" si="14"/>
        <v>0.21262133663618865</v>
      </c>
      <c r="BY18">
        <f t="shared" si="15"/>
        <v>-101.32001606308502</v>
      </c>
      <c r="BZ18">
        <f t="shared" si="16"/>
        <v>0.20129870129870131</v>
      </c>
      <c r="CA18">
        <f t="shared" si="17"/>
        <v>-0.83699139914078924</v>
      </c>
    </row>
    <row r="19" spans="1:79" x14ac:dyDescent="0.25">
      <c r="A19" s="34">
        <v>2.3E-2</v>
      </c>
      <c r="B19">
        <v>17</v>
      </c>
      <c r="C19" s="6">
        <f t="shared" si="0"/>
        <v>0.21428571428571427</v>
      </c>
      <c r="D19" s="6">
        <f t="shared" si="1"/>
        <v>-0.79163860774337469</v>
      </c>
      <c r="E19" s="7">
        <f t="shared" si="2"/>
        <v>0.21428571428571425</v>
      </c>
      <c r="F19" s="7">
        <f t="shared" si="3"/>
        <v>0.29162563364376137</v>
      </c>
      <c r="I19">
        <f t="shared" si="4"/>
        <v>0.87594242768679975</v>
      </c>
      <c r="J19">
        <f t="shared" si="5"/>
        <v>7.3220842447539178</v>
      </c>
      <c r="K19">
        <f t="shared" si="6"/>
        <v>0.20476724797902748</v>
      </c>
      <c r="L19">
        <f t="shared" si="18"/>
        <v>0.08</v>
      </c>
      <c r="N19" s="102">
        <f t="shared" si="19"/>
        <v>0.16</v>
      </c>
      <c r="O19" s="97">
        <v>0</v>
      </c>
      <c r="P19" s="80" t="str">
        <f t="shared" si="7"/>
        <v>0.16 to 0.17</v>
      </c>
      <c r="Q19">
        <f t="shared" si="20"/>
        <v>0</v>
      </c>
      <c r="R19">
        <f>SUM(O$3:O19)/$S$2</f>
        <v>1</v>
      </c>
      <c r="AU19" t="s">
        <v>4</v>
      </c>
      <c r="AV19" s="28">
        <f>AVERAGE(AV22:AV221)</f>
        <v>4.7701298701298717E-2</v>
      </c>
      <c r="AY19">
        <f>AV5</f>
        <v>1</v>
      </c>
      <c r="AZ19">
        <f>AV8</f>
        <v>6.7000000000000004E-2</v>
      </c>
      <c r="BA19" t="s">
        <v>35</v>
      </c>
      <c r="BB19">
        <v>1</v>
      </c>
      <c r="BS19">
        <f t="shared" si="10"/>
        <v>2.3E-2</v>
      </c>
      <c r="BT19">
        <f t="shared" si="10"/>
        <v>17</v>
      </c>
      <c r="BU19">
        <f t="shared" si="11"/>
        <v>2.3E-2</v>
      </c>
      <c r="BV19">
        <f t="shared" si="12"/>
        <v>0.18854491029234313</v>
      </c>
      <c r="BW19">
        <f t="shared" si="13"/>
        <v>0.8114550897076569</v>
      </c>
      <c r="BX19">
        <f t="shared" si="14"/>
        <v>0.22314916998421586</v>
      </c>
      <c r="BY19">
        <f t="shared" si="15"/>
        <v>-104.55501728229564</v>
      </c>
      <c r="BZ19">
        <f t="shared" si="16"/>
        <v>0.21428571428571427</v>
      </c>
      <c r="CA19">
        <f t="shared" si="17"/>
        <v>-0.79163860774337469</v>
      </c>
    </row>
    <row r="20" spans="1:79" x14ac:dyDescent="0.25">
      <c r="A20" s="34">
        <v>2.5000000000000001E-2</v>
      </c>
      <c r="B20">
        <v>18</v>
      </c>
      <c r="C20" s="6">
        <f t="shared" si="0"/>
        <v>0.22727272727272727</v>
      </c>
      <c r="D20" s="6">
        <f t="shared" si="1"/>
        <v>-0.74785859476330196</v>
      </c>
      <c r="E20" s="7">
        <f t="shared" si="2"/>
        <v>0.22727272727272729</v>
      </c>
      <c r="F20" s="7">
        <f t="shared" si="3"/>
        <v>0.30162077213740696</v>
      </c>
      <c r="I20">
        <f t="shared" si="4"/>
        <v>0.90885382959272143</v>
      </c>
      <c r="J20">
        <f t="shared" si="5"/>
        <v>5.861584013168903</v>
      </c>
      <c r="K20">
        <f t="shared" si="6"/>
        <v>0.16392332934907367</v>
      </c>
      <c r="L20">
        <f t="shared" si="18"/>
        <v>8.5000000000000006E-2</v>
      </c>
      <c r="N20" s="102">
        <f t="shared" si="19"/>
        <v>0.17</v>
      </c>
      <c r="O20" s="97">
        <v>0</v>
      </c>
      <c r="P20" s="80" t="str">
        <f t="shared" si="7"/>
        <v>0.17 to 0.18</v>
      </c>
      <c r="Q20">
        <f t="shared" si="20"/>
        <v>0</v>
      </c>
      <c r="R20">
        <f>SUM(O$3:O20)/$S$2</f>
        <v>1</v>
      </c>
      <c r="AU20" t="s">
        <v>54</v>
      </c>
      <c r="AV20" s="28">
        <f>_xlfn.STDEV.P(AV22:AV221)</f>
        <v>2.7783516058035928E-2</v>
      </c>
      <c r="AY20">
        <f>AV5</f>
        <v>1</v>
      </c>
      <c r="AZ20">
        <f>AW12</f>
        <v>0.122</v>
      </c>
      <c r="BA20" t="s">
        <v>61</v>
      </c>
      <c r="BB20">
        <v>1</v>
      </c>
      <c r="BO20" t="s">
        <v>102</v>
      </c>
      <c r="BS20">
        <f t="shared" si="10"/>
        <v>2.5000000000000001E-2</v>
      </c>
      <c r="BT20">
        <f t="shared" si="10"/>
        <v>18</v>
      </c>
      <c r="BU20">
        <f t="shared" si="11"/>
        <v>2.5000000000000001E-2</v>
      </c>
      <c r="BV20">
        <f t="shared" si="12"/>
        <v>0.20846613619295659</v>
      </c>
      <c r="BW20">
        <f t="shared" si="13"/>
        <v>0.79153386380704338</v>
      </c>
      <c r="BX20">
        <f t="shared" si="14"/>
        <v>0.23396762015217609</v>
      </c>
      <c r="BY20">
        <f t="shared" si="15"/>
        <v>-105.71929255622794</v>
      </c>
      <c r="BZ20">
        <f t="shared" si="16"/>
        <v>0.22727272727272727</v>
      </c>
      <c r="CA20">
        <f t="shared" si="17"/>
        <v>-0.74785859476330196</v>
      </c>
    </row>
    <row r="21" spans="1:79" x14ac:dyDescent="0.25">
      <c r="A21" s="35">
        <v>0.03</v>
      </c>
      <c r="B21">
        <v>19</v>
      </c>
      <c r="C21" s="6">
        <f t="shared" si="0"/>
        <v>0.24025974025974026</v>
      </c>
      <c r="D21" s="6">
        <f t="shared" si="1"/>
        <v>-0.70546729082077075</v>
      </c>
      <c r="E21" s="7">
        <f t="shared" si="2"/>
        <v>0.24025974025974017</v>
      </c>
      <c r="F21" s="7">
        <f t="shared" si="3"/>
        <v>0.31105654008394756</v>
      </c>
      <c r="I21">
        <f t="shared" si="4"/>
        <v>0.93479924553877369</v>
      </c>
      <c r="J21">
        <f t="shared" si="5"/>
        <v>4.5447772665041724</v>
      </c>
      <c r="K21">
        <f t="shared" si="6"/>
        <v>0.1270979003289224</v>
      </c>
      <c r="L21">
        <f t="shared" si="18"/>
        <v>9.0000000000000011E-2</v>
      </c>
      <c r="N21" s="102">
        <f t="shared" si="19"/>
        <v>0.18000000000000002</v>
      </c>
      <c r="O21" s="97">
        <v>0</v>
      </c>
      <c r="P21" s="80" t="str">
        <f t="shared" si="7"/>
        <v>0.18 to 0.19</v>
      </c>
      <c r="Q21">
        <f t="shared" si="20"/>
        <v>0</v>
      </c>
      <c r="R21">
        <f>SUM(O$3:O21)/$S$2</f>
        <v>1</v>
      </c>
      <c r="AU21" t="s">
        <v>55</v>
      </c>
      <c r="AV21" s="2" t="s">
        <v>58</v>
      </c>
      <c r="BO21" s="82" t="str">
        <f>IF(BP10&gt;0.05,("Accept"),("Reject"))</f>
        <v>Accept</v>
      </c>
      <c r="BS21">
        <f t="shared" si="10"/>
        <v>0.03</v>
      </c>
      <c r="BT21">
        <f t="shared" si="10"/>
        <v>19</v>
      </c>
      <c r="BU21">
        <f t="shared" si="11"/>
        <v>0.03</v>
      </c>
      <c r="BV21">
        <f t="shared" si="12"/>
        <v>0.26337841031330345</v>
      </c>
      <c r="BW21">
        <f t="shared" si="13"/>
        <v>0.73662158968669655</v>
      </c>
      <c r="BX21">
        <f t="shared" si="14"/>
        <v>0.23396762015217609</v>
      </c>
      <c r="BY21">
        <f t="shared" si="15"/>
        <v>-103.10923226088067</v>
      </c>
      <c r="BZ21">
        <f t="shared" si="16"/>
        <v>0.24025974025974026</v>
      </c>
      <c r="CA21">
        <f t="shared" si="17"/>
        <v>-0.70546729082077075</v>
      </c>
    </row>
    <row r="22" spans="1:79" x14ac:dyDescent="0.25">
      <c r="A22" s="35">
        <v>0.03</v>
      </c>
      <c r="B22">
        <v>20</v>
      </c>
      <c r="C22" s="6">
        <f t="shared" si="0"/>
        <v>0.25324675324675322</v>
      </c>
      <c r="D22" s="6">
        <f t="shared" si="1"/>
        <v>-0.66430752389300596</v>
      </c>
      <c r="E22" s="7">
        <f t="shared" si="2"/>
        <v>0.25324675324675316</v>
      </c>
      <c r="F22" s="7">
        <f t="shared" si="3"/>
        <v>0.31994992610485784</v>
      </c>
      <c r="I22">
        <f t="shared" si="4"/>
        <v>0.9546112789875405</v>
      </c>
      <c r="J22">
        <f t="shared" si="5"/>
        <v>3.4129313361043607</v>
      </c>
      <c r="K22">
        <f t="shared" si="6"/>
        <v>9.5445030933123676E-2</v>
      </c>
      <c r="L22">
        <f t="shared" si="18"/>
        <v>9.5000000000000015E-2</v>
      </c>
      <c r="N22" s="102">
        <f t="shared" si="19"/>
        <v>0.19000000000000003</v>
      </c>
      <c r="O22" s="97">
        <v>0</v>
      </c>
      <c r="P22" s="80" t="str">
        <f t="shared" si="7"/>
        <v>0.19 to 0.2</v>
      </c>
      <c r="Q22">
        <f t="shared" si="20"/>
        <v>0</v>
      </c>
      <c r="R22">
        <f>SUM(O$3:O22)/$S$2</f>
        <v>1</v>
      </c>
      <c r="AU22">
        <f t="shared" ref="AU22:AU53" si="21">IF(B3&gt;0,B3,"")</f>
        <v>1</v>
      </c>
      <c r="AV22" s="2">
        <f t="shared" ref="AV22:AV53" si="22">IF(A3&gt;0,A3,"")</f>
        <v>1E-3</v>
      </c>
      <c r="AY22">
        <f>AV5</f>
        <v>1</v>
      </c>
      <c r="AZ22">
        <f>AV10</f>
        <v>0.03</v>
      </c>
      <c r="BA22" t="s">
        <v>44</v>
      </c>
      <c r="BB22">
        <v>1</v>
      </c>
      <c r="BS22">
        <f t="shared" si="10"/>
        <v>0.03</v>
      </c>
      <c r="BT22">
        <f t="shared" si="10"/>
        <v>20</v>
      </c>
      <c r="BU22">
        <f t="shared" si="11"/>
        <v>0.03</v>
      </c>
      <c r="BV22">
        <f t="shared" si="12"/>
        <v>0.26337841031330345</v>
      </c>
      <c r="BW22">
        <f t="shared" si="13"/>
        <v>0.73662158968669655</v>
      </c>
      <c r="BX22">
        <f t="shared" si="14"/>
        <v>0.24507050534224017</v>
      </c>
      <c r="BY22">
        <f t="shared" si="15"/>
        <v>-106.87453886318508</v>
      </c>
      <c r="BZ22">
        <f t="shared" si="16"/>
        <v>0.25324675324675322</v>
      </c>
      <c r="CA22">
        <f t="shared" si="17"/>
        <v>-0.66430752389300596</v>
      </c>
    </row>
    <row r="23" spans="1:79" x14ac:dyDescent="0.25">
      <c r="A23" s="35">
        <v>3.1E-2</v>
      </c>
      <c r="B23">
        <v>21</v>
      </c>
      <c r="C23" s="6">
        <f t="shared" si="0"/>
        <v>0.26623376623376621</v>
      </c>
      <c r="D23" s="6">
        <f t="shared" si="1"/>
        <v>-0.62424372923628102</v>
      </c>
      <c r="E23" s="7">
        <f t="shared" si="2"/>
        <v>0.26623376623376616</v>
      </c>
      <c r="F23" s="7">
        <f t="shared" si="3"/>
        <v>0.32831602291638812</v>
      </c>
      <c r="I23">
        <f t="shared" si="4"/>
        <v>0.96926512405216436</v>
      </c>
      <c r="J23">
        <f t="shared" si="5"/>
        <v>2.4823318242857573</v>
      </c>
      <c r="K23">
        <f t="shared" si="6"/>
        <v>6.942015951181349E-2</v>
      </c>
      <c r="L23">
        <f t="shared" si="18"/>
        <v>0.10000000000000002</v>
      </c>
      <c r="N23" s="102">
        <f t="shared" si="19"/>
        <v>0.20000000000000004</v>
      </c>
      <c r="O23" s="97">
        <v>0</v>
      </c>
      <c r="P23" s="80" t="str">
        <f t="shared" si="7"/>
        <v>0.2 to 0.21</v>
      </c>
      <c r="Q23">
        <f t="shared" si="20"/>
        <v>0</v>
      </c>
      <c r="R23">
        <f>SUM(O$3:O23)/$S$2</f>
        <v>1</v>
      </c>
      <c r="AU23">
        <f t="shared" si="21"/>
        <v>2</v>
      </c>
      <c r="AV23" s="2">
        <f t="shared" si="22"/>
        <v>5.0000000000000001E-3</v>
      </c>
      <c r="AY23">
        <f>AV5</f>
        <v>1</v>
      </c>
      <c r="AZ23" s="59">
        <f>AW13</f>
        <v>1E-3</v>
      </c>
      <c r="BA23" t="s">
        <v>62</v>
      </c>
      <c r="BB23">
        <v>1</v>
      </c>
      <c r="BS23">
        <f t="shared" si="10"/>
        <v>3.1E-2</v>
      </c>
      <c r="BT23">
        <f t="shared" si="10"/>
        <v>21</v>
      </c>
      <c r="BU23">
        <f t="shared" si="11"/>
        <v>3.1E-2</v>
      </c>
      <c r="BV23">
        <f t="shared" si="12"/>
        <v>0.27518478510236849</v>
      </c>
      <c r="BW23">
        <f t="shared" si="13"/>
        <v>0.72481521489763145</v>
      </c>
      <c r="BX23">
        <f t="shared" si="14"/>
        <v>0.24507050534224017</v>
      </c>
      <c r="BY23">
        <f t="shared" si="15"/>
        <v>-110.55739355701056</v>
      </c>
      <c r="BZ23">
        <f t="shared" si="16"/>
        <v>0.26623376623376621</v>
      </c>
      <c r="CA23">
        <f t="shared" si="17"/>
        <v>-0.62424372923628102</v>
      </c>
    </row>
    <row r="24" spans="1:79" x14ac:dyDescent="0.25">
      <c r="A24" s="35">
        <v>3.1E-2</v>
      </c>
      <c r="B24">
        <v>22</v>
      </c>
      <c r="C24" s="6">
        <f t="shared" si="0"/>
        <v>0.2792207792207792</v>
      </c>
      <c r="D24" s="6">
        <f t="shared" si="1"/>
        <v>-0.58515788732187091</v>
      </c>
      <c r="E24" s="7">
        <f t="shared" si="2"/>
        <v>0.27922077922077909</v>
      </c>
      <c r="F24" s="7">
        <f t="shared" si="3"/>
        <v>0.33616828043990421</v>
      </c>
      <c r="I24">
        <f t="shared" si="4"/>
        <v>0.97976364769982527</v>
      </c>
      <c r="J24">
        <f t="shared" si="5"/>
        <v>1.748676430676009</v>
      </c>
      <c r="K24">
        <f t="shared" si="6"/>
        <v>4.8902969201954208E-2</v>
      </c>
      <c r="L24">
        <f t="shared" si="18"/>
        <v>0.10500000000000002</v>
      </c>
      <c r="N24" s="102">
        <f t="shared" si="19"/>
        <v>0.21000000000000005</v>
      </c>
      <c r="O24" s="97">
        <v>0</v>
      </c>
      <c r="P24" s="80" t="str">
        <f t="shared" si="7"/>
        <v>0.21 to 0.22</v>
      </c>
      <c r="Q24">
        <f t="shared" si="20"/>
        <v>0</v>
      </c>
      <c r="R24">
        <f>SUM(O$3:O24)/$S$2</f>
        <v>1</v>
      </c>
      <c r="AU24">
        <f t="shared" si="21"/>
        <v>3</v>
      </c>
      <c r="AV24" s="2">
        <f t="shared" si="22"/>
        <v>5.0000000000000001E-3</v>
      </c>
      <c r="BS24">
        <f t="shared" si="10"/>
        <v>3.1E-2</v>
      </c>
      <c r="BT24">
        <f t="shared" si="10"/>
        <v>22</v>
      </c>
      <c r="BU24">
        <f t="shared" si="11"/>
        <v>3.1E-2</v>
      </c>
      <c r="BV24">
        <f t="shared" si="12"/>
        <v>0.27518478510236849</v>
      </c>
      <c r="BW24">
        <f t="shared" si="13"/>
        <v>0.72481521489763145</v>
      </c>
      <c r="BX24">
        <f t="shared" si="14"/>
        <v>0.24507050534224017</v>
      </c>
      <c r="BY24">
        <f t="shared" si="15"/>
        <v>-115.95043714515741</v>
      </c>
      <c r="BZ24">
        <f t="shared" si="16"/>
        <v>0.2792207792207792</v>
      </c>
      <c r="CA24">
        <f t="shared" si="17"/>
        <v>-0.58515788732187091</v>
      </c>
    </row>
    <row r="25" spans="1:79" x14ac:dyDescent="0.25">
      <c r="A25" s="35">
        <v>3.2000000000000001E-2</v>
      </c>
      <c r="B25">
        <v>23</v>
      </c>
      <c r="C25" s="6">
        <f t="shared" si="0"/>
        <v>0.29220779220779219</v>
      </c>
      <c r="D25" s="6">
        <f t="shared" si="1"/>
        <v>-0.5469463597873272</v>
      </c>
      <c r="E25" s="7">
        <f t="shared" si="2"/>
        <v>0.29220779220779214</v>
      </c>
      <c r="F25" s="7">
        <f t="shared" si="3"/>
        <v>0.3435187122849524</v>
      </c>
      <c r="I25">
        <f t="shared" si="4"/>
        <v>0.98704914026996793</v>
      </c>
      <c r="J25">
        <f t="shared" si="5"/>
        <v>1.1930988169153007</v>
      </c>
      <c r="K25">
        <f t="shared" si="6"/>
        <v>3.3365849550531963E-2</v>
      </c>
      <c r="L25">
        <f t="shared" si="18"/>
        <v>0.11000000000000003</v>
      </c>
      <c r="N25" s="102">
        <f t="shared" si="19"/>
        <v>0.22000000000000006</v>
      </c>
      <c r="O25" s="97">
        <v>0</v>
      </c>
      <c r="P25" s="80" t="str">
        <f t="shared" si="7"/>
        <v>0.22 to 0.23</v>
      </c>
      <c r="Q25">
        <f t="shared" si="20"/>
        <v>0</v>
      </c>
      <c r="R25">
        <f>SUM(O$3:O25)/$S$2</f>
        <v>1</v>
      </c>
      <c r="AU25">
        <f t="shared" si="21"/>
        <v>4</v>
      </c>
      <c r="AV25" s="2">
        <f t="shared" si="22"/>
        <v>5.0000000000000001E-3</v>
      </c>
      <c r="AY25">
        <f>AV5</f>
        <v>1</v>
      </c>
      <c r="BA25" t="s">
        <v>63</v>
      </c>
      <c r="BB25">
        <v>1</v>
      </c>
      <c r="BK25" s="3" t="s">
        <v>17</v>
      </c>
      <c r="BS25">
        <f t="shared" si="10"/>
        <v>3.2000000000000001E-2</v>
      </c>
      <c r="BT25">
        <f t="shared" si="10"/>
        <v>23</v>
      </c>
      <c r="BU25">
        <f t="shared" si="11"/>
        <v>3.2000000000000001E-2</v>
      </c>
      <c r="BV25">
        <f t="shared" si="12"/>
        <v>0.28724596839385497</v>
      </c>
      <c r="BW25">
        <f t="shared" si="13"/>
        <v>0.71275403160614503</v>
      </c>
      <c r="BX25">
        <f t="shared" si="14"/>
        <v>0.29217142468297519</v>
      </c>
      <c r="BY25">
        <f t="shared" si="15"/>
        <v>-111.50239390535621</v>
      </c>
      <c r="BZ25">
        <f t="shared" si="16"/>
        <v>0.29220779220779219</v>
      </c>
      <c r="CA25">
        <f t="shared" si="17"/>
        <v>-0.5469463597873272</v>
      </c>
    </row>
    <row r="26" spans="1:79" x14ac:dyDescent="0.25">
      <c r="A26" s="35">
        <v>3.2000000000000001E-2</v>
      </c>
      <c r="B26">
        <v>24</v>
      </c>
      <c r="C26" s="6">
        <f t="shared" si="0"/>
        <v>0.30519480519480519</v>
      </c>
      <c r="D26" s="6">
        <f t="shared" si="1"/>
        <v>-0.50951739247204975</v>
      </c>
      <c r="E26" s="7">
        <f t="shared" si="2"/>
        <v>0.30519480519480513</v>
      </c>
      <c r="F26" s="7">
        <f t="shared" si="3"/>
        <v>0.35037806568140439</v>
      </c>
      <c r="I26">
        <f t="shared" si="4"/>
        <v>0.99194629266596657</v>
      </c>
      <c r="J26">
        <f t="shared" si="5"/>
        <v>0.78842558823829489</v>
      </c>
      <c r="K26">
        <f t="shared" si="6"/>
        <v>2.204887741567188E-2</v>
      </c>
      <c r="L26">
        <f t="shared" si="18"/>
        <v>0.11500000000000003</v>
      </c>
      <c r="N26" s="102">
        <f t="shared" si="19"/>
        <v>0.23000000000000007</v>
      </c>
      <c r="O26" s="97">
        <v>0</v>
      </c>
      <c r="P26" s="80" t="str">
        <f t="shared" si="7"/>
        <v>0.23 to 0.24</v>
      </c>
      <c r="Q26">
        <f t="shared" si="20"/>
        <v>0</v>
      </c>
      <c r="R26">
        <f>SUM(O$3:O26)/$S$2</f>
        <v>1</v>
      </c>
      <c r="AU26">
        <f t="shared" si="21"/>
        <v>5</v>
      </c>
      <c r="AV26" s="2">
        <f t="shared" si="22"/>
        <v>5.0000000000000001E-3</v>
      </c>
      <c r="AY26">
        <f>AV5</f>
        <v>1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0"/>
        <v>3.2000000000000001E-2</v>
      </c>
      <c r="BT26">
        <f t="shared" si="10"/>
        <v>24</v>
      </c>
      <c r="BU26">
        <f t="shared" si="11"/>
        <v>3.2000000000000001E-2</v>
      </c>
      <c r="BV26">
        <f t="shared" si="12"/>
        <v>0.28724596839385497</v>
      </c>
      <c r="BW26">
        <f t="shared" si="13"/>
        <v>0.71275403160614503</v>
      </c>
      <c r="BX26">
        <f t="shared" si="14"/>
        <v>0.33004895820113589</v>
      </c>
      <c r="BY26">
        <f t="shared" si="15"/>
        <v>-110.72874171910181</v>
      </c>
      <c r="BZ26">
        <f t="shared" si="16"/>
        <v>0.30519480519480519</v>
      </c>
      <c r="CA26">
        <f t="shared" si="17"/>
        <v>-0.50951739247204975</v>
      </c>
    </row>
    <row r="27" spans="1:79" x14ac:dyDescent="0.25">
      <c r="A27" s="35">
        <v>3.2000000000000001E-2</v>
      </c>
      <c r="B27">
        <v>25</v>
      </c>
      <c r="C27" s="6">
        <f t="shared" si="0"/>
        <v>0.31818181818181818</v>
      </c>
      <c r="D27" s="6">
        <f t="shared" si="1"/>
        <v>-0.47278912099226744</v>
      </c>
      <c r="E27" s="7">
        <f t="shared" si="2"/>
        <v>0.31818181818181812</v>
      </c>
      <c r="F27" s="7">
        <f t="shared" si="3"/>
        <v>0.35675596239694818</v>
      </c>
      <c r="I27">
        <f t="shared" si="4"/>
        <v>0.99513476228404074</v>
      </c>
      <c r="J27">
        <f t="shared" si="5"/>
        <v>0.50461754190582087</v>
      </c>
      <c r="K27">
        <f t="shared" si="6"/>
        <v>1.4111985315114223E-2</v>
      </c>
      <c r="L27">
        <f t="shared" si="18"/>
        <v>0.12000000000000004</v>
      </c>
      <c r="N27" s="102">
        <f t="shared" si="19"/>
        <v>0.24000000000000007</v>
      </c>
      <c r="O27" s="97">
        <v>0</v>
      </c>
      <c r="P27" s="80" t="str">
        <f t="shared" si="7"/>
        <v>0.24 to 0.25</v>
      </c>
      <c r="Q27">
        <f t="shared" si="20"/>
        <v>0</v>
      </c>
      <c r="R27">
        <f>SUM(O$3:O27)/$S$2</f>
        <v>1</v>
      </c>
      <c r="AU27">
        <f t="shared" si="21"/>
        <v>6</v>
      </c>
      <c r="AV27" s="2">
        <f t="shared" si="22"/>
        <v>0.01</v>
      </c>
      <c r="BK27">
        <v>0.25</v>
      </c>
      <c r="BL27">
        <f>NORMSINV(BK27)</f>
        <v>-0.67448975019608193</v>
      </c>
      <c r="BM27">
        <v>0.25</v>
      </c>
      <c r="BS27">
        <f t="shared" si="10"/>
        <v>3.2000000000000001E-2</v>
      </c>
      <c r="BT27">
        <f t="shared" si="10"/>
        <v>25</v>
      </c>
      <c r="BU27">
        <f t="shared" si="11"/>
        <v>3.2000000000000001E-2</v>
      </c>
      <c r="BV27">
        <f t="shared" si="12"/>
        <v>0.28724596839385497</v>
      </c>
      <c r="BW27">
        <f t="shared" si="13"/>
        <v>0.71275403160614503</v>
      </c>
      <c r="BX27">
        <f t="shared" si="14"/>
        <v>0.34309904333082653</v>
      </c>
      <c r="BY27">
        <f t="shared" si="15"/>
        <v>-113.54047323332541</v>
      </c>
      <c r="BZ27">
        <f t="shared" si="16"/>
        <v>0.31818181818181818</v>
      </c>
      <c r="CA27">
        <f t="shared" si="17"/>
        <v>-0.47278912099226744</v>
      </c>
    </row>
    <row r="28" spans="1:79" x14ac:dyDescent="0.25">
      <c r="A28" s="35">
        <v>3.3000000000000002E-2</v>
      </c>
      <c r="B28">
        <v>26</v>
      </c>
      <c r="C28" s="6">
        <f t="shared" si="0"/>
        <v>0.33116883116883117</v>
      </c>
      <c r="D28" s="6">
        <f t="shared" si="1"/>
        <v>-0.4366879596755644</v>
      </c>
      <c r="E28" s="7">
        <f t="shared" si="2"/>
        <v>0.33116883116883117</v>
      </c>
      <c r="F28" s="7">
        <f t="shared" si="3"/>
        <v>0.36266101635200554</v>
      </c>
      <c r="I28">
        <f t="shared" si="4"/>
        <v>0.99714558999430847</v>
      </c>
      <c r="J28">
        <f t="shared" si="5"/>
        <v>0.3128104937965735</v>
      </c>
      <c r="K28">
        <f t="shared" si="6"/>
        <v>8.747965990636826E-3</v>
      </c>
      <c r="L28">
        <f t="shared" si="18"/>
        <v>0.12500000000000003</v>
      </c>
      <c r="N28" s="80">
        <f t="shared" si="19"/>
        <v>0.25000000000000006</v>
      </c>
      <c r="AU28">
        <f t="shared" si="21"/>
        <v>7</v>
      </c>
      <c r="AV28" s="2">
        <f t="shared" si="22"/>
        <v>1.0999999999999999E-2</v>
      </c>
      <c r="AZ28" s="28">
        <f>AVERAGE(A3:A300)</f>
        <v>4.7701298701298717E-2</v>
      </c>
      <c r="BA28" t="s">
        <v>4</v>
      </c>
      <c r="BS28">
        <f t="shared" si="10"/>
        <v>3.3000000000000002E-2</v>
      </c>
      <c r="BT28">
        <f t="shared" si="10"/>
        <v>26</v>
      </c>
      <c r="BU28">
        <f t="shared" si="11"/>
        <v>3.3000000000000002E-2</v>
      </c>
      <c r="BV28">
        <f t="shared" si="12"/>
        <v>0.29955171652349083</v>
      </c>
      <c r="BW28">
        <f t="shared" si="13"/>
        <v>0.70044828347650911</v>
      </c>
      <c r="BX28">
        <f t="shared" si="14"/>
        <v>0.34309904333082653</v>
      </c>
      <c r="BY28">
        <f t="shared" si="15"/>
        <v>-116.0354201955497</v>
      </c>
      <c r="BZ28">
        <f t="shared" si="16"/>
        <v>0.33116883116883117</v>
      </c>
      <c r="CA28">
        <f t="shared" si="17"/>
        <v>-0.4366879596755644</v>
      </c>
    </row>
    <row r="29" spans="1:79" x14ac:dyDescent="0.25">
      <c r="A29" s="35">
        <v>3.5000000000000003E-2</v>
      </c>
      <c r="B29">
        <v>27</v>
      </c>
      <c r="C29" s="6">
        <f t="shared" si="0"/>
        <v>0.34415584415584416</v>
      </c>
      <c r="D29" s="6">
        <f t="shared" si="1"/>
        <v>-0.40114728622739432</v>
      </c>
      <c r="E29" s="7">
        <f t="shared" si="2"/>
        <v>0.34415584415584405</v>
      </c>
      <c r="F29" s="7">
        <f t="shared" si="3"/>
        <v>0.36810093231333452</v>
      </c>
      <c r="I29">
        <f t="shared" si="4"/>
        <v>0.9983739376478743</v>
      </c>
      <c r="J29">
        <f t="shared" si="5"/>
        <v>0.18780952795232975</v>
      </c>
      <c r="K29">
        <f t="shared" si="6"/>
        <v>5.2522258550347064E-3</v>
      </c>
      <c r="L29">
        <f t="shared" si="18"/>
        <v>0.13000000000000003</v>
      </c>
      <c r="AU29">
        <f t="shared" si="21"/>
        <v>8</v>
      </c>
      <c r="AV29" s="2">
        <f t="shared" si="22"/>
        <v>1.2E-2</v>
      </c>
      <c r="BK29">
        <v>0.5</v>
      </c>
      <c r="BL29">
        <f>NORMSINV(BK29)</f>
        <v>0</v>
      </c>
      <c r="BM29">
        <v>0</v>
      </c>
      <c r="BS29">
        <f t="shared" si="10"/>
        <v>3.5000000000000003E-2</v>
      </c>
      <c r="BT29">
        <f t="shared" si="10"/>
        <v>27</v>
      </c>
      <c r="BU29">
        <f t="shared" si="11"/>
        <v>3.5000000000000003E-2</v>
      </c>
      <c r="BV29">
        <f t="shared" si="12"/>
        <v>0.32485176406202843</v>
      </c>
      <c r="BW29">
        <f t="shared" si="13"/>
        <v>0.67514823593797157</v>
      </c>
      <c r="BX29">
        <f t="shared" si="14"/>
        <v>0.35633901081796693</v>
      </c>
      <c r="BY29">
        <f t="shared" si="15"/>
        <v>-114.28172885293502</v>
      </c>
      <c r="BZ29">
        <f t="shared" si="16"/>
        <v>0.34415584415584416</v>
      </c>
      <c r="CA29">
        <f t="shared" si="17"/>
        <v>-0.40114728622739432</v>
      </c>
    </row>
    <row r="30" spans="1:79" x14ac:dyDescent="0.25">
      <c r="A30" s="35">
        <v>3.5999999999999997E-2</v>
      </c>
      <c r="B30">
        <v>28</v>
      </c>
      <c r="C30" s="6">
        <f t="shared" si="0"/>
        <v>0.35714285714285715</v>
      </c>
      <c r="D30" s="6">
        <f t="shared" si="1"/>
        <v>-0.36610635680056969</v>
      </c>
      <c r="E30" s="7">
        <f t="shared" si="2"/>
        <v>0.3571428571428571</v>
      </c>
      <c r="F30" s="7">
        <f t="shared" si="3"/>
        <v>0.37308258906252545</v>
      </c>
      <c r="I30">
        <f t="shared" si="4"/>
        <v>0.99910074873469745</v>
      </c>
      <c r="J30">
        <f t="shared" si="5"/>
        <v>0.1092122276221929</v>
      </c>
      <c r="K30">
        <f t="shared" si="6"/>
        <v>3.054196940151042E-3</v>
      </c>
      <c r="L30">
        <f t="shared" si="18"/>
        <v>0.13500000000000004</v>
      </c>
      <c r="AU30">
        <f t="shared" si="21"/>
        <v>9</v>
      </c>
      <c r="AV30" s="2">
        <f t="shared" si="22"/>
        <v>1.2999999999999999E-2</v>
      </c>
      <c r="BK30">
        <v>0.5</v>
      </c>
      <c r="BL30">
        <f>NORMSINV(BK30)</f>
        <v>0</v>
      </c>
      <c r="BM30">
        <v>0.25</v>
      </c>
      <c r="BS30">
        <f t="shared" si="10"/>
        <v>3.5999999999999997E-2</v>
      </c>
      <c r="BT30">
        <f t="shared" si="10"/>
        <v>28</v>
      </c>
      <c r="BU30">
        <f t="shared" si="11"/>
        <v>3.5999999999999997E-2</v>
      </c>
      <c r="BV30">
        <f t="shared" si="12"/>
        <v>0.33782149155000962</v>
      </c>
      <c r="BW30">
        <f t="shared" si="13"/>
        <v>0.66217850844999038</v>
      </c>
      <c r="BX30">
        <f t="shared" si="14"/>
        <v>0.35633901081796693</v>
      </c>
      <c r="BY30">
        <f t="shared" si="15"/>
        <v>-116.44107080093001</v>
      </c>
      <c r="BZ30">
        <f t="shared" si="16"/>
        <v>0.35714285714285715</v>
      </c>
      <c r="CA30">
        <f t="shared" si="17"/>
        <v>-0.36610635680056969</v>
      </c>
    </row>
    <row r="31" spans="1:79" x14ac:dyDescent="0.25">
      <c r="A31" s="35">
        <v>3.5999999999999997E-2</v>
      </c>
      <c r="B31">
        <v>29</v>
      </c>
      <c r="C31" s="6">
        <f t="shared" si="0"/>
        <v>0.37012987012987014</v>
      </c>
      <c r="D31" s="6">
        <f t="shared" si="1"/>
        <v>-0.33150940212681523</v>
      </c>
      <c r="E31" s="7">
        <f t="shared" si="2"/>
        <v>0.37012987012987014</v>
      </c>
      <c r="F31" s="7">
        <f t="shared" si="3"/>
        <v>0.37761210969661357</v>
      </c>
      <c r="I31">
        <f t="shared" si="4"/>
        <v>0.99951730678251771</v>
      </c>
      <c r="J31">
        <f t="shared" si="5"/>
        <v>6.150950715132731E-2</v>
      </c>
      <c r="K31">
        <f t="shared" si="6"/>
        <v>1.7201567317321823E-3</v>
      </c>
      <c r="L31">
        <f t="shared" si="18"/>
        <v>0.14000000000000004</v>
      </c>
      <c r="AU31">
        <f t="shared" si="21"/>
        <v>10</v>
      </c>
      <c r="AV31" s="2">
        <f t="shared" si="22"/>
        <v>1.4E-2</v>
      </c>
      <c r="BS31">
        <f t="shared" si="10"/>
        <v>3.5999999999999997E-2</v>
      </c>
      <c r="BT31">
        <f t="shared" si="10"/>
        <v>29</v>
      </c>
      <c r="BU31">
        <f t="shared" si="11"/>
        <v>3.5999999999999997E-2</v>
      </c>
      <c r="BV31">
        <f t="shared" si="12"/>
        <v>0.33782149155000962</v>
      </c>
      <c r="BW31">
        <f t="shared" si="13"/>
        <v>0.66217850844999038</v>
      </c>
      <c r="BX31">
        <f t="shared" si="14"/>
        <v>0.38333035126188997</v>
      </c>
      <c r="BY31">
        <f t="shared" si="15"/>
        <v>-116.51345946903744</v>
      </c>
      <c r="BZ31">
        <f t="shared" si="16"/>
        <v>0.37012987012987014</v>
      </c>
      <c r="CA31">
        <f t="shared" si="17"/>
        <v>-0.33150940212681523</v>
      </c>
    </row>
    <row r="32" spans="1:79" x14ac:dyDescent="0.25">
      <c r="A32" s="35">
        <v>3.5999999999999997E-2</v>
      </c>
      <c r="B32">
        <v>30</v>
      </c>
      <c r="C32" s="6">
        <f t="shared" si="0"/>
        <v>0.38311688311688313</v>
      </c>
      <c r="D32" s="6">
        <f t="shared" si="1"/>
        <v>-0.29730486698344893</v>
      </c>
      <c r="E32" s="7">
        <f t="shared" si="2"/>
        <v>0.38311688311688308</v>
      </c>
      <c r="F32" s="7">
        <f t="shared" si="3"/>
        <v>0.38169492115658965</v>
      </c>
      <c r="I32">
        <f t="shared" si="4"/>
        <v>0.9997485575560775</v>
      </c>
      <c r="J32">
        <f t="shared" si="5"/>
        <v>3.3552938904104421E-2</v>
      </c>
      <c r="K32">
        <f t="shared" si="6"/>
        <v>9.3833159129853947E-4</v>
      </c>
      <c r="L32">
        <f t="shared" si="18"/>
        <v>0.14500000000000005</v>
      </c>
      <c r="AU32">
        <f t="shared" si="21"/>
        <v>11</v>
      </c>
      <c r="AV32" s="2">
        <f t="shared" si="22"/>
        <v>1.4999999999999999E-2</v>
      </c>
      <c r="BK32">
        <v>0.75</v>
      </c>
      <c r="BL32">
        <f>NORMSINV(BK32)</f>
        <v>0.67448975019608193</v>
      </c>
      <c r="BM32">
        <v>0</v>
      </c>
      <c r="BS32">
        <f t="shared" si="10"/>
        <v>3.5999999999999997E-2</v>
      </c>
      <c r="BT32">
        <f t="shared" si="10"/>
        <v>30</v>
      </c>
      <c r="BU32">
        <f t="shared" si="11"/>
        <v>3.5999999999999997E-2</v>
      </c>
      <c r="BV32">
        <f t="shared" si="12"/>
        <v>0.33782149155000962</v>
      </c>
      <c r="BW32">
        <f t="shared" si="13"/>
        <v>0.66217850844999038</v>
      </c>
      <c r="BX32">
        <f t="shared" si="14"/>
        <v>0.38333035126188997</v>
      </c>
      <c r="BY32">
        <f t="shared" si="15"/>
        <v>-120.60165102935454</v>
      </c>
      <c r="BZ32">
        <f t="shared" si="16"/>
        <v>0.38311688311688313</v>
      </c>
      <c r="CA32">
        <f t="shared" si="17"/>
        <v>-0.29730486698344893</v>
      </c>
    </row>
    <row r="33" spans="1:79" x14ac:dyDescent="0.25">
      <c r="A33" s="35">
        <v>3.5999999999999997E-2</v>
      </c>
      <c r="B33">
        <v>31</v>
      </c>
      <c r="C33" s="6">
        <f t="shared" si="0"/>
        <v>0.39610389610389612</v>
      </c>
      <c r="D33" s="6">
        <f t="shared" si="1"/>
        <v>-0.26344476380393428</v>
      </c>
      <c r="E33" s="7">
        <f t="shared" si="2"/>
        <v>0.39610389610389607</v>
      </c>
      <c r="F33" s="7">
        <f t="shared" si="3"/>
        <v>0.385335804647844</v>
      </c>
      <c r="I33">
        <f t="shared" si="4"/>
        <v>0.99987290717829791</v>
      </c>
      <c r="J33">
        <f t="shared" si="5"/>
        <v>1.7727039893869395E-2</v>
      </c>
      <c r="K33">
        <f t="shared" si="6"/>
        <v>4.9574916820750985E-4</v>
      </c>
      <c r="L33">
        <f t="shared" si="18"/>
        <v>0.15000000000000005</v>
      </c>
      <c r="AU33">
        <f t="shared" si="21"/>
        <v>12</v>
      </c>
      <c r="AV33" s="2">
        <f t="shared" si="22"/>
        <v>1.4999999999999999E-2</v>
      </c>
      <c r="BK33">
        <v>0.75</v>
      </c>
      <c r="BL33">
        <f>NORMSINV(BK33)</f>
        <v>0.67448975019608193</v>
      </c>
      <c r="BM33">
        <v>0.25</v>
      </c>
      <c r="BS33">
        <f t="shared" si="10"/>
        <v>3.5999999999999997E-2</v>
      </c>
      <c r="BT33">
        <f t="shared" si="10"/>
        <v>31</v>
      </c>
      <c r="BU33">
        <f t="shared" si="11"/>
        <v>3.5999999999999997E-2</v>
      </c>
      <c r="BV33">
        <f t="shared" si="12"/>
        <v>0.33782149155000962</v>
      </c>
      <c r="BW33">
        <f t="shared" si="13"/>
        <v>0.66217850844999038</v>
      </c>
      <c r="BX33">
        <f t="shared" si="14"/>
        <v>0.39705104771022515</v>
      </c>
      <c r="BY33">
        <f t="shared" si="15"/>
        <v>-122.54461272302801</v>
      </c>
      <c r="BZ33">
        <f t="shared" si="16"/>
        <v>0.39610389610389612</v>
      </c>
      <c r="CA33">
        <f t="shared" si="17"/>
        <v>-0.26344476380393428</v>
      </c>
    </row>
    <row r="34" spans="1:79" x14ac:dyDescent="0.25">
      <c r="A34" s="35">
        <v>3.6999999999999998E-2</v>
      </c>
      <c r="B34">
        <v>32</v>
      </c>
      <c r="C34" s="6">
        <f t="shared" si="0"/>
        <v>0.40909090909090912</v>
      </c>
      <c r="D34" s="6">
        <f t="shared" si="1"/>
        <v>-0.22988411757923208</v>
      </c>
      <c r="E34" s="7">
        <f t="shared" si="2"/>
        <v>0.40909090909090906</v>
      </c>
      <c r="F34" s="7">
        <f t="shared" si="3"/>
        <v>0.38853893828063618</v>
      </c>
      <c r="I34">
        <f t="shared" si="4"/>
        <v>0.99993767499931607</v>
      </c>
      <c r="J34">
        <f t="shared" si="5"/>
        <v>9.0710845562908572E-3</v>
      </c>
      <c r="K34">
        <f t="shared" si="6"/>
        <v>2.5367927473759382E-4</v>
      </c>
      <c r="L34">
        <f t="shared" si="18"/>
        <v>0.15500000000000005</v>
      </c>
      <c r="AU34">
        <f t="shared" si="21"/>
        <v>13</v>
      </c>
      <c r="AV34" s="2">
        <f t="shared" si="22"/>
        <v>1.7000000000000001E-2</v>
      </c>
      <c r="BS34">
        <f t="shared" si="10"/>
        <v>3.6999999999999998E-2</v>
      </c>
      <c r="BT34">
        <f t="shared" si="10"/>
        <v>32</v>
      </c>
      <c r="BU34">
        <f t="shared" si="11"/>
        <v>3.6999999999999998E-2</v>
      </c>
      <c r="BV34">
        <f t="shared" si="12"/>
        <v>0.35098670685825167</v>
      </c>
      <c r="BW34">
        <f t="shared" si="13"/>
        <v>0.64901329314174827</v>
      </c>
      <c r="BX34">
        <f t="shared" si="14"/>
        <v>0.4530515638329895</v>
      </c>
      <c r="BY34">
        <f t="shared" si="15"/>
        <v>-115.84164444068263</v>
      </c>
      <c r="BZ34">
        <f t="shared" si="16"/>
        <v>0.40909090909090912</v>
      </c>
      <c r="CA34">
        <f t="shared" si="17"/>
        <v>-0.22988411757923208</v>
      </c>
    </row>
    <row r="35" spans="1:79" x14ac:dyDescent="0.25">
      <c r="A35" s="35">
        <v>3.7999999999999999E-2</v>
      </c>
      <c r="B35">
        <v>33</v>
      </c>
      <c r="C35" s="6">
        <f t="shared" ref="C35:C66" si="23">(B35-0.5)/$S$2</f>
        <v>0.42207792207792205</v>
      </c>
      <c r="D35" s="6">
        <f t="shared" si="1"/>
        <v>-0.1965804839448127</v>
      </c>
      <c r="E35" s="7">
        <f t="shared" si="2"/>
        <v>0.42207792207792205</v>
      </c>
      <c r="F35" s="7">
        <f t="shared" si="3"/>
        <v>0.39130793299418126</v>
      </c>
      <c r="I35">
        <f t="shared" si="4"/>
        <v>0.99997035090005237</v>
      </c>
      <c r="J35">
        <f t="shared" si="5"/>
        <v>4.4957230093131666E-3</v>
      </c>
      <c r="K35">
        <f t="shared" si="6"/>
        <v>1.2572606344329049E-4</v>
      </c>
      <c r="L35">
        <f t="shared" si="18"/>
        <v>0.16000000000000006</v>
      </c>
      <c r="AU35">
        <f t="shared" si="21"/>
        <v>14</v>
      </c>
      <c r="AV35" s="2">
        <f t="shared" si="22"/>
        <v>0.02</v>
      </c>
      <c r="BK35" t="s">
        <v>18</v>
      </c>
      <c r="BS35">
        <f t="shared" si="10"/>
        <v>3.7999999999999999E-2</v>
      </c>
      <c r="BT35">
        <f t="shared" si="10"/>
        <v>33</v>
      </c>
      <c r="BU35">
        <f t="shared" si="11"/>
        <v>3.7999999999999999E-2</v>
      </c>
      <c r="BV35">
        <f t="shared" si="12"/>
        <v>0.36433328193533465</v>
      </c>
      <c r="BW35">
        <f t="shared" si="13"/>
        <v>0.63566671806466535</v>
      </c>
      <c r="BX35">
        <f t="shared" si="14"/>
        <v>0.48148014884248103</v>
      </c>
      <c r="BY35">
        <f t="shared" si="15"/>
        <v>-113.137472297404</v>
      </c>
      <c r="BZ35">
        <f t="shared" si="16"/>
        <v>0.42207792207792205</v>
      </c>
      <c r="CA35">
        <f t="shared" si="17"/>
        <v>-0.1965804839448127</v>
      </c>
    </row>
    <row r="36" spans="1:79" x14ac:dyDescent="0.25">
      <c r="A36" s="38">
        <v>4.1000000000000002E-2</v>
      </c>
      <c r="B36">
        <v>34</v>
      </c>
      <c r="C36" s="6">
        <f t="shared" si="23"/>
        <v>0.43506493506493504</v>
      </c>
      <c r="D36" s="6">
        <f t="shared" si="1"/>
        <v>-0.1634935259298646</v>
      </c>
      <c r="E36" s="7">
        <f t="shared" si="2"/>
        <v>0.43506493506493504</v>
      </c>
      <c r="F36" s="7">
        <f t="shared" si="3"/>
        <v>0.3936458626171504</v>
      </c>
      <c r="I36">
        <f t="shared" si="4"/>
        <v>0.99998631885275335</v>
      </c>
      <c r="J36">
        <f t="shared" si="5"/>
        <v>2.1580286851859546E-3</v>
      </c>
      <c r="K36">
        <f t="shared" si="6"/>
        <v>6.035079359294892E-5</v>
      </c>
      <c r="L36">
        <f t="shared" si="18"/>
        <v>0.16500000000000006</v>
      </c>
      <c r="AU36">
        <f t="shared" si="21"/>
        <v>15</v>
      </c>
      <c r="AV36" s="2">
        <f t="shared" si="22"/>
        <v>2.1000000000000001E-2</v>
      </c>
      <c r="BK36">
        <v>0.1</v>
      </c>
      <c r="BL36">
        <f>NORMSINV(BK36)</f>
        <v>-1.2815515655446006</v>
      </c>
      <c r="BM36">
        <v>0</v>
      </c>
      <c r="BS36">
        <f t="shared" si="10"/>
        <v>4.1000000000000002E-2</v>
      </c>
      <c r="BT36">
        <f t="shared" si="10"/>
        <v>34</v>
      </c>
      <c r="BU36">
        <f t="shared" si="11"/>
        <v>4.1000000000000002E-2</v>
      </c>
      <c r="BV36">
        <f t="shared" si="12"/>
        <v>0.40531026040543416</v>
      </c>
      <c r="BW36">
        <f t="shared" si="13"/>
        <v>0.59468973959456584</v>
      </c>
      <c r="BX36">
        <f t="shared" si="14"/>
        <v>0.48148014884248103</v>
      </c>
      <c r="BY36">
        <f t="shared" si="15"/>
        <v>-109.47751133024062</v>
      </c>
      <c r="BZ36">
        <f t="shared" si="16"/>
        <v>0.43506493506493504</v>
      </c>
      <c r="CA36">
        <f t="shared" si="17"/>
        <v>-0.1634935259298646</v>
      </c>
    </row>
    <row r="37" spans="1:79" x14ac:dyDescent="0.25">
      <c r="A37" s="38">
        <v>4.1000000000000002E-2</v>
      </c>
      <c r="B37">
        <v>35</v>
      </c>
      <c r="C37" s="6">
        <f t="shared" si="23"/>
        <v>0.44805194805194803</v>
      </c>
      <c r="D37" s="6">
        <f t="shared" si="1"/>
        <v>-0.13058463755995259</v>
      </c>
      <c r="E37" s="7">
        <f t="shared" si="2"/>
        <v>0.44805194805194803</v>
      </c>
      <c r="F37" s="7">
        <f t="shared" si="3"/>
        <v>0.39555528874720342</v>
      </c>
      <c r="I37">
        <f t="shared" si="4"/>
        <v>0.99999387715427934</v>
      </c>
      <c r="J37">
        <f t="shared" si="5"/>
        <v>1.003303247300724E-3</v>
      </c>
      <c r="K37">
        <f t="shared" si="6"/>
        <v>2.805808264025177E-5</v>
      </c>
      <c r="L37">
        <f t="shared" si="18"/>
        <v>0.17000000000000007</v>
      </c>
      <c r="AU37">
        <f t="shared" si="21"/>
        <v>16</v>
      </c>
      <c r="AV37" s="2">
        <f t="shared" si="22"/>
        <v>2.1999999999999999E-2</v>
      </c>
      <c r="BK37">
        <v>0.1</v>
      </c>
      <c r="BL37">
        <f>NORMSINV(BK37)</f>
        <v>-1.2815515655446006</v>
      </c>
      <c r="BM37">
        <v>0.25</v>
      </c>
      <c r="BS37">
        <f t="shared" si="10"/>
        <v>4.1000000000000002E-2</v>
      </c>
      <c r="BT37">
        <f t="shared" si="10"/>
        <v>35</v>
      </c>
      <c r="BU37">
        <f t="shared" si="11"/>
        <v>4.1000000000000002E-2</v>
      </c>
      <c r="BV37">
        <f t="shared" si="12"/>
        <v>0.40531026040543416</v>
      </c>
      <c r="BW37">
        <f t="shared" si="13"/>
        <v>0.59468973959456584</v>
      </c>
      <c r="BX37">
        <f t="shared" si="14"/>
        <v>0.49573898417672435</v>
      </c>
      <c r="BY37">
        <f t="shared" si="15"/>
        <v>-110.73176320810309</v>
      </c>
      <c r="BZ37">
        <f t="shared" si="16"/>
        <v>0.44805194805194803</v>
      </c>
      <c r="CA37">
        <f t="shared" si="17"/>
        <v>-0.13058463755995259</v>
      </c>
    </row>
    <row r="38" spans="1:79" x14ac:dyDescent="0.25">
      <c r="A38" s="38">
        <v>4.1000000000000002E-2</v>
      </c>
      <c r="B38">
        <v>36</v>
      </c>
      <c r="C38" s="6">
        <f t="shared" si="23"/>
        <v>0.46103896103896103</v>
      </c>
      <c r="D38" s="6">
        <f t="shared" si="1"/>
        <v>-9.7816604565374943E-2</v>
      </c>
      <c r="E38" s="7">
        <f t="shared" si="2"/>
        <v>0.46103896103896103</v>
      </c>
      <c r="F38" s="7">
        <f t="shared" si="3"/>
        <v>0.39703828099280863</v>
      </c>
      <c r="I38">
        <f t="shared" si="4"/>
        <v>0.99999734254662009</v>
      </c>
      <c r="J38">
        <f t="shared" si="5"/>
        <v>4.5177746043315465E-4</v>
      </c>
      <c r="K38">
        <f t="shared" si="6"/>
        <v>1.2634275184436932E-5</v>
      </c>
      <c r="L38">
        <f t="shared" si="18"/>
        <v>0.17500000000000007</v>
      </c>
      <c r="AU38">
        <f t="shared" si="21"/>
        <v>17</v>
      </c>
      <c r="AV38" s="2">
        <f t="shared" si="22"/>
        <v>2.3E-2</v>
      </c>
      <c r="BS38">
        <f t="shared" si="10"/>
        <v>4.1000000000000002E-2</v>
      </c>
      <c r="BT38">
        <f t="shared" si="10"/>
        <v>36</v>
      </c>
      <c r="BU38">
        <f t="shared" si="11"/>
        <v>4.1000000000000002E-2</v>
      </c>
      <c r="BV38">
        <f t="shared" si="12"/>
        <v>0.40531026040543416</v>
      </c>
      <c r="BW38">
        <f t="shared" si="13"/>
        <v>0.59468973959456584</v>
      </c>
      <c r="BX38">
        <f t="shared" si="14"/>
        <v>0.52425476374956514</v>
      </c>
      <c r="BY38">
        <f t="shared" si="15"/>
        <v>-109.97047663018056</v>
      </c>
      <c r="BZ38">
        <f t="shared" si="16"/>
        <v>0.46103896103896103</v>
      </c>
      <c r="CA38">
        <f t="shared" si="17"/>
        <v>-9.7816604565374943E-2</v>
      </c>
    </row>
    <row r="39" spans="1:79" x14ac:dyDescent="0.25">
      <c r="A39" s="38">
        <v>4.2000000000000003E-2</v>
      </c>
      <c r="B39">
        <v>37</v>
      </c>
      <c r="C39" s="6">
        <f t="shared" si="23"/>
        <v>0.47402597402597402</v>
      </c>
      <c r="D39" s="6">
        <f t="shared" si="1"/>
        <v>-6.5153294007631993E-2</v>
      </c>
      <c r="E39" s="7">
        <f t="shared" si="2"/>
        <v>0.47402597402597402</v>
      </c>
      <c r="F39" s="7">
        <f t="shared" si="3"/>
        <v>0.39809643300461728</v>
      </c>
      <c r="I39">
        <f t="shared" si="4"/>
        <v>0.99999888152933836</v>
      </c>
      <c r="J39">
        <f t="shared" si="5"/>
        <v>1.9703085361848048E-4</v>
      </c>
      <c r="K39">
        <f t="shared" si="6"/>
        <v>5.5101067283296185E-6</v>
      </c>
      <c r="L39">
        <f t="shared" si="18"/>
        <v>0.18000000000000008</v>
      </c>
      <c r="AU39">
        <f t="shared" si="21"/>
        <v>18</v>
      </c>
      <c r="AV39" s="2">
        <f t="shared" si="22"/>
        <v>2.5000000000000001E-2</v>
      </c>
      <c r="BK39">
        <v>0.9</v>
      </c>
      <c r="BL39">
        <f>NORMSINV(BK39)</f>
        <v>1.2815515655446006</v>
      </c>
      <c r="BM39">
        <v>0</v>
      </c>
      <c r="BS39">
        <f t="shared" si="10"/>
        <v>4.2000000000000003E-2</v>
      </c>
      <c r="BT39">
        <f t="shared" si="10"/>
        <v>37</v>
      </c>
      <c r="BU39">
        <f t="shared" si="11"/>
        <v>4.2000000000000003E-2</v>
      </c>
      <c r="BV39">
        <f t="shared" si="12"/>
        <v>0.41922851675393669</v>
      </c>
      <c r="BW39">
        <f t="shared" si="13"/>
        <v>0.58077148324606331</v>
      </c>
      <c r="BX39">
        <f t="shared" si="14"/>
        <v>0.55264680188304693</v>
      </c>
      <c r="BY39">
        <f t="shared" si="15"/>
        <v>-106.75339673933642</v>
      </c>
      <c r="BZ39">
        <f t="shared" si="16"/>
        <v>0.47402597402597402</v>
      </c>
      <c r="CA39">
        <f t="shared" si="17"/>
        <v>-6.5153294007631993E-2</v>
      </c>
    </row>
    <row r="40" spans="1:79" x14ac:dyDescent="0.25">
      <c r="A40" s="38">
        <v>4.2999999999999997E-2</v>
      </c>
      <c r="B40">
        <v>38</v>
      </c>
      <c r="C40" s="6">
        <f t="shared" si="23"/>
        <v>0.48701298701298701</v>
      </c>
      <c r="D40" s="6">
        <f t="shared" si="1"/>
        <v>-3.2559365805613305E-2</v>
      </c>
      <c r="E40" s="7">
        <f t="shared" si="2"/>
        <v>0.48701298701298701</v>
      </c>
      <c r="F40" s="7">
        <f t="shared" si="3"/>
        <v>0.39873087462529472</v>
      </c>
      <c r="I40">
        <f t="shared" si="4"/>
        <v>0.99999954354477749</v>
      </c>
      <c r="J40">
        <f t="shared" si="5"/>
        <v>8.3226427930015593E-5</v>
      </c>
      <c r="K40">
        <f t="shared" si="6"/>
        <v>2.3274857317524505E-6</v>
      </c>
      <c r="L40">
        <f t="shared" si="18"/>
        <v>0.18500000000000008</v>
      </c>
      <c r="AU40">
        <f t="shared" si="21"/>
        <v>19</v>
      </c>
      <c r="AV40" s="2">
        <f t="shared" si="22"/>
        <v>0.03</v>
      </c>
      <c r="BK40">
        <v>0.9</v>
      </c>
      <c r="BL40">
        <f>NORMSINV(BK40)</f>
        <v>1.2815515655446006</v>
      </c>
      <c r="BM40">
        <v>0.25</v>
      </c>
      <c r="BS40">
        <f t="shared" si="10"/>
        <v>4.2999999999999997E-2</v>
      </c>
      <c r="BT40">
        <f t="shared" si="10"/>
        <v>38</v>
      </c>
      <c r="BU40">
        <f t="shared" si="11"/>
        <v>4.2999999999999997E-2</v>
      </c>
      <c r="BV40">
        <f t="shared" si="12"/>
        <v>0.43324859579633423</v>
      </c>
      <c r="BW40">
        <f t="shared" si="13"/>
        <v>0.56675140420366577</v>
      </c>
      <c r="BX40">
        <f t="shared" si="14"/>
        <v>0.55264680188304693</v>
      </c>
      <c r="BY40">
        <f t="shared" si="15"/>
        <v>-107.21098257020641</v>
      </c>
      <c r="BZ40">
        <f t="shared" si="16"/>
        <v>0.48701298701298701</v>
      </c>
      <c r="CA40">
        <f t="shared" si="17"/>
        <v>-3.2559365805613305E-2</v>
      </c>
    </row>
    <row r="41" spans="1:79" x14ac:dyDescent="0.25">
      <c r="A41" s="38">
        <v>4.3999999999999997E-2</v>
      </c>
      <c r="B41">
        <v>39</v>
      </c>
      <c r="C41" s="6">
        <f t="shared" si="23"/>
        <v>0.5</v>
      </c>
      <c r="D41" s="6">
        <f t="shared" si="1"/>
        <v>0</v>
      </c>
      <c r="E41" s="7">
        <f t="shared" si="2"/>
        <v>0.5</v>
      </c>
      <c r="F41" s="7">
        <f t="shared" si="3"/>
        <v>0.3989422804014327</v>
      </c>
      <c r="I41">
        <f t="shared" si="4"/>
        <v>0.99999981938363269</v>
      </c>
      <c r="J41">
        <f t="shared" si="5"/>
        <v>3.4049097778039252E-5</v>
      </c>
      <c r="K41">
        <f t="shared" si="6"/>
        <v>9.5220702400047818E-7</v>
      </c>
      <c r="L41">
        <f t="shared" si="18"/>
        <v>0.19000000000000009</v>
      </c>
      <c r="AU41">
        <f t="shared" si="21"/>
        <v>20</v>
      </c>
      <c r="AV41" s="2">
        <f t="shared" si="22"/>
        <v>0.03</v>
      </c>
      <c r="BS41">
        <f t="shared" si="10"/>
        <v>4.3999999999999997E-2</v>
      </c>
      <c r="BT41">
        <f t="shared" si="10"/>
        <v>39</v>
      </c>
      <c r="BU41">
        <f t="shared" si="11"/>
        <v>4.3999999999999997E-2</v>
      </c>
      <c r="BV41">
        <f t="shared" si="12"/>
        <v>0.44735319811695307</v>
      </c>
      <c r="BW41">
        <f t="shared" si="13"/>
        <v>0.55264680188304693</v>
      </c>
      <c r="BX41">
        <f t="shared" si="14"/>
        <v>0.55264680188304693</v>
      </c>
      <c r="BY41">
        <f t="shared" si="15"/>
        <v>-107.60311254812311</v>
      </c>
      <c r="BZ41">
        <f t="shared" si="16"/>
        <v>0.5</v>
      </c>
      <c r="CA41">
        <f t="shared" si="17"/>
        <v>0</v>
      </c>
    </row>
    <row r="42" spans="1:79" x14ac:dyDescent="0.25">
      <c r="A42" s="38">
        <v>4.3999999999999997E-2</v>
      </c>
      <c r="B42">
        <v>40</v>
      </c>
      <c r="C42" s="6">
        <f t="shared" si="23"/>
        <v>0.51298701298701299</v>
      </c>
      <c r="D42" s="6">
        <f t="shared" si="1"/>
        <v>3.2559365805613305E-2</v>
      </c>
      <c r="E42" s="7">
        <f t="shared" si="2"/>
        <v>0.51298701298701299</v>
      </c>
      <c r="F42" s="7">
        <f t="shared" si="3"/>
        <v>0.39873087462529472</v>
      </c>
      <c r="I42">
        <f t="shared" si="4"/>
        <v>0.99999993070937931</v>
      </c>
      <c r="J42">
        <f t="shared" si="5"/>
        <v>1.349171937071418E-5</v>
      </c>
      <c r="K42">
        <f t="shared" si="6"/>
        <v>3.7730544387356024E-7</v>
      </c>
      <c r="L42">
        <f t="shared" si="18"/>
        <v>0.19500000000000009</v>
      </c>
      <c r="AU42">
        <f t="shared" si="21"/>
        <v>21</v>
      </c>
      <c r="AV42" s="2">
        <f t="shared" si="22"/>
        <v>3.1E-2</v>
      </c>
      <c r="BS42">
        <f t="shared" si="10"/>
        <v>4.3999999999999997E-2</v>
      </c>
      <c r="BT42">
        <f t="shared" si="10"/>
        <v>40</v>
      </c>
      <c r="BU42">
        <f t="shared" si="11"/>
        <v>4.3999999999999997E-2</v>
      </c>
      <c r="BV42">
        <f t="shared" si="12"/>
        <v>0.44735319811695307</v>
      </c>
      <c r="BW42">
        <f t="shared" si="13"/>
        <v>0.55264680188304693</v>
      </c>
      <c r="BX42">
        <f t="shared" si="14"/>
        <v>0.56675140420366577</v>
      </c>
      <c r="BY42">
        <f t="shared" si="15"/>
        <v>-108.40706711950965</v>
      </c>
      <c r="BZ42">
        <f t="shared" si="16"/>
        <v>0.51298701298701299</v>
      </c>
      <c r="CA42">
        <f t="shared" si="17"/>
        <v>3.2559365805613305E-2</v>
      </c>
    </row>
    <row r="43" spans="1:79" x14ac:dyDescent="0.25">
      <c r="A43" s="38">
        <v>4.3999999999999997E-2</v>
      </c>
      <c r="B43">
        <v>41</v>
      </c>
      <c r="C43" s="6">
        <f t="shared" si="23"/>
        <v>0.52597402597402598</v>
      </c>
      <c r="D43" s="6">
        <f t="shared" si="1"/>
        <v>6.5153294007631993E-2</v>
      </c>
      <c r="E43" s="7">
        <f t="shared" si="2"/>
        <v>0.52597402597402598</v>
      </c>
      <c r="F43" s="7">
        <f t="shared" si="3"/>
        <v>0.39809643300461728</v>
      </c>
      <c r="I43">
        <f t="shared" si="4"/>
        <v>0.99999997422934495</v>
      </c>
      <c r="J43">
        <f t="shared" si="5"/>
        <v>5.1778125885100012E-6</v>
      </c>
      <c r="K43">
        <f t="shared" si="6"/>
        <v>1.4480117939915762E-7</v>
      </c>
      <c r="L43">
        <f t="shared" si="18"/>
        <v>0.20000000000000009</v>
      </c>
      <c r="AU43">
        <f t="shared" si="21"/>
        <v>22</v>
      </c>
      <c r="AV43" s="2">
        <f t="shared" si="22"/>
        <v>3.1E-2</v>
      </c>
      <c r="BS43">
        <f t="shared" si="10"/>
        <v>4.3999999999999997E-2</v>
      </c>
      <c r="BT43">
        <f t="shared" si="10"/>
        <v>41</v>
      </c>
      <c r="BU43">
        <f t="shared" si="11"/>
        <v>4.3999999999999997E-2</v>
      </c>
      <c r="BV43">
        <f t="shared" si="12"/>
        <v>0.44735319811695307</v>
      </c>
      <c r="BW43">
        <f t="shared" si="13"/>
        <v>0.55264680188304693</v>
      </c>
      <c r="BX43">
        <f t="shared" si="14"/>
        <v>0.58077148324606331</v>
      </c>
      <c r="BY43">
        <f t="shared" si="15"/>
        <v>-109.17218554047059</v>
      </c>
      <c r="BZ43">
        <f t="shared" si="16"/>
        <v>0.52597402597402598</v>
      </c>
      <c r="CA43">
        <f t="shared" si="17"/>
        <v>6.5153294007631993E-2</v>
      </c>
    </row>
    <row r="44" spans="1:79" x14ac:dyDescent="0.25">
      <c r="A44" s="38">
        <v>4.5999999999999999E-2</v>
      </c>
      <c r="B44">
        <v>42</v>
      </c>
      <c r="C44" s="6">
        <f t="shared" si="23"/>
        <v>0.53896103896103897</v>
      </c>
      <c r="D44" s="6">
        <f t="shared" si="1"/>
        <v>9.7816604565374943E-2</v>
      </c>
      <c r="E44" s="7">
        <f t="shared" si="2"/>
        <v>0.53896103896103897</v>
      </c>
      <c r="F44" s="7">
        <f t="shared" si="3"/>
        <v>0.39703828099280863</v>
      </c>
      <c r="I44">
        <f t="shared" si="4"/>
        <v>0.99999999070846868</v>
      </c>
      <c r="J44">
        <f t="shared" si="5"/>
        <v>1.9246097963324529E-6</v>
      </c>
      <c r="K44">
        <f t="shared" si="6"/>
        <v>5.3823069805681795E-8</v>
      </c>
      <c r="L44">
        <f t="shared" si="18"/>
        <v>0.2050000000000001</v>
      </c>
      <c r="AU44">
        <f t="shared" si="21"/>
        <v>23</v>
      </c>
      <c r="AV44" s="2">
        <f t="shared" si="22"/>
        <v>3.2000000000000001E-2</v>
      </c>
      <c r="BS44">
        <f t="shared" si="10"/>
        <v>4.5999999999999999E-2</v>
      </c>
      <c r="BT44">
        <f t="shared" si="10"/>
        <v>42</v>
      </c>
      <c r="BU44">
        <f t="shared" si="11"/>
        <v>4.5999999999999999E-2</v>
      </c>
      <c r="BV44">
        <f t="shared" si="12"/>
        <v>0.4757452362504348</v>
      </c>
      <c r="BW44">
        <f t="shared" si="13"/>
        <v>0.52425476374956514</v>
      </c>
      <c r="BX44">
        <f t="shared" si="14"/>
        <v>0.59468973959456584</v>
      </c>
      <c r="BY44">
        <f t="shared" si="15"/>
        <v>-104.79482404355254</v>
      </c>
      <c r="BZ44">
        <f t="shared" si="16"/>
        <v>0.53896103896103897</v>
      </c>
      <c r="CA44">
        <f t="shared" si="17"/>
        <v>9.7816604565374943E-2</v>
      </c>
    </row>
    <row r="45" spans="1:79" x14ac:dyDescent="0.25">
      <c r="A45" s="38">
        <v>4.8000000000000001E-2</v>
      </c>
      <c r="B45">
        <v>43</v>
      </c>
      <c r="C45" s="6">
        <f t="shared" si="23"/>
        <v>0.55194805194805197</v>
      </c>
      <c r="D45" s="6">
        <f t="shared" si="1"/>
        <v>0.13058463755995259</v>
      </c>
      <c r="E45" s="7">
        <f t="shared" si="2"/>
        <v>0.55194805194805197</v>
      </c>
      <c r="F45" s="7">
        <f t="shared" si="3"/>
        <v>0.39555528874720342</v>
      </c>
      <c r="I45">
        <f t="shared" si="4"/>
        <v>0.99999999675257689</v>
      </c>
      <c r="J45">
        <f t="shared" si="5"/>
        <v>6.9287739727167558E-7</v>
      </c>
      <c r="K45">
        <f t="shared" si="6"/>
        <v>1.9376804893749295E-8</v>
      </c>
      <c r="L45">
        <f t="shared" si="18"/>
        <v>0.2100000000000001</v>
      </c>
      <c r="AU45">
        <f t="shared" si="21"/>
        <v>24</v>
      </c>
      <c r="AV45" s="2">
        <f t="shared" si="22"/>
        <v>3.2000000000000001E-2</v>
      </c>
      <c r="BS45">
        <f t="shared" si="10"/>
        <v>4.8000000000000001E-2</v>
      </c>
      <c r="BT45">
        <f t="shared" si="10"/>
        <v>43</v>
      </c>
      <c r="BU45">
        <f t="shared" si="11"/>
        <v>4.8000000000000001E-2</v>
      </c>
      <c r="BV45">
        <f t="shared" si="12"/>
        <v>0.50426101582327565</v>
      </c>
      <c r="BW45">
        <f t="shared" si="13"/>
        <v>0.49573898417672435</v>
      </c>
      <c r="BX45">
        <f t="shared" si="14"/>
        <v>0.59468973959456584</v>
      </c>
      <c r="BY45">
        <f t="shared" si="15"/>
        <v>-102.37202051378193</v>
      </c>
      <c r="BZ45">
        <f t="shared" si="16"/>
        <v>0.55194805194805197</v>
      </c>
      <c r="CA45">
        <f t="shared" si="17"/>
        <v>0.13058463755995259</v>
      </c>
    </row>
    <row r="46" spans="1:79" x14ac:dyDescent="0.25">
      <c r="A46" s="38">
        <v>4.9000000000000002E-2</v>
      </c>
      <c r="B46">
        <v>44</v>
      </c>
      <c r="C46" s="6">
        <f t="shared" si="23"/>
        <v>0.56493506493506496</v>
      </c>
      <c r="D46" s="6">
        <f t="shared" si="1"/>
        <v>0.1634935259298646</v>
      </c>
      <c r="E46" s="7">
        <f t="shared" si="2"/>
        <v>0.56493506493506496</v>
      </c>
      <c r="F46" s="7">
        <f t="shared" si="3"/>
        <v>0.3936458626171504</v>
      </c>
      <c r="I46">
        <f t="shared" si="4"/>
        <v>0.99999999889982771</v>
      </c>
      <c r="J46">
        <f t="shared" si="5"/>
        <v>2.4159471717369294E-7</v>
      </c>
      <c r="K46">
        <f t="shared" si="6"/>
        <v>6.7563665902059306E-9</v>
      </c>
      <c r="L46">
        <f t="shared" si="18"/>
        <v>0.21500000000000011</v>
      </c>
      <c r="AU46">
        <f t="shared" si="21"/>
        <v>25</v>
      </c>
      <c r="AV46" s="2">
        <f t="shared" si="22"/>
        <v>3.2000000000000001E-2</v>
      </c>
      <c r="BS46">
        <f t="shared" si="10"/>
        <v>4.9000000000000002E-2</v>
      </c>
      <c r="BT46">
        <f t="shared" si="10"/>
        <v>44</v>
      </c>
      <c r="BU46">
        <f t="shared" si="11"/>
        <v>4.9000000000000002E-2</v>
      </c>
      <c r="BV46">
        <f t="shared" si="12"/>
        <v>0.51851985115751897</v>
      </c>
      <c r="BW46">
        <f t="shared" si="13"/>
        <v>0.48148014884248103</v>
      </c>
      <c r="BX46">
        <f t="shared" si="14"/>
        <v>0.59468973959456584</v>
      </c>
      <c r="BY46">
        <f t="shared" si="15"/>
        <v>-102.3548406965312</v>
      </c>
      <c r="BZ46">
        <f t="shared" si="16"/>
        <v>0.56493506493506496</v>
      </c>
      <c r="CA46">
        <f t="shared" si="17"/>
        <v>0.1634935259298646</v>
      </c>
    </row>
    <row r="47" spans="1:79" ht="15.75" thickBot="1" x14ac:dyDescent="0.3">
      <c r="A47" s="39">
        <v>4.9000000000000002E-2</v>
      </c>
      <c r="B47">
        <v>45</v>
      </c>
      <c r="C47" s="6">
        <f t="shared" si="23"/>
        <v>0.57792207792207795</v>
      </c>
      <c r="D47" s="6">
        <f t="shared" si="1"/>
        <v>0.1965804839448127</v>
      </c>
      <c r="E47" s="7">
        <f t="shared" si="2"/>
        <v>0.57792207792207795</v>
      </c>
      <c r="F47" s="7">
        <f t="shared" si="3"/>
        <v>0.39130793299418126</v>
      </c>
      <c r="I47">
        <f t="shared" si="4"/>
        <v>0.99999999963872765</v>
      </c>
      <c r="J47">
        <f t="shared" si="5"/>
        <v>8.1589789017715635E-8</v>
      </c>
      <c r="K47">
        <f t="shared" si="6"/>
        <v>2.2817159707384108E-9</v>
      </c>
      <c r="L47">
        <f t="shared" si="18"/>
        <v>0.22000000000000011</v>
      </c>
      <c r="AU47">
        <f t="shared" si="21"/>
        <v>26</v>
      </c>
      <c r="AV47" s="2">
        <f t="shared" si="22"/>
        <v>3.3000000000000002E-2</v>
      </c>
      <c r="BS47">
        <f t="shared" si="10"/>
        <v>4.9000000000000002E-2</v>
      </c>
      <c r="BT47">
        <f t="shared" si="10"/>
        <v>45</v>
      </c>
      <c r="BU47">
        <f t="shared" si="11"/>
        <v>4.9000000000000002E-2</v>
      </c>
      <c r="BV47">
        <f t="shared" si="12"/>
        <v>0.51851985115751897</v>
      </c>
      <c r="BW47">
        <f t="shared" si="13"/>
        <v>0.48148014884248103</v>
      </c>
      <c r="BX47">
        <f t="shared" si="14"/>
        <v>0.63566671806466535</v>
      </c>
      <c r="BY47">
        <f t="shared" si="15"/>
        <v>-98.777348427131741</v>
      </c>
      <c r="BZ47">
        <f t="shared" si="16"/>
        <v>0.57792207792207795</v>
      </c>
      <c r="CA47">
        <f t="shared" si="17"/>
        <v>0.1965804839448127</v>
      </c>
    </row>
    <row r="48" spans="1:79" x14ac:dyDescent="0.25">
      <c r="A48" s="30">
        <v>5.0999999999999997E-2</v>
      </c>
      <c r="B48">
        <v>46</v>
      </c>
      <c r="C48" s="6">
        <f t="shared" si="23"/>
        <v>0.59090909090909094</v>
      </c>
      <c r="D48" s="6">
        <f t="shared" si="1"/>
        <v>0.22988411757923222</v>
      </c>
      <c r="E48" s="7">
        <f t="shared" si="2"/>
        <v>0.59090909090909105</v>
      </c>
      <c r="F48" s="7">
        <f t="shared" si="3"/>
        <v>0.38853893828063618</v>
      </c>
      <c r="I48">
        <f t="shared" si="4"/>
        <v>0.9999999998850142</v>
      </c>
      <c r="J48">
        <f t="shared" si="5"/>
        <v>2.6687108653084935E-8</v>
      </c>
      <c r="K48">
        <f t="shared" si="6"/>
        <v>7.4632380791367832E-10</v>
      </c>
      <c r="L48">
        <f t="shared" si="18"/>
        <v>0.22500000000000012</v>
      </c>
      <c r="AU48">
        <f t="shared" si="21"/>
        <v>27</v>
      </c>
      <c r="AV48" s="2">
        <f t="shared" si="22"/>
        <v>3.5000000000000003E-2</v>
      </c>
      <c r="BS48">
        <f t="shared" si="10"/>
        <v>5.0999999999999997E-2</v>
      </c>
      <c r="BT48">
        <f t="shared" si="10"/>
        <v>46</v>
      </c>
      <c r="BU48">
        <f t="shared" si="11"/>
        <v>5.0999999999999997E-2</v>
      </c>
      <c r="BV48">
        <f t="shared" si="12"/>
        <v>0.5469484361670105</v>
      </c>
      <c r="BW48">
        <f t="shared" si="13"/>
        <v>0.4530515638329895</v>
      </c>
      <c r="BX48">
        <f t="shared" si="14"/>
        <v>0.64901329314174827</v>
      </c>
      <c r="BY48">
        <f t="shared" si="15"/>
        <v>-94.248957311381588</v>
      </c>
      <c r="BZ48">
        <f t="shared" si="16"/>
        <v>0.59090909090909094</v>
      </c>
      <c r="CA48">
        <f t="shared" si="17"/>
        <v>0.22988411757923222</v>
      </c>
    </row>
    <row r="49" spans="1:79" x14ac:dyDescent="0.25">
      <c r="A49" s="30">
        <v>5.5E-2</v>
      </c>
      <c r="B49">
        <v>47</v>
      </c>
      <c r="C49" s="6">
        <f t="shared" si="23"/>
        <v>0.60389610389610393</v>
      </c>
      <c r="D49" s="6">
        <f t="shared" ref="D49:D79" si="24">(_xlfn.NORM.S.INV(C49))</f>
        <v>0.2634447638039345</v>
      </c>
      <c r="E49" s="7">
        <f t="shared" ref="E49:E79" si="25">_xlfn.NORM.DIST(D49,0,1,TRUE)</f>
        <v>0.60389610389610393</v>
      </c>
      <c r="F49" s="7">
        <f t="shared" ref="F49:F79" si="26">_xlfn.NORM.DIST(D49,0,1,FALSE)</f>
        <v>0.385335804647844</v>
      </c>
      <c r="I49">
        <f t="shared" si="4"/>
        <v>0.99999999996452904</v>
      </c>
      <c r="J49">
        <f t="shared" si="5"/>
        <v>8.4544347116226656E-9</v>
      </c>
      <c r="K49">
        <f t="shared" si="6"/>
        <v>2.3643422709287855E-10</v>
      </c>
      <c r="L49">
        <f t="shared" si="18"/>
        <v>0.23000000000000012</v>
      </c>
      <c r="AK49" t="s">
        <v>22</v>
      </c>
      <c r="AL49" t="s">
        <v>23</v>
      </c>
      <c r="AU49">
        <f t="shared" si="21"/>
        <v>28</v>
      </c>
      <c r="AV49" s="2">
        <f t="shared" si="22"/>
        <v>3.5999999999999997E-2</v>
      </c>
      <c r="BS49">
        <f t="shared" si="10"/>
        <v>5.5E-2</v>
      </c>
      <c r="BT49">
        <f t="shared" si="10"/>
        <v>47</v>
      </c>
      <c r="BU49">
        <f t="shared" si="11"/>
        <v>5.5E-2</v>
      </c>
      <c r="BV49">
        <f t="shared" si="12"/>
        <v>0.60294895228977485</v>
      </c>
      <c r="BW49">
        <f t="shared" si="13"/>
        <v>0.39705104771022515</v>
      </c>
      <c r="BX49">
        <f t="shared" si="14"/>
        <v>0.66217850844999038</v>
      </c>
      <c r="BY49">
        <f t="shared" si="15"/>
        <v>-85.3872851655061</v>
      </c>
      <c r="BZ49">
        <f t="shared" si="16"/>
        <v>0.60389610389610393</v>
      </c>
      <c r="CA49">
        <f t="shared" si="17"/>
        <v>0.2634447638039345</v>
      </c>
    </row>
    <row r="50" spans="1:79" ht="15.75" thickBot="1" x14ac:dyDescent="0.3">
      <c r="A50" s="30">
        <v>5.6000000000000001E-2</v>
      </c>
      <c r="B50">
        <v>48</v>
      </c>
      <c r="C50" s="6">
        <f t="shared" si="23"/>
        <v>0.61688311688311692</v>
      </c>
      <c r="D50" s="6">
        <f t="shared" si="24"/>
        <v>0.29730486698344905</v>
      </c>
      <c r="E50" s="7">
        <f t="shared" si="25"/>
        <v>0.61688311688311692</v>
      </c>
      <c r="F50" s="7">
        <f t="shared" si="26"/>
        <v>0.38169492115658959</v>
      </c>
      <c r="G50" s="16"/>
      <c r="H50" s="16"/>
      <c r="I50">
        <f t="shared" si="4"/>
        <v>0.99999999998939504</v>
      </c>
      <c r="J50">
        <f t="shared" si="5"/>
        <v>2.5940895415111925E-9</v>
      </c>
      <c r="K50">
        <f t="shared" si="6"/>
        <v>7.254554286329114E-11</v>
      </c>
      <c r="L50">
        <f t="shared" si="18"/>
        <v>0.23500000000000013</v>
      </c>
      <c r="AK50">
        <f>SLOPE(D3:D79,A3:A79)</f>
        <v>35.225725226887633</v>
      </c>
      <c r="AL50">
        <f>INTERCEPT(D3:D79,A3:A79)</f>
        <v>-1.6803128410176402</v>
      </c>
      <c r="AU50">
        <f t="shared" si="21"/>
        <v>29</v>
      </c>
      <c r="AV50" s="2">
        <f t="shared" si="22"/>
        <v>3.5999999999999997E-2</v>
      </c>
      <c r="BS50">
        <f t="shared" si="10"/>
        <v>5.6000000000000001E-2</v>
      </c>
      <c r="BT50">
        <f t="shared" si="10"/>
        <v>48</v>
      </c>
      <c r="BU50">
        <f t="shared" si="11"/>
        <v>5.6000000000000001E-2</v>
      </c>
      <c r="BV50">
        <f t="shared" si="12"/>
        <v>0.61666964873811003</v>
      </c>
      <c r="BW50">
        <f t="shared" si="13"/>
        <v>0.38333035126188997</v>
      </c>
      <c r="BX50">
        <f t="shared" si="14"/>
        <v>0.66217850844999038</v>
      </c>
      <c r="BY50">
        <f t="shared" si="15"/>
        <v>-85.085982681740006</v>
      </c>
      <c r="BZ50">
        <f t="shared" si="16"/>
        <v>0.61688311688311692</v>
      </c>
      <c r="CA50">
        <f t="shared" si="17"/>
        <v>0.29730486698344905</v>
      </c>
    </row>
    <row r="51" spans="1:79" x14ac:dyDescent="0.25">
      <c r="A51" s="30">
        <v>5.6000000000000001E-2</v>
      </c>
      <c r="B51">
        <v>49</v>
      </c>
      <c r="C51" s="6">
        <f t="shared" si="23"/>
        <v>0.62987012987012991</v>
      </c>
      <c r="D51" s="6">
        <f t="shared" si="24"/>
        <v>0.33150940212681546</v>
      </c>
      <c r="E51" s="7">
        <f t="shared" si="25"/>
        <v>0.62987012987012991</v>
      </c>
      <c r="F51" s="7">
        <f t="shared" si="26"/>
        <v>0.37761210969661357</v>
      </c>
      <c r="I51">
        <f t="shared" si="4"/>
        <v>0.99999999999692724</v>
      </c>
      <c r="J51">
        <f t="shared" si="5"/>
        <v>7.7090824051265697E-10</v>
      </c>
      <c r="K51">
        <f t="shared" si="6"/>
        <v>2.1558992436782086E-11</v>
      </c>
      <c r="L51">
        <f t="shared" si="18"/>
        <v>0.24000000000000013</v>
      </c>
      <c r="AU51">
        <f t="shared" si="21"/>
        <v>30</v>
      </c>
      <c r="AV51" s="2">
        <f t="shared" si="22"/>
        <v>3.5999999999999997E-2</v>
      </c>
      <c r="BS51">
        <f t="shared" si="10"/>
        <v>5.6000000000000001E-2</v>
      </c>
      <c r="BT51">
        <f t="shared" si="10"/>
        <v>49</v>
      </c>
      <c r="BU51">
        <f t="shared" si="11"/>
        <v>5.6000000000000001E-2</v>
      </c>
      <c r="BV51">
        <f t="shared" si="12"/>
        <v>0.61666964873811003</v>
      </c>
      <c r="BW51">
        <f t="shared" si="13"/>
        <v>0.38333035126188997</v>
      </c>
      <c r="BX51">
        <f t="shared" si="14"/>
        <v>0.66217850844999038</v>
      </c>
      <c r="BY51">
        <f t="shared" si="15"/>
        <v>-86.877266527671367</v>
      </c>
      <c r="BZ51">
        <f t="shared" si="16"/>
        <v>0.62987012987012991</v>
      </c>
      <c r="CA51">
        <f t="shared" si="17"/>
        <v>0.33150940212681546</v>
      </c>
    </row>
    <row r="52" spans="1:79" x14ac:dyDescent="0.25">
      <c r="A52" s="30">
        <v>5.8000000000000003E-2</v>
      </c>
      <c r="B52">
        <v>50</v>
      </c>
      <c r="C52" s="6">
        <f t="shared" si="23"/>
        <v>0.6428571428571429</v>
      </c>
      <c r="D52" s="6">
        <f t="shared" si="24"/>
        <v>0.3661063568005698</v>
      </c>
      <c r="E52" s="7">
        <f t="shared" si="25"/>
        <v>0.6428571428571429</v>
      </c>
      <c r="F52" s="7">
        <f t="shared" si="26"/>
        <v>0.37308258906252539</v>
      </c>
      <c r="I52">
        <f t="shared" si="4"/>
        <v>0.99999999999913713</v>
      </c>
      <c r="J52">
        <f t="shared" si="5"/>
        <v>2.2189001037046782E-10</v>
      </c>
      <c r="K52">
        <f t="shared" si="6"/>
        <v>6.2053105726217413E-12</v>
      </c>
      <c r="L52">
        <f t="shared" si="18"/>
        <v>0.24500000000000013</v>
      </c>
      <c r="AK52" s="26" t="s">
        <v>12</v>
      </c>
      <c r="AL52" s="92" t="s">
        <v>13</v>
      </c>
      <c r="AM52" s="26" t="s">
        <v>16</v>
      </c>
      <c r="AN52" s="26" t="s">
        <v>15</v>
      </c>
      <c r="AO52" s="26" t="s">
        <v>16</v>
      </c>
      <c r="AU52">
        <f t="shared" si="21"/>
        <v>31</v>
      </c>
      <c r="AV52" s="2">
        <f t="shared" si="22"/>
        <v>3.5999999999999997E-2</v>
      </c>
      <c r="BS52">
        <f t="shared" si="10"/>
        <v>5.8000000000000003E-2</v>
      </c>
      <c r="BT52">
        <f t="shared" si="10"/>
        <v>50</v>
      </c>
      <c r="BU52">
        <f t="shared" si="11"/>
        <v>5.8000000000000003E-2</v>
      </c>
      <c r="BV52">
        <f t="shared" si="12"/>
        <v>0.64366098918203307</v>
      </c>
      <c r="BW52">
        <f t="shared" si="13"/>
        <v>0.35633901081796693</v>
      </c>
      <c r="BX52">
        <f t="shared" si="14"/>
        <v>0.66217850844999038</v>
      </c>
      <c r="BY52">
        <f t="shared" si="15"/>
        <v>-84.427518281406421</v>
      </c>
      <c r="BZ52">
        <f t="shared" si="16"/>
        <v>0.6428571428571429</v>
      </c>
      <c r="CA52">
        <f t="shared" si="17"/>
        <v>0.3661063568005698</v>
      </c>
    </row>
    <row r="53" spans="1:79" x14ac:dyDescent="0.25">
      <c r="A53" s="30">
        <v>5.8000000000000003E-2</v>
      </c>
      <c r="B53">
        <v>51</v>
      </c>
      <c r="C53" s="6">
        <f t="shared" si="23"/>
        <v>0.6558441558441559</v>
      </c>
      <c r="D53" s="6">
        <f t="shared" si="24"/>
        <v>0.40114728622739448</v>
      </c>
      <c r="E53" s="7">
        <f t="shared" si="25"/>
        <v>0.65584415584415601</v>
      </c>
      <c r="F53" s="7">
        <f t="shared" si="26"/>
        <v>0.36810093231333446</v>
      </c>
      <c r="I53">
        <f t="shared" si="4"/>
        <v>0.99999999999976519</v>
      </c>
      <c r="J53">
        <f t="shared" si="5"/>
        <v>6.185718469395764E-11</v>
      </c>
      <c r="K53">
        <f t="shared" si="6"/>
        <v>1.7298797793247488E-12</v>
      </c>
      <c r="L53">
        <f t="shared" si="18"/>
        <v>0.25000000000000011</v>
      </c>
      <c r="AK53">
        <v>0.1</v>
      </c>
      <c r="AL53">
        <f>_xlfn.NORM.S.INV(AK53)</f>
        <v>-1.2815515655446006</v>
      </c>
      <c r="AM53">
        <f>(AL53-$AL$50)/$AK$50</f>
        <v>1.1320172200987562E-2</v>
      </c>
      <c r="AN53">
        <v>0.1</v>
      </c>
      <c r="AO53" s="9">
        <f>AM53</f>
        <v>1.1320172200987562E-2</v>
      </c>
      <c r="AU53">
        <f t="shared" si="21"/>
        <v>32</v>
      </c>
      <c r="AV53" s="2">
        <f t="shared" si="22"/>
        <v>3.6999999999999998E-2</v>
      </c>
      <c r="BS53">
        <f t="shared" si="10"/>
        <v>5.8000000000000003E-2</v>
      </c>
      <c r="BT53">
        <f t="shared" si="10"/>
        <v>51</v>
      </c>
      <c r="BU53">
        <f t="shared" si="11"/>
        <v>5.8000000000000003E-2</v>
      </c>
      <c r="BV53">
        <f t="shared" si="12"/>
        <v>0.64366098918203307</v>
      </c>
      <c r="BW53">
        <f t="shared" si="13"/>
        <v>0.35633901081796693</v>
      </c>
      <c r="BX53">
        <f t="shared" si="14"/>
        <v>0.67514823593797157</v>
      </c>
      <c r="BY53">
        <f t="shared" si="15"/>
        <v>-84.17401703113417</v>
      </c>
      <c r="BZ53">
        <f t="shared" si="16"/>
        <v>0.6558441558441559</v>
      </c>
      <c r="CA53">
        <f t="shared" si="17"/>
        <v>0.40114728622739448</v>
      </c>
    </row>
    <row r="54" spans="1:79" x14ac:dyDescent="0.25">
      <c r="A54" s="30">
        <v>5.8999999999999997E-2</v>
      </c>
      <c r="B54">
        <v>52</v>
      </c>
      <c r="C54" s="6">
        <f t="shared" si="23"/>
        <v>0.66883116883116878</v>
      </c>
      <c r="D54" s="6">
        <f t="shared" si="24"/>
        <v>0.43668795967556429</v>
      </c>
      <c r="E54" s="7">
        <f t="shared" si="25"/>
        <v>0.66883116883116878</v>
      </c>
      <c r="F54" s="7">
        <f t="shared" si="26"/>
        <v>0.36266101635200554</v>
      </c>
      <c r="I54">
        <f t="shared" si="4"/>
        <v>0.99999999999993805</v>
      </c>
      <c r="J54">
        <f t="shared" si="5"/>
        <v>1.6701669555526556E-11</v>
      </c>
      <c r="K54">
        <f t="shared" si="6"/>
        <v>4.6707396380895073E-13</v>
      </c>
      <c r="L54">
        <f t="shared" si="18"/>
        <v>0.25500000000000012</v>
      </c>
      <c r="AK54">
        <v>0.25</v>
      </c>
      <c r="AL54">
        <f t="shared" ref="AL54:AL57" si="27">_xlfn.NORM.S.INV(AK54)</f>
        <v>-0.67448975019608193</v>
      </c>
      <c r="AM54">
        <f>(AL54-$AL$50)/$AK$50</f>
        <v>2.8553651751471055E-2</v>
      </c>
      <c r="AN54">
        <v>0.25</v>
      </c>
      <c r="AO54" s="9">
        <f>AM54</f>
        <v>2.8553651751471055E-2</v>
      </c>
      <c r="AU54">
        <f t="shared" ref="AU54:AU85" si="28">IF(B35&gt;0,B35,"")</f>
        <v>33</v>
      </c>
      <c r="AV54" s="2">
        <f t="shared" ref="AV54:AV85" si="29">IF(A35&gt;0,A35,"")</f>
        <v>3.7999999999999999E-2</v>
      </c>
      <c r="BS54">
        <f t="shared" si="10"/>
        <v>5.8999999999999997E-2</v>
      </c>
      <c r="BT54">
        <f t="shared" si="10"/>
        <v>52</v>
      </c>
      <c r="BU54">
        <f t="shared" si="11"/>
        <v>5.8999999999999997E-2</v>
      </c>
      <c r="BV54">
        <f t="shared" si="12"/>
        <v>0.65690095666917347</v>
      </c>
      <c r="BW54">
        <f t="shared" si="13"/>
        <v>0.34309904333082653</v>
      </c>
      <c r="BX54">
        <f t="shared" si="14"/>
        <v>0.70044828347650911</v>
      </c>
      <c r="BY54">
        <f t="shared" si="15"/>
        <v>-79.954446969037846</v>
      </c>
      <c r="BZ54">
        <f t="shared" si="16"/>
        <v>0.66883116883116878</v>
      </c>
      <c r="CA54">
        <f t="shared" si="17"/>
        <v>0.43668795967556429</v>
      </c>
    </row>
    <row r="55" spans="1:79" x14ac:dyDescent="0.25">
      <c r="A55" s="30">
        <v>5.8999999999999997E-2</v>
      </c>
      <c r="B55">
        <v>53</v>
      </c>
      <c r="C55" s="6">
        <f t="shared" si="23"/>
        <v>0.68181818181818177</v>
      </c>
      <c r="D55" s="6">
        <f t="shared" si="24"/>
        <v>0.47278912099226728</v>
      </c>
      <c r="E55" s="7">
        <f t="shared" si="25"/>
        <v>0.68181818181818188</v>
      </c>
      <c r="F55" s="7">
        <f t="shared" si="26"/>
        <v>0.35675596239694818</v>
      </c>
      <c r="I55">
        <f t="shared" si="4"/>
        <v>0.99999999999998412</v>
      </c>
      <c r="J55">
        <f t="shared" si="5"/>
        <v>4.3676412683854047E-12</v>
      </c>
      <c r="K55">
        <f t="shared" si="6"/>
        <v>1.2214416726052921E-13</v>
      </c>
      <c r="L55">
        <f t="shared" si="18"/>
        <v>0.26000000000000012</v>
      </c>
      <c r="AK55">
        <v>0.5</v>
      </c>
      <c r="AL55">
        <f t="shared" si="27"/>
        <v>0</v>
      </c>
      <c r="AM55">
        <f>(AL55-$AL$50)/$AK$50</f>
        <v>4.770129870129871E-2</v>
      </c>
      <c r="AN55">
        <v>0.5</v>
      </c>
      <c r="AO55" s="9">
        <f>AM55</f>
        <v>4.770129870129871E-2</v>
      </c>
      <c r="AU55">
        <f t="shared" si="28"/>
        <v>34</v>
      </c>
      <c r="AV55" s="2">
        <f t="shared" si="29"/>
        <v>4.1000000000000002E-2</v>
      </c>
      <c r="BS55">
        <f t="shared" si="10"/>
        <v>5.8999999999999997E-2</v>
      </c>
      <c r="BT55">
        <f t="shared" si="10"/>
        <v>53</v>
      </c>
      <c r="BU55">
        <f t="shared" si="11"/>
        <v>5.8999999999999997E-2</v>
      </c>
      <c r="BV55">
        <f t="shared" si="12"/>
        <v>0.65690095666917347</v>
      </c>
      <c r="BW55">
        <f t="shared" si="13"/>
        <v>0.34309904333082653</v>
      </c>
      <c r="BX55">
        <f t="shared" si="14"/>
        <v>0.71275403160614503</v>
      </c>
      <c r="BY55">
        <f t="shared" si="15"/>
        <v>-79.678296341816619</v>
      </c>
      <c r="BZ55">
        <f t="shared" si="16"/>
        <v>0.68181818181818177</v>
      </c>
      <c r="CA55">
        <f t="shared" si="17"/>
        <v>0.47278912099226728</v>
      </c>
    </row>
    <row r="56" spans="1:79" x14ac:dyDescent="0.25">
      <c r="A56" s="31">
        <v>0.06</v>
      </c>
      <c r="B56">
        <v>54</v>
      </c>
      <c r="C56" s="6">
        <f t="shared" si="23"/>
        <v>0.69480519480519476</v>
      </c>
      <c r="D56" s="6">
        <f t="shared" si="24"/>
        <v>0.50951739247204952</v>
      </c>
      <c r="E56" s="7">
        <f t="shared" si="25"/>
        <v>0.69480519480519476</v>
      </c>
      <c r="F56" s="7">
        <f t="shared" si="26"/>
        <v>0.35037806568140445</v>
      </c>
      <c r="I56">
        <f t="shared" si="4"/>
        <v>0.99999999999999611</v>
      </c>
      <c r="J56">
        <f t="shared" si="5"/>
        <v>1.1062451304393863E-12</v>
      </c>
      <c r="K56">
        <f t="shared" si="6"/>
        <v>3.0936924976323656E-14</v>
      </c>
      <c r="L56">
        <f t="shared" si="18"/>
        <v>0.26500000000000012</v>
      </c>
      <c r="AK56">
        <v>0.75</v>
      </c>
      <c r="AL56">
        <f t="shared" si="27"/>
        <v>0.67448975019608193</v>
      </c>
      <c r="AM56">
        <f>(AL56-$AL$50)/$AK$50</f>
        <v>6.6848945651126368E-2</v>
      </c>
      <c r="AN56">
        <v>0.75</v>
      </c>
      <c r="AO56" s="9">
        <f>AM56</f>
        <v>6.6848945651126368E-2</v>
      </c>
      <c r="AU56">
        <f t="shared" si="28"/>
        <v>35</v>
      </c>
      <c r="AV56" s="2">
        <f t="shared" si="29"/>
        <v>4.1000000000000002E-2</v>
      </c>
      <c r="BS56">
        <f t="shared" si="10"/>
        <v>0.06</v>
      </c>
      <c r="BT56">
        <f t="shared" si="10"/>
        <v>54</v>
      </c>
      <c r="BU56">
        <f t="shared" si="11"/>
        <v>0.06</v>
      </c>
      <c r="BV56">
        <f t="shared" si="12"/>
        <v>0.66995104179886411</v>
      </c>
      <c r="BW56">
        <f t="shared" si="13"/>
        <v>0.33004895820113589</v>
      </c>
      <c r="BX56">
        <f t="shared" si="14"/>
        <v>0.71275403160614503</v>
      </c>
      <c r="BY56">
        <f t="shared" si="15"/>
        <v>-79.091140352478533</v>
      </c>
      <c r="BZ56">
        <f t="shared" si="16"/>
        <v>0.69480519480519476</v>
      </c>
      <c r="CA56">
        <f t="shared" si="17"/>
        <v>0.50951739247204952</v>
      </c>
    </row>
    <row r="57" spans="1:79" x14ac:dyDescent="0.25">
      <c r="A57" s="31">
        <v>6.3E-2</v>
      </c>
      <c r="B57">
        <v>55</v>
      </c>
      <c r="C57" s="6">
        <f t="shared" si="23"/>
        <v>0.70779220779220775</v>
      </c>
      <c r="D57" s="6">
        <f t="shared" si="24"/>
        <v>0.54694635978732709</v>
      </c>
      <c r="E57" s="7">
        <f t="shared" si="25"/>
        <v>0.70779220779220786</v>
      </c>
      <c r="F57" s="7">
        <f t="shared" si="26"/>
        <v>0.34351871228495245</v>
      </c>
      <c r="I57">
        <f t="shared" si="4"/>
        <v>0.99999999999999911</v>
      </c>
      <c r="J57">
        <f t="shared" si="5"/>
        <v>2.7137705198011318E-13</v>
      </c>
      <c r="K57">
        <f t="shared" si="6"/>
        <v>7.5892505796342209E-15</v>
      </c>
      <c r="L57">
        <f t="shared" si="18"/>
        <v>0.27000000000000013</v>
      </c>
      <c r="AK57">
        <v>0.9</v>
      </c>
      <c r="AL57">
        <f t="shared" si="27"/>
        <v>1.2815515655446006</v>
      </c>
      <c r="AM57">
        <f>(AL57-$AL$50)/$AK$50</f>
        <v>8.408242520160987E-2</v>
      </c>
      <c r="AN57">
        <v>0.9</v>
      </c>
      <c r="AO57" s="9">
        <f>AM57</f>
        <v>8.408242520160987E-2</v>
      </c>
      <c r="AU57">
        <f t="shared" si="28"/>
        <v>36</v>
      </c>
      <c r="AV57" s="2">
        <f t="shared" si="29"/>
        <v>4.1000000000000002E-2</v>
      </c>
      <c r="BS57">
        <f t="shared" si="10"/>
        <v>6.3E-2</v>
      </c>
      <c r="BT57">
        <f t="shared" si="10"/>
        <v>55</v>
      </c>
      <c r="BU57">
        <f t="shared" si="11"/>
        <v>6.3E-2</v>
      </c>
      <c r="BV57">
        <f t="shared" si="12"/>
        <v>0.70782857531702481</v>
      </c>
      <c r="BW57">
        <f t="shared" si="13"/>
        <v>0.29217142468297519</v>
      </c>
      <c r="BX57">
        <f t="shared" si="14"/>
        <v>0.71275403160614503</v>
      </c>
      <c r="BY57">
        <f t="shared" si="15"/>
        <v>-74.574773577872236</v>
      </c>
      <c r="BZ57">
        <f t="shared" si="16"/>
        <v>0.70779220779220775</v>
      </c>
      <c r="CA57">
        <f t="shared" si="17"/>
        <v>0.54694635978732709</v>
      </c>
    </row>
    <row r="58" spans="1:79" x14ac:dyDescent="0.25">
      <c r="A58" s="31">
        <v>6.7000000000000004E-2</v>
      </c>
      <c r="B58">
        <v>56</v>
      </c>
      <c r="C58" s="6">
        <f t="shared" si="23"/>
        <v>0.72077922077922074</v>
      </c>
      <c r="D58" s="6">
        <f t="shared" si="24"/>
        <v>0.58515788732187057</v>
      </c>
      <c r="E58" s="7">
        <f t="shared" si="25"/>
        <v>0.72077922077922074</v>
      </c>
      <c r="F58" s="7">
        <f t="shared" si="26"/>
        <v>0.33616828043990427</v>
      </c>
      <c r="I58">
        <f t="shared" si="4"/>
        <v>0.99999999999999978</v>
      </c>
      <c r="J58">
        <f t="shared" si="5"/>
        <v>6.4478096196160635E-14</v>
      </c>
      <c r="K58">
        <f t="shared" si="6"/>
        <v>1.803175417228287E-15</v>
      </c>
      <c r="L58">
        <f t="shared" si="18"/>
        <v>0.27500000000000013</v>
      </c>
      <c r="AU58">
        <f t="shared" si="28"/>
        <v>37</v>
      </c>
      <c r="AV58" s="2">
        <f t="shared" si="29"/>
        <v>4.2000000000000003E-2</v>
      </c>
      <c r="BS58">
        <f t="shared" si="10"/>
        <v>6.7000000000000004E-2</v>
      </c>
      <c r="BT58">
        <f t="shared" si="10"/>
        <v>56</v>
      </c>
      <c r="BU58">
        <f t="shared" si="11"/>
        <v>6.7000000000000004E-2</v>
      </c>
      <c r="BV58">
        <f t="shared" si="12"/>
        <v>0.75492949465775983</v>
      </c>
      <c r="BW58">
        <f t="shared" si="13"/>
        <v>0.24507050534224017</v>
      </c>
      <c r="BX58">
        <f t="shared" si="14"/>
        <v>0.72481521489763145</v>
      </c>
      <c r="BY58">
        <f t="shared" si="15"/>
        <v>-66.929609090983107</v>
      </c>
      <c r="BZ58">
        <f t="shared" si="16"/>
        <v>0.72077922077922074</v>
      </c>
      <c r="CA58">
        <f t="shared" si="17"/>
        <v>0.58515788732187057</v>
      </c>
    </row>
    <row r="59" spans="1:79" x14ac:dyDescent="0.25">
      <c r="A59" s="31">
        <v>6.7000000000000004E-2</v>
      </c>
      <c r="B59">
        <v>57</v>
      </c>
      <c r="C59" s="6">
        <f t="shared" si="23"/>
        <v>0.73376623376623373</v>
      </c>
      <c r="D59" s="6">
        <f t="shared" si="24"/>
        <v>0.62424372923628069</v>
      </c>
      <c r="E59" s="7">
        <f t="shared" si="25"/>
        <v>0.73376623376623373</v>
      </c>
      <c r="F59" s="7">
        <f t="shared" si="26"/>
        <v>0.32831602291638817</v>
      </c>
      <c r="I59">
        <f t="shared" si="4"/>
        <v>1</v>
      </c>
      <c r="J59">
        <f t="shared" si="5"/>
        <v>1.4837769786083992E-14</v>
      </c>
      <c r="K59">
        <f t="shared" si="6"/>
        <v>4.1494869270585592E-16</v>
      </c>
      <c r="L59">
        <f t="shared" si="18"/>
        <v>0.28000000000000014</v>
      </c>
      <c r="AP59" s="28"/>
      <c r="AU59">
        <f t="shared" si="28"/>
        <v>38</v>
      </c>
      <c r="AV59" s="2">
        <f t="shared" si="29"/>
        <v>4.2999999999999997E-2</v>
      </c>
      <c r="BS59">
        <f t="shared" si="10"/>
        <v>6.7000000000000004E-2</v>
      </c>
      <c r="BT59">
        <f t="shared" si="10"/>
        <v>57</v>
      </c>
      <c r="BU59">
        <f t="shared" si="11"/>
        <v>6.7000000000000004E-2</v>
      </c>
      <c r="BV59">
        <f t="shared" si="12"/>
        <v>0.75492949465775983</v>
      </c>
      <c r="BW59">
        <f t="shared" si="13"/>
        <v>0.24507050534224017</v>
      </c>
      <c r="BX59">
        <f t="shared" si="14"/>
        <v>0.72481521489763145</v>
      </c>
      <c r="BY59">
        <f t="shared" si="15"/>
        <v>-68.135547993523346</v>
      </c>
      <c r="BZ59">
        <f t="shared" si="16"/>
        <v>0.73376623376623373</v>
      </c>
      <c r="CA59">
        <f t="shared" si="17"/>
        <v>0.62424372923628069</v>
      </c>
    </row>
    <row r="60" spans="1:79" x14ac:dyDescent="0.25">
      <c r="A60" s="31">
        <v>6.7000000000000004E-2</v>
      </c>
      <c r="B60">
        <v>58</v>
      </c>
      <c r="C60" s="6">
        <f t="shared" si="23"/>
        <v>0.74675324675324672</v>
      </c>
      <c r="D60" s="6">
        <f t="shared" si="24"/>
        <v>0.66430752389300607</v>
      </c>
      <c r="E60" s="7">
        <f t="shared" si="25"/>
        <v>0.74675324675324684</v>
      </c>
      <c r="F60" s="7">
        <f t="shared" si="26"/>
        <v>0.31994992610485784</v>
      </c>
      <c r="I60">
        <f t="shared" si="4"/>
        <v>1</v>
      </c>
      <c r="J60">
        <f t="shared" si="5"/>
        <v>3.3070623912767624E-15</v>
      </c>
      <c r="K60">
        <f t="shared" si="6"/>
        <v>9.248433125334017E-17</v>
      </c>
      <c r="L60">
        <f t="shared" si="18"/>
        <v>0.28500000000000014</v>
      </c>
      <c r="AK60" s="105" t="s">
        <v>103</v>
      </c>
      <c r="AL60" s="105"/>
      <c r="AM60" s="103"/>
      <c r="AN60" s="103"/>
      <c r="AO60" s="103"/>
      <c r="AU60">
        <f t="shared" si="28"/>
        <v>39</v>
      </c>
      <c r="AV60" s="2">
        <f t="shared" si="29"/>
        <v>4.3999999999999997E-2</v>
      </c>
      <c r="BS60">
        <f t="shared" si="10"/>
        <v>6.7000000000000004E-2</v>
      </c>
      <c r="BT60">
        <f t="shared" si="10"/>
        <v>58</v>
      </c>
      <c r="BU60">
        <f t="shared" si="11"/>
        <v>6.7000000000000004E-2</v>
      </c>
      <c r="BV60">
        <f t="shared" si="12"/>
        <v>0.75492949465775983</v>
      </c>
      <c r="BW60">
        <f t="shared" si="13"/>
        <v>0.24507050534224017</v>
      </c>
      <c r="BX60">
        <f t="shared" si="14"/>
        <v>0.73662158968669655</v>
      </c>
      <c r="BY60">
        <f t="shared" si="15"/>
        <v>-67.483366675431782</v>
      </c>
      <c r="BZ60">
        <f t="shared" si="16"/>
        <v>0.74675324675324672</v>
      </c>
      <c r="CA60">
        <f t="shared" si="17"/>
        <v>0.66430752389300607</v>
      </c>
    </row>
    <row r="61" spans="1:79" x14ac:dyDescent="0.25">
      <c r="A61" s="31">
        <v>6.8000000000000005E-2</v>
      </c>
      <c r="B61">
        <v>59</v>
      </c>
      <c r="C61" s="6">
        <f t="shared" si="23"/>
        <v>0.75974025974025972</v>
      </c>
      <c r="D61" s="6">
        <f t="shared" si="24"/>
        <v>0.70546729082077075</v>
      </c>
      <c r="E61" s="7">
        <f t="shared" si="25"/>
        <v>0.75974025974025983</v>
      </c>
      <c r="F61" s="7">
        <f t="shared" si="26"/>
        <v>0.31105654008394756</v>
      </c>
      <c r="I61">
        <f t="shared" si="4"/>
        <v>1</v>
      </c>
      <c r="J61">
        <f t="shared" si="5"/>
        <v>7.1389359493530058E-16</v>
      </c>
      <c r="K61">
        <f t="shared" si="6"/>
        <v>1.9964537677846535E-17</v>
      </c>
      <c r="L61">
        <f t="shared" si="18"/>
        <v>0.29000000000000015</v>
      </c>
      <c r="AK61" s="103" t="s">
        <v>4</v>
      </c>
      <c r="AL61" s="106">
        <f>BP3</f>
        <v>4.7701298701298717E-2</v>
      </c>
      <c r="AM61" s="103"/>
      <c r="AN61" s="103"/>
      <c r="AO61" s="103"/>
      <c r="AU61">
        <f t="shared" si="28"/>
        <v>40</v>
      </c>
      <c r="AV61" s="2">
        <f t="shared" si="29"/>
        <v>4.3999999999999997E-2</v>
      </c>
      <c r="BS61">
        <f t="shared" si="10"/>
        <v>6.8000000000000005E-2</v>
      </c>
      <c r="BT61">
        <f t="shared" si="10"/>
        <v>59</v>
      </c>
      <c r="BU61">
        <f t="shared" si="11"/>
        <v>6.8000000000000005E-2</v>
      </c>
      <c r="BV61">
        <f t="shared" si="12"/>
        <v>0.76603237984782391</v>
      </c>
      <c r="BW61">
        <f t="shared" si="13"/>
        <v>0.23396762015217609</v>
      </c>
      <c r="BX61">
        <f t="shared" si="14"/>
        <v>0.73662158968669655</v>
      </c>
      <c r="BY61">
        <f t="shared" si="15"/>
        <v>-66.94878110009968</v>
      </c>
      <c r="BZ61">
        <f t="shared" si="16"/>
        <v>0.75974025974025972</v>
      </c>
      <c r="CA61">
        <f t="shared" si="17"/>
        <v>0.70546729082077075</v>
      </c>
    </row>
    <row r="62" spans="1:79" x14ac:dyDescent="0.25">
      <c r="A62" s="31">
        <v>6.8000000000000005E-2</v>
      </c>
      <c r="B62">
        <v>60</v>
      </c>
      <c r="C62" s="6">
        <f t="shared" si="23"/>
        <v>0.77272727272727271</v>
      </c>
      <c r="D62" s="6">
        <f t="shared" si="24"/>
        <v>0.74785859476330196</v>
      </c>
      <c r="E62" s="7">
        <f t="shared" si="25"/>
        <v>0.77272727272727271</v>
      </c>
      <c r="F62" s="7">
        <f t="shared" si="26"/>
        <v>0.30162077213740696</v>
      </c>
      <c r="I62">
        <f t="shared" si="4"/>
        <v>1</v>
      </c>
      <c r="J62">
        <f t="shared" si="5"/>
        <v>1.4925947843737403E-16</v>
      </c>
      <c r="K62">
        <f t="shared" si="6"/>
        <v>4.1741465425372547E-18</v>
      </c>
      <c r="L62">
        <f t="shared" si="18"/>
        <v>0.29500000000000015</v>
      </c>
      <c r="AK62" s="103" t="s">
        <v>135</v>
      </c>
      <c r="AL62" s="106">
        <f>BP4</f>
        <v>2.7965705000695378E-2</v>
      </c>
      <c r="AM62" s="103"/>
      <c r="AN62" s="103"/>
      <c r="AO62" s="103"/>
      <c r="AU62">
        <f t="shared" si="28"/>
        <v>41</v>
      </c>
      <c r="AV62" s="2">
        <f t="shared" si="29"/>
        <v>4.3999999999999997E-2</v>
      </c>
      <c r="BS62">
        <f t="shared" si="10"/>
        <v>6.8000000000000005E-2</v>
      </c>
      <c r="BT62">
        <f t="shared" si="10"/>
        <v>60</v>
      </c>
      <c r="BU62">
        <f t="shared" si="11"/>
        <v>6.8000000000000005E-2</v>
      </c>
      <c r="BV62">
        <f t="shared" si="12"/>
        <v>0.76603237984782391</v>
      </c>
      <c r="BW62">
        <f t="shared" si="13"/>
        <v>0.23396762015217609</v>
      </c>
      <c r="BX62">
        <f t="shared" si="14"/>
        <v>0.79153386380704338</v>
      </c>
      <c r="BY62">
        <f t="shared" si="15"/>
        <v>-59.537301148212826</v>
      </c>
      <c r="BZ62">
        <f t="shared" si="16"/>
        <v>0.77272727272727271</v>
      </c>
      <c r="CA62">
        <f t="shared" si="17"/>
        <v>0.74785859476330196</v>
      </c>
    </row>
    <row r="63" spans="1:79" x14ac:dyDescent="0.25">
      <c r="A63" s="31">
        <v>6.9000000000000006E-2</v>
      </c>
      <c r="B63">
        <v>61</v>
      </c>
      <c r="C63" s="6">
        <f t="shared" si="23"/>
        <v>0.7857142857142857</v>
      </c>
      <c r="D63" s="6">
        <f t="shared" si="24"/>
        <v>0.79163860774337469</v>
      </c>
      <c r="E63" s="7">
        <f t="shared" si="25"/>
        <v>0.78571428571428581</v>
      </c>
      <c r="F63" s="7">
        <f t="shared" si="26"/>
        <v>0.29162563364376137</v>
      </c>
      <c r="I63">
        <f t="shared" si="4"/>
        <v>1</v>
      </c>
      <c r="J63">
        <f t="shared" si="5"/>
        <v>3.0225096153599658E-17</v>
      </c>
      <c r="K63">
        <f t="shared" si="6"/>
        <v>8.4526612264922061E-19</v>
      </c>
      <c r="L63">
        <f t="shared" si="18"/>
        <v>0.30000000000000016</v>
      </c>
      <c r="AK63" s="103" t="s">
        <v>96</v>
      </c>
      <c r="AL63" s="107">
        <f>BP5</f>
        <v>77</v>
      </c>
      <c r="AM63" s="103"/>
      <c r="AN63" s="103"/>
      <c r="AO63" s="103"/>
      <c r="AU63">
        <f t="shared" si="28"/>
        <v>42</v>
      </c>
      <c r="AV63" s="2">
        <f t="shared" si="29"/>
        <v>4.5999999999999999E-2</v>
      </c>
      <c r="BS63">
        <f t="shared" si="10"/>
        <v>6.9000000000000006E-2</v>
      </c>
      <c r="BT63">
        <f t="shared" si="10"/>
        <v>61</v>
      </c>
      <c r="BU63">
        <f t="shared" si="11"/>
        <v>6.9000000000000006E-2</v>
      </c>
      <c r="BV63">
        <f t="shared" si="12"/>
        <v>0.77685083001578414</v>
      </c>
      <c r="BW63">
        <f t="shared" si="13"/>
        <v>0.22314916998421586</v>
      </c>
      <c r="BX63">
        <f t="shared" si="14"/>
        <v>0.8114550897076569</v>
      </c>
      <c r="BY63">
        <f t="shared" si="15"/>
        <v>-55.833412951154187</v>
      </c>
      <c r="BZ63">
        <f t="shared" si="16"/>
        <v>0.7857142857142857</v>
      </c>
      <c r="CA63">
        <f t="shared" si="17"/>
        <v>0.79163860774337469</v>
      </c>
    </row>
    <row r="64" spans="1:79" x14ac:dyDescent="0.25">
      <c r="A64" s="41">
        <v>7.0000000000000007E-2</v>
      </c>
      <c r="B64">
        <v>62</v>
      </c>
      <c r="C64" s="6">
        <f t="shared" si="23"/>
        <v>0.79870129870129869</v>
      </c>
      <c r="D64" s="6">
        <f t="shared" si="24"/>
        <v>0.83699139914078924</v>
      </c>
      <c r="E64" s="7">
        <f t="shared" si="25"/>
        <v>0.79870129870129858</v>
      </c>
      <c r="F64" s="7">
        <f t="shared" si="26"/>
        <v>0.28105192666381063</v>
      </c>
      <c r="I64">
        <f t="shared" si="4"/>
        <v>1</v>
      </c>
      <c r="J64">
        <f t="shared" si="5"/>
        <v>5.9280355543835254E-18</v>
      </c>
      <c r="K64">
        <f t="shared" si="6"/>
        <v>1.6578169354752335E-19</v>
      </c>
      <c r="L64">
        <f t="shared" si="18"/>
        <v>0.30500000000000016</v>
      </c>
      <c r="AK64" s="103"/>
      <c r="AL64" s="108"/>
      <c r="AM64" s="103"/>
      <c r="AN64" s="103"/>
      <c r="AO64" s="103"/>
      <c r="AU64">
        <f t="shared" si="28"/>
        <v>43</v>
      </c>
      <c r="AV64" s="2">
        <f t="shared" si="29"/>
        <v>4.8000000000000001E-2</v>
      </c>
      <c r="BS64">
        <f t="shared" si="10"/>
        <v>7.0000000000000007E-2</v>
      </c>
      <c r="BT64">
        <f t="shared" si="10"/>
        <v>62</v>
      </c>
      <c r="BU64">
        <f t="shared" si="11"/>
        <v>7.0000000000000007E-2</v>
      </c>
      <c r="BV64">
        <f t="shared" si="12"/>
        <v>0.78737866336381135</v>
      </c>
      <c r="BW64">
        <f t="shared" si="13"/>
        <v>0.21262133663618865</v>
      </c>
      <c r="BX64">
        <f t="shared" si="14"/>
        <v>0.82095984296052638</v>
      </c>
      <c r="BY64">
        <f t="shared" si="15"/>
        <v>-53.668231024242708</v>
      </c>
      <c r="BZ64">
        <f t="shared" si="16"/>
        <v>0.79870129870129869</v>
      </c>
      <c r="CA64">
        <f t="shared" si="17"/>
        <v>0.83699139914078924</v>
      </c>
    </row>
    <row r="65" spans="1:79" x14ac:dyDescent="0.25">
      <c r="A65" s="41">
        <v>7.1999999999999995E-2</v>
      </c>
      <c r="B65">
        <v>63</v>
      </c>
      <c r="C65" s="6">
        <f t="shared" si="23"/>
        <v>0.81168831168831168</v>
      </c>
      <c r="D65" s="6">
        <f t="shared" si="24"/>
        <v>0.88413493487502537</v>
      </c>
      <c r="E65" s="7">
        <f t="shared" si="25"/>
        <v>0.81168831168831157</v>
      </c>
      <c r="F65" s="7">
        <f t="shared" si="26"/>
        <v>0.26987785135488696</v>
      </c>
      <c r="I65">
        <f t="shared" si="4"/>
        <v>1</v>
      </c>
      <c r="J65">
        <f t="shared" si="5"/>
        <v>1.1260851867259662E-18</v>
      </c>
      <c r="K65">
        <f t="shared" si="6"/>
        <v>3.1491766137631344E-20</v>
      </c>
      <c r="L65">
        <f t="shared" si="18"/>
        <v>0.31000000000000016</v>
      </c>
      <c r="AK65" s="103" t="s">
        <v>133</v>
      </c>
      <c r="AL65" s="109">
        <f>BP8</f>
        <v>0.49981963506704119</v>
      </c>
      <c r="AM65" s="103"/>
      <c r="AN65" s="103"/>
      <c r="AO65" s="103"/>
      <c r="AU65">
        <f t="shared" si="28"/>
        <v>44</v>
      </c>
      <c r="AV65" s="2">
        <f t="shared" si="29"/>
        <v>4.9000000000000002E-2</v>
      </c>
      <c r="BS65">
        <f t="shared" si="10"/>
        <v>7.1999999999999995E-2</v>
      </c>
      <c r="BT65">
        <f t="shared" si="10"/>
        <v>63</v>
      </c>
      <c r="BU65">
        <f t="shared" si="11"/>
        <v>7.1999999999999995E-2</v>
      </c>
      <c r="BV65">
        <f t="shared" si="12"/>
        <v>0.80754224129499175</v>
      </c>
      <c r="BW65">
        <f t="shared" si="13"/>
        <v>0.19245775870500825</v>
      </c>
      <c r="BX65">
        <f t="shared" si="14"/>
        <v>0.83015735296675508</v>
      </c>
      <c r="BY65">
        <f t="shared" si="15"/>
        <v>-49.987491040561537</v>
      </c>
      <c r="BZ65">
        <f t="shared" si="16"/>
        <v>0.81168831168831168</v>
      </c>
      <c r="CA65">
        <f t="shared" si="17"/>
        <v>0.88413493487502537</v>
      </c>
    </row>
    <row r="66" spans="1:79" x14ac:dyDescent="0.25">
      <c r="A66" s="41">
        <v>7.2999999999999995E-2</v>
      </c>
      <c r="B66">
        <v>64</v>
      </c>
      <c r="C66" s="6">
        <f t="shared" si="23"/>
        <v>0.82467532467532467</v>
      </c>
      <c r="D66" s="6">
        <f t="shared" si="24"/>
        <v>0.933330502902325</v>
      </c>
      <c r="E66" s="7">
        <f t="shared" si="25"/>
        <v>0.82467532467532467</v>
      </c>
      <c r="F66" s="7">
        <f t="shared" si="26"/>
        <v>0.25807850767648671</v>
      </c>
      <c r="I66">
        <f t="shared" si="4"/>
        <v>1</v>
      </c>
      <c r="J66">
        <f t="shared" si="5"/>
        <v>2.071805723350019E-19</v>
      </c>
      <c r="K66">
        <f t="shared" si="6"/>
        <v>5.7939507677958935E-21</v>
      </c>
      <c r="L66">
        <f t="shared" si="18"/>
        <v>0.31500000000000017</v>
      </c>
      <c r="AK66" s="103" t="s">
        <v>99</v>
      </c>
      <c r="AL66" s="119">
        <f>BP10</f>
        <v>0.20302307180972493</v>
      </c>
      <c r="AM66" s="103"/>
      <c r="AN66" s="103"/>
      <c r="AO66" s="103"/>
      <c r="AU66">
        <f t="shared" si="28"/>
        <v>45</v>
      </c>
      <c r="AV66" s="2">
        <f t="shared" si="29"/>
        <v>4.9000000000000002E-2</v>
      </c>
      <c r="BS66">
        <f t="shared" si="10"/>
        <v>7.2999999999999995E-2</v>
      </c>
      <c r="BT66">
        <f t="shared" si="10"/>
        <v>64</v>
      </c>
      <c r="BU66">
        <f t="shared" si="11"/>
        <v>7.2999999999999995E-2</v>
      </c>
      <c r="BV66">
        <f t="shared" si="12"/>
        <v>0.8171700926239458</v>
      </c>
      <c r="BW66">
        <f t="shared" si="13"/>
        <v>0.1828299073760542</v>
      </c>
      <c r="BX66">
        <f t="shared" si="14"/>
        <v>0.83904617976128737</v>
      </c>
      <c r="BY66">
        <f t="shared" si="15"/>
        <v>-47.929488428701674</v>
      </c>
      <c r="BZ66">
        <f t="shared" si="16"/>
        <v>0.82467532467532467</v>
      </c>
      <c r="CA66">
        <f t="shared" si="17"/>
        <v>0.933330502902325</v>
      </c>
    </row>
    <row r="67" spans="1:79" x14ac:dyDescent="0.25">
      <c r="A67" s="41">
        <v>7.3999999999999996E-2</v>
      </c>
      <c r="B67">
        <v>65</v>
      </c>
      <c r="C67" s="6">
        <f t="shared" ref="C67:C79" si="30">(B67-0.5)/$S$2</f>
        <v>0.83766233766233766</v>
      </c>
      <c r="D67" s="6">
        <f t="shared" si="24"/>
        <v>0.98489566149151608</v>
      </c>
      <c r="E67" s="7">
        <f t="shared" si="25"/>
        <v>0.83766233766233755</v>
      </c>
      <c r="F67" s="7">
        <f t="shared" si="26"/>
        <v>0.24562525327426968</v>
      </c>
      <c r="I67">
        <f t="shared" si="4"/>
        <v>1</v>
      </c>
      <c r="J67">
        <f t="shared" si="5"/>
        <v>3.691850861115482E-20</v>
      </c>
      <c r="K67">
        <f t="shared" si="6"/>
        <v>1.0324521208851877E-21</v>
      </c>
      <c r="L67">
        <f t="shared" si="18"/>
        <v>0.32000000000000017</v>
      </c>
      <c r="AK67" s="103"/>
      <c r="AL67" s="108"/>
      <c r="AM67" s="103"/>
      <c r="AN67" s="103"/>
      <c r="AO67" s="103"/>
      <c r="AU67">
        <f t="shared" si="28"/>
        <v>46</v>
      </c>
      <c r="AV67" s="2">
        <f t="shared" si="29"/>
        <v>5.0999999999999997E-2</v>
      </c>
      <c r="BS67">
        <f t="shared" si="10"/>
        <v>7.3999999999999996E-2</v>
      </c>
      <c r="BT67">
        <f t="shared" si="10"/>
        <v>65</v>
      </c>
      <c r="BU67">
        <f t="shared" si="11"/>
        <v>7.3999999999999996E-2</v>
      </c>
      <c r="BV67">
        <f t="shared" si="12"/>
        <v>0.82649151824666411</v>
      </c>
      <c r="BW67">
        <f t="shared" si="13"/>
        <v>0.17350848175333589</v>
      </c>
      <c r="BX67">
        <f t="shared" si="14"/>
        <v>0.86385836151455597</v>
      </c>
      <c r="BY67">
        <f t="shared" si="15"/>
        <v>-43.461658458941706</v>
      </c>
      <c r="BZ67">
        <f t="shared" si="16"/>
        <v>0.83766233766233766</v>
      </c>
      <c r="CA67">
        <f t="shared" si="17"/>
        <v>0.98489566149151608</v>
      </c>
    </row>
    <row r="68" spans="1:79" x14ac:dyDescent="0.25">
      <c r="A68" s="41">
        <v>7.4999999999999997E-2</v>
      </c>
      <c r="B68">
        <v>66</v>
      </c>
      <c r="C68" s="6">
        <f t="shared" si="30"/>
        <v>0.85064935064935066</v>
      </c>
      <c r="D68" s="6">
        <f t="shared" si="24"/>
        <v>1.0392224351527373</v>
      </c>
      <c r="E68" s="7">
        <f t="shared" si="25"/>
        <v>0.85064935064935099</v>
      </c>
      <c r="F68" s="7">
        <f t="shared" si="26"/>
        <v>0.23248486146175271</v>
      </c>
      <c r="I68">
        <f t="shared" ref="I68:I103" si="31">_xlfn.NORM.DIST(L68,$G$3,$H$3,TRUE)</f>
        <v>1</v>
      </c>
      <c r="J68">
        <f t="shared" ref="J68:J103" si="32">_xlfn.NORM.DIST(L68,$G$3,$H$3,FALSE)</f>
        <v>6.3717188716999116E-21</v>
      </c>
      <c r="K68">
        <f t="shared" ref="K68:K103" si="33">J68*$H$3</f>
        <v>1.7818961031332332E-22</v>
      </c>
      <c r="L68">
        <f t="shared" si="18"/>
        <v>0.32500000000000018</v>
      </c>
      <c r="AK68" s="103" t="s">
        <v>104</v>
      </c>
      <c r="AL68" s="108"/>
      <c r="AM68" s="103"/>
      <c r="AN68" s="103"/>
      <c r="AO68" s="103"/>
      <c r="AU68">
        <f t="shared" si="28"/>
        <v>47</v>
      </c>
      <c r="AV68" s="2">
        <f t="shared" si="29"/>
        <v>5.5E-2</v>
      </c>
      <c r="BS68">
        <f t="shared" ref="BS68:BT112" si="34">IF(A68&gt;0,A68,"")</f>
        <v>7.4999999999999997E-2</v>
      </c>
      <c r="BT68">
        <f t="shared" si="34"/>
        <v>66</v>
      </c>
      <c r="BU68">
        <f t="shared" ref="BU68:BU112" si="35">BS68</f>
        <v>7.4999999999999997E-2</v>
      </c>
      <c r="BV68">
        <f t="shared" ref="BV68:BV79" si="36">_xlfn.NORM.DIST(BU68,$BP$3,$BP$4,TRUE)</f>
        <v>0.83550473996474695</v>
      </c>
      <c r="BW68">
        <f t="shared" ref="BW68:BW79" si="37">1-BV68</f>
        <v>0.16449526003525305</v>
      </c>
      <c r="BX68">
        <f t="shared" ref="BX68:BX79" si="38">SMALL($BW$3:$BW$202,BT68)</f>
        <v>0.87886580804694769</v>
      </c>
      <c r="BY68">
        <f t="shared" ref="BY68:BY79" si="39">(2*BT68-1)*(LN(BV68)+LN(BX68))</f>
        <v>-40.458343270857497</v>
      </c>
      <c r="BZ68">
        <f t="shared" ref="BZ68:BZ79" si="40">(BT68-0.5)/$BP$5</f>
        <v>0.85064935064935066</v>
      </c>
      <c r="CA68">
        <f t="shared" ref="CA68:CA79" si="41">_xlfn.NORM.S.INV(BZ68)</f>
        <v>1.0392224351527373</v>
      </c>
    </row>
    <row r="69" spans="1:79" x14ac:dyDescent="0.25">
      <c r="A69" s="41">
        <v>7.6999999999999999E-2</v>
      </c>
      <c r="B69">
        <v>67</v>
      </c>
      <c r="C69" s="6">
        <f t="shared" si="30"/>
        <v>0.86363636363636365</v>
      </c>
      <c r="D69" s="6">
        <f t="shared" si="24"/>
        <v>1.096803562093513</v>
      </c>
      <c r="E69" s="7">
        <f t="shared" si="25"/>
        <v>0.86363636363636365</v>
      </c>
      <c r="F69" s="7">
        <f t="shared" si="26"/>
        <v>0.21861839446089223</v>
      </c>
      <c r="I69">
        <f t="shared" si="31"/>
        <v>1</v>
      </c>
      <c r="J69">
        <f t="shared" si="32"/>
        <v>1.065090228725231E-21</v>
      </c>
      <c r="K69">
        <f t="shared" si="33"/>
        <v>2.9785999135652976E-23</v>
      </c>
      <c r="L69">
        <f t="shared" ref="L69:L103" si="42">L68+0.005</f>
        <v>0.33000000000000018</v>
      </c>
      <c r="AK69" s="105" t="str">
        <f>IF(AL66&gt;0.05,("Accept Normal"),("Reject Normal"))</f>
        <v>Accept Normal</v>
      </c>
      <c r="AL69" s="110"/>
      <c r="AM69" s="103"/>
      <c r="AN69" s="103"/>
      <c r="AO69" s="103"/>
      <c r="AU69">
        <f t="shared" si="28"/>
        <v>48</v>
      </c>
      <c r="AV69" s="2">
        <f t="shared" si="29"/>
        <v>5.6000000000000001E-2</v>
      </c>
      <c r="BS69">
        <f t="shared" si="34"/>
        <v>7.6999999999999999E-2</v>
      </c>
      <c r="BT69">
        <f t="shared" si="34"/>
        <v>67</v>
      </c>
      <c r="BU69">
        <f t="shared" si="35"/>
        <v>7.6999999999999999E-2</v>
      </c>
      <c r="BV69">
        <f t="shared" si="36"/>
        <v>0.85260360114642852</v>
      </c>
      <c r="BW69">
        <f t="shared" si="37"/>
        <v>0.14739639885357148</v>
      </c>
      <c r="BX69">
        <f t="shared" si="38"/>
        <v>0.87886580804694769</v>
      </c>
      <c r="BY69">
        <f t="shared" si="39"/>
        <v>-38.381619894058481</v>
      </c>
      <c r="BZ69">
        <f t="shared" si="40"/>
        <v>0.86363636363636365</v>
      </c>
      <c r="CA69">
        <f t="shared" si="41"/>
        <v>1.096803562093513</v>
      </c>
    </row>
    <row r="70" spans="1:79" x14ac:dyDescent="0.25">
      <c r="A70" s="38">
        <v>8.5000000000000006E-2</v>
      </c>
      <c r="B70">
        <v>68</v>
      </c>
      <c r="C70" s="6">
        <f t="shared" si="30"/>
        <v>0.87662337662337664</v>
      </c>
      <c r="D70" s="6">
        <f t="shared" si="24"/>
        <v>1.1582715276653737</v>
      </c>
      <c r="E70" s="7">
        <f t="shared" si="25"/>
        <v>0.87662337662337664</v>
      </c>
      <c r="F70" s="7">
        <f t="shared" si="26"/>
        <v>0.20397965936489376</v>
      </c>
      <c r="I70">
        <f t="shared" si="31"/>
        <v>1</v>
      </c>
      <c r="J70">
        <f t="shared" si="32"/>
        <v>1.7243822036784482E-22</v>
      </c>
      <c r="K70">
        <f t="shared" si="33"/>
        <v>4.8223564016520496E-24</v>
      </c>
      <c r="L70">
        <f t="shared" si="42"/>
        <v>0.33500000000000019</v>
      </c>
      <c r="AK70" s="103"/>
      <c r="AL70" s="103"/>
      <c r="AM70" s="103"/>
      <c r="AN70" s="103"/>
      <c r="AO70" s="103"/>
      <c r="AU70">
        <f t="shared" si="28"/>
        <v>49</v>
      </c>
      <c r="AV70" s="2">
        <f t="shared" si="29"/>
        <v>5.6000000000000001E-2</v>
      </c>
      <c r="BS70">
        <f t="shared" si="34"/>
        <v>8.5000000000000006E-2</v>
      </c>
      <c r="BT70">
        <f t="shared" si="34"/>
        <v>68</v>
      </c>
      <c r="BU70">
        <f t="shared" si="35"/>
        <v>8.5000000000000006E-2</v>
      </c>
      <c r="BV70">
        <f t="shared" si="36"/>
        <v>0.90885382959272143</v>
      </c>
      <c r="BW70">
        <f t="shared" si="37"/>
        <v>9.1146170407278571E-2</v>
      </c>
      <c r="BX70">
        <f t="shared" si="38"/>
        <v>0.88591646034199178</v>
      </c>
      <c r="BY70">
        <f t="shared" si="39"/>
        <v>-29.254989056244593</v>
      </c>
      <c r="BZ70">
        <f t="shared" si="40"/>
        <v>0.87662337662337664</v>
      </c>
      <c r="CA70">
        <f t="shared" si="41"/>
        <v>1.1582715276653737</v>
      </c>
    </row>
    <row r="71" spans="1:79" x14ac:dyDescent="0.25">
      <c r="A71" s="38">
        <v>8.6999999999999994E-2</v>
      </c>
      <c r="B71">
        <v>69</v>
      </c>
      <c r="C71" s="6">
        <f t="shared" si="30"/>
        <v>0.88961038961038963</v>
      </c>
      <c r="D71" s="6">
        <f t="shared" si="24"/>
        <v>1.2244587432783256</v>
      </c>
      <c r="E71" s="7">
        <f t="shared" si="25"/>
        <v>0.88961038961038974</v>
      </c>
      <c r="F71" s="7">
        <f t="shared" si="26"/>
        <v>0.18851303181247653</v>
      </c>
      <c r="I71">
        <f t="shared" si="31"/>
        <v>1</v>
      </c>
      <c r="J71">
        <f t="shared" si="32"/>
        <v>2.7039459179959845E-23</v>
      </c>
      <c r="K71">
        <f t="shared" si="33"/>
        <v>7.5617753880510164E-25</v>
      </c>
      <c r="L71">
        <f t="shared" si="42"/>
        <v>0.34000000000000019</v>
      </c>
      <c r="AU71">
        <f t="shared" si="28"/>
        <v>50</v>
      </c>
      <c r="AV71" s="2">
        <f t="shared" si="29"/>
        <v>5.8000000000000003E-2</v>
      </c>
      <c r="BS71">
        <f t="shared" si="34"/>
        <v>8.6999999999999994E-2</v>
      </c>
      <c r="BT71">
        <f t="shared" si="34"/>
        <v>69</v>
      </c>
      <c r="BU71">
        <f t="shared" si="35"/>
        <v>8.6999999999999994E-2</v>
      </c>
      <c r="BV71">
        <f t="shared" si="36"/>
        <v>0.92002596311310925</v>
      </c>
      <c r="BW71">
        <f t="shared" si="37"/>
        <v>7.9974036886890754E-2</v>
      </c>
      <c r="BX71">
        <f t="shared" si="38"/>
        <v>0.89266977120288682</v>
      </c>
      <c r="BY71">
        <f t="shared" si="39"/>
        <v>-26.974197443838339</v>
      </c>
      <c r="BZ71">
        <f t="shared" si="40"/>
        <v>0.88961038961038963</v>
      </c>
      <c r="CA71">
        <f t="shared" si="41"/>
        <v>1.2244587432783256</v>
      </c>
    </row>
    <row r="72" spans="1:79" x14ac:dyDescent="0.25">
      <c r="A72" s="38">
        <v>8.6999999999999994E-2</v>
      </c>
      <c r="B72">
        <v>70</v>
      </c>
      <c r="C72" s="6">
        <f t="shared" si="30"/>
        <v>0.90259740259740262</v>
      </c>
      <c r="D72" s="6">
        <f t="shared" si="24"/>
        <v>1.2964944386804562</v>
      </c>
      <c r="E72" s="7">
        <f t="shared" si="25"/>
        <v>0.90259740259740262</v>
      </c>
      <c r="F72" s="7">
        <f t="shared" si="26"/>
        <v>0.17215028253767611</v>
      </c>
      <c r="I72">
        <f t="shared" si="31"/>
        <v>1</v>
      </c>
      <c r="J72">
        <f t="shared" si="32"/>
        <v>4.1065754546810764E-24</v>
      </c>
      <c r="K72">
        <f t="shared" si="33"/>
        <v>1.1484327772870749E-25</v>
      </c>
      <c r="L72">
        <f t="shared" si="42"/>
        <v>0.3450000000000002</v>
      </c>
      <c r="AU72">
        <f t="shared" si="28"/>
        <v>51</v>
      </c>
      <c r="AV72" s="2">
        <f t="shared" si="29"/>
        <v>5.8000000000000003E-2</v>
      </c>
      <c r="BS72">
        <f t="shared" si="34"/>
        <v>8.6999999999999994E-2</v>
      </c>
      <c r="BT72">
        <f t="shared" si="34"/>
        <v>70</v>
      </c>
      <c r="BU72">
        <f t="shared" si="35"/>
        <v>8.6999999999999994E-2</v>
      </c>
      <c r="BV72">
        <f t="shared" si="36"/>
        <v>0.92002596311310925</v>
      </c>
      <c r="BW72">
        <f t="shared" si="37"/>
        <v>7.9974036886890754E-2</v>
      </c>
      <c r="BX72">
        <f t="shared" si="38"/>
        <v>0.89913001543651172</v>
      </c>
      <c r="BY72">
        <f t="shared" si="39"/>
        <v>-26.365661952622403</v>
      </c>
      <c r="BZ72">
        <f t="shared" si="40"/>
        <v>0.90259740259740262</v>
      </c>
      <c r="CA72">
        <f t="shared" si="41"/>
        <v>1.2964944386804562</v>
      </c>
    </row>
    <row r="73" spans="1:79" x14ac:dyDescent="0.25">
      <c r="A73" s="38">
        <v>8.7999999999999995E-2</v>
      </c>
      <c r="B73">
        <v>71</v>
      </c>
      <c r="C73" s="6">
        <f t="shared" si="30"/>
        <v>0.91558441558441561</v>
      </c>
      <c r="D73" s="6">
        <f t="shared" si="24"/>
        <v>1.3759692008680076</v>
      </c>
      <c r="E73" s="7">
        <f t="shared" si="25"/>
        <v>0.91558441558441561</v>
      </c>
      <c r="F73" s="7">
        <f t="shared" si="26"/>
        <v>0.154805753055892</v>
      </c>
      <c r="I73">
        <f t="shared" si="31"/>
        <v>1</v>
      </c>
      <c r="J73">
        <f t="shared" si="32"/>
        <v>6.0405843095568924E-25</v>
      </c>
      <c r="K73">
        <f t="shared" si="33"/>
        <v>1.6892919883289723E-26</v>
      </c>
      <c r="L73">
        <f t="shared" si="42"/>
        <v>0.3500000000000002</v>
      </c>
      <c r="AU73">
        <f t="shared" si="28"/>
        <v>52</v>
      </c>
      <c r="AV73" s="2">
        <f t="shared" si="29"/>
        <v>5.8999999999999997E-2</v>
      </c>
      <c r="BS73">
        <f t="shared" si="34"/>
        <v>8.7999999999999995E-2</v>
      </c>
      <c r="BT73">
        <f t="shared" si="34"/>
        <v>71</v>
      </c>
      <c r="BU73">
        <f t="shared" si="35"/>
        <v>8.7999999999999995E-2</v>
      </c>
      <c r="BV73">
        <f t="shared" si="36"/>
        <v>0.9252082667134085</v>
      </c>
      <c r="BW73">
        <f t="shared" si="37"/>
        <v>7.47917332865915E-2</v>
      </c>
      <c r="BX73">
        <f t="shared" si="38"/>
        <v>0.90530201498576757</v>
      </c>
      <c r="BY73">
        <f t="shared" si="39"/>
        <v>-24.98845517487586</v>
      </c>
      <c r="BZ73">
        <f t="shared" si="40"/>
        <v>0.91558441558441561</v>
      </c>
      <c r="CA73">
        <f t="shared" si="41"/>
        <v>1.3759692008680076</v>
      </c>
    </row>
    <row r="74" spans="1:79" x14ac:dyDescent="0.25">
      <c r="A74" s="42">
        <v>0.09</v>
      </c>
      <c r="B74">
        <v>72</v>
      </c>
      <c r="C74" s="6">
        <f t="shared" si="30"/>
        <v>0.9285714285714286</v>
      </c>
      <c r="D74" s="6">
        <f t="shared" si="24"/>
        <v>1.4652337926855228</v>
      </c>
      <c r="E74" s="7">
        <f t="shared" si="25"/>
        <v>0.9285714285714286</v>
      </c>
      <c r="F74" s="7">
        <f t="shared" si="26"/>
        <v>0.13636862707383315</v>
      </c>
      <c r="I74">
        <f t="shared" si="31"/>
        <v>1</v>
      </c>
      <c r="J74">
        <f t="shared" si="32"/>
        <v>8.6058828659541827E-26</v>
      </c>
      <c r="K74">
        <f t="shared" si="33"/>
        <v>2.4066958149981355E-27</v>
      </c>
      <c r="L74">
        <f t="shared" si="42"/>
        <v>0.3550000000000002</v>
      </c>
      <c r="AU74">
        <f t="shared" si="28"/>
        <v>53</v>
      </c>
      <c r="AV74" s="2">
        <f t="shared" si="29"/>
        <v>5.8999999999999997E-2</v>
      </c>
      <c r="BS74">
        <f t="shared" si="34"/>
        <v>0.09</v>
      </c>
      <c r="BT74">
        <f t="shared" si="34"/>
        <v>72</v>
      </c>
      <c r="BU74">
        <f t="shared" si="35"/>
        <v>0.09</v>
      </c>
      <c r="BV74">
        <f t="shared" si="36"/>
        <v>0.93479924553877358</v>
      </c>
      <c r="BW74">
        <f t="shared" si="37"/>
        <v>6.5200754461226418E-2</v>
      </c>
      <c r="BX74">
        <f t="shared" si="38"/>
        <v>0.91119109678784715</v>
      </c>
      <c r="BY74">
        <f t="shared" si="39"/>
        <v>-22.940935326260639</v>
      </c>
      <c r="BZ74">
        <f t="shared" si="40"/>
        <v>0.9285714285714286</v>
      </c>
      <c r="CA74">
        <f t="shared" si="41"/>
        <v>1.4652337926855228</v>
      </c>
    </row>
    <row r="75" spans="1:79" x14ac:dyDescent="0.25">
      <c r="A75" s="42">
        <v>9.0999999999999998E-2</v>
      </c>
      <c r="B75">
        <v>73</v>
      </c>
      <c r="C75" s="6">
        <f t="shared" si="30"/>
        <v>0.94155844155844159</v>
      </c>
      <c r="D75" s="6">
        <f t="shared" si="24"/>
        <v>1.5679914964717907</v>
      </c>
      <c r="E75" s="7">
        <f t="shared" si="25"/>
        <v>0.94155844155844159</v>
      </c>
      <c r="F75" s="7">
        <f t="shared" si="26"/>
        <v>0.11668967717237184</v>
      </c>
      <c r="I75">
        <f t="shared" si="31"/>
        <v>1</v>
      </c>
      <c r="J75">
        <f t="shared" si="32"/>
        <v>1.1874880508683611E-26</v>
      </c>
      <c r="K75">
        <f t="shared" si="33"/>
        <v>3.3208940522435333E-28</v>
      </c>
      <c r="L75">
        <f t="shared" si="42"/>
        <v>0.36000000000000021</v>
      </c>
      <c r="AL75" t="s">
        <v>6</v>
      </c>
      <c r="AM75" t="s">
        <v>71</v>
      </c>
      <c r="AU75">
        <f t="shared" si="28"/>
        <v>54</v>
      </c>
      <c r="AV75" s="2">
        <f t="shared" si="29"/>
        <v>0.06</v>
      </c>
      <c r="BS75">
        <f t="shared" si="34"/>
        <v>9.0999999999999998E-2</v>
      </c>
      <c r="BT75">
        <f t="shared" si="34"/>
        <v>73</v>
      </c>
      <c r="BU75">
        <f t="shared" si="35"/>
        <v>9.0999999999999998E-2</v>
      </c>
      <c r="BV75">
        <f t="shared" si="36"/>
        <v>0.93922237722011881</v>
      </c>
      <c r="BW75">
        <f t="shared" si="37"/>
        <v>6.0777622779881191E-2</v>
      </c>
      <c r="BX75">
        <f t="shared" si="38"/>
        <v>0.93660912219714532</v>
      </c>
      <c r="BY75">
        <f t="shared" si="39"/>
        <v>-18.587875807447478</v>
      </c>
      <c r="BZ75">
        <f t="shared" si="40"/>
        <v>0.94155844155844159</v>
      </c>
      <c r="CA75">
        <f t="shared" si="41"/>
        <v>1.5679914964717907</v>
      </c>
    </row>
    <row r="76" spans="1:79" x14ac:dyDescent="0.25">
      <c r="A76" s="42">
        <v>9.9000000000000005E-2</v>
      </c>
      <c r="B76">
        <v>74</v>
      </c>
      <c r="C76" s="6">
        <f t="shared" si="30"/>
        <v>0.95454545454545459</v>
      </c>
      <c r="D76" s="6">
        <f t="shared" si="24"/>
        <v>1.6906216295848984</v>
      </c>
      <c r="E76" s="7">
        <f t="shared" si="25"/>
        <v>0.95454545454545459</v>
      </c>
      <c r="F76" s="7">
        <f t="shared" si="26"/>
        <v>9.5556337839218158E-2</v>
      </c>
      <c r="I76">
        <f t="shared" si="31"/>
        <v>1</v>
      </c>
      <c r="J76">
        <f t="shared" si="32"/>
        <v>1.5870127028864208E-27</v>
      </c>
      <c r="K76">
        <f t="shared" si="33"/>
        <v>4.4381929081277866E-29</v>
      </c>
      <c r="L76">
        <f t="shared" si="42"/>
        <v>0.36500000000000021</v>
      </c>
      <c r="AK76" t="s">
        <v>68</v>
      </c>
      <c r="AL76" s="2">
        <f>_xlfn.QUARTILE.INC(A3:A202,1)</f>
        <v>0.03</v>
      </c>
      <c r="AM76">
        <v>0.25</v>
      </c>
      <c r="AU76">
        <f t="shared" si="28"/>
        <v>55</v>
      </c>
      <c r="AV76" s="2">
        <f t="shared" si="29"/>
        <v>6.3E-2</v>
      </c>
      <c r="BS76">
        <f t="shared" si="34"/>
        <v>9.9000000000000005E-2</v>
      </c>
      <c r="BT76">
        <f t="shared" si="34"/>
        <v>74</v>
      </c>
      <c r="BU76">
        <f t="shared" si="35"/>
        <v>9.9000000000000005E-2</v>
      </c>
      <c r="BV76">
        <f t="shared" si="36"/>
        <v>0.96669846866237574</v>
      </c>
      <c r="BW76">
        <f t="shared" si="37"/>
        <v>3.3301531337624257E-2</v>
      </c>
      <c r="BX76">
        <f t="shared" si="38"/>
        <v>0.93660912219714532</v>
      </c>
      <c r="BY76">
        <f t="shared" si="39"/>
        <v>-14.605610739485577</v>
      </c>
      <c r="BZ76">
        <f t="shared" si="40"/>
        <v>0.95454545454545459</v>
      </c>
      <c r="CA76">
        <f t="shared" si="41"/>
        <v>1.6906216295848984</v>
      </c>
    </row>
    <row r="77" spans="1:79" x14ac:dyDescent="0.25">
      <c r="A77" s="37">
        <v>0.11</v>
      </c>
      <c r="B77">
        <v>75</v>
      </c>
      <c r="C77" s="6">
        <f t="shared" si="30"/>
        <v>0.96753246753246758</v>
      </c>
      <c r="D77" s="6">
        <f t="shared" si="24"/>
        <v>1.84570490292126</v>
      </c>
      <c r="E77" s="7">
        <f t="shared" si="25"/>
        <v>0.96753246753246758</v>
      </c>
      <c r="F77" s="7">
        <f t="shared" si="26"/>
        <v>7.2639107779301826E-2</v>
      </c>
      <c r="I77">
        <f t="shared" si="31"/>
        <v>1</v>
      </c>
      <c r="J77">
        <f t="shared" si="32"/>
        <v>2.0542291843181853E-28</v>
      </c>
      <c r="K77">
        <f t="shared" si="33"/>
        <v>5.7447967372461465E-30</v>
      </c>
      <c r="L77">
        <f t="shared" si="42"/>
        <v>0.37000000000000022</v>
      </c>
      <c r="AK77" t="s">
        <v>70</v>
      </c>
      <c r="AL77" s="2">
        <f>_xlfn.QUARTILE.INC(A3:A202,2)</f>
        <v>4.3999999999999997E-2</v>
      </c>
      <c r="AM77">
        <v>0.5</v>
      </c>
      <c r="AU77">
        <f t="shared" si="28"/>
        <v>56</v>
      </c>
      <c r="AV77" s="2">
        <f t="shared" si="29"/>
        <v>6.7000000000000004E-2</v>
      </c>
      <c r="BS77">
        <f t="shared" si="34"/>
        <v>0.11</v>
      </c>
      <c r="BT77">
        <f t="shared" si="34"/>
        <v>75</v>
      </c>
      <c r="BU77">
        <f t="shared" si="35"/>
        <v>0.11</v>
      </c>
      <c r="BV77">
        <f t="shared" si="36"/>
        <v>0.98704914026996782</v>
      </c>
      <c r="BW77">
        <f t="shared" si="37"/>
        <v>1.2950859730032183E-2</v>
      </c>
      <c r="BX77">
        <f t="shared" si="38"/>
        <v>0.93660912219714532</v>
      </c>
      <c r="BY77">
        <f t="shared" si="39"/>
        <v>-11.700179684159853</v>
      </c>
      <c r="BZ77">
        <f t="shared" si="40"/>
        <v>0.96753246753246758</v>
      </c>
      <c r="CA77">
        <f t="shared" si="41"/>
        <v>1.84570490292126</v>
      </c>
    </row>
    <row r="78" spans="1:79" x14ac:dyDescent="0.25">
      <c r="A78" s="37">
        <v>0.11600000000000001</v>
      </c>
      <c r="B78">
        <v>76</v>
      </c>
      <c r="C78" s="6">
        <f t="shared" si="30"/>
        <v>0.98051948051948057</v>
      </c>
      <c r="D78" s="6">
        <f t="shared" si="24"/>
        <v>2.0645981446801462</v>
      </c>
      <c r="E78" s="7">
        <f t="shared" si="25"/>
        <v>0.98051948051948057</v>
      </c>
      <c r="F78" s="7">
        <f t="shared" si="26"/>
        <v>4.7348445839269712E-2</v>
      </c>
      <c r="I78">
        <f t="shared" si="31"/>
        <v>1</v>
      </c>
      <c r="J78">
        <f t="shared" si="32"/>
        <v>2.5753408937535559E-29</v>
      </c>
      <c r="K78">
        <f t="shared" si="33"/>
        <v>7.2021223710939126E-31</v>
      </c>
      <c r="L78">
        <f t="shared" si="42"/>
        <v>0.37500000000000022</v>
      </c>
      <c r="AK78" t="s">
        <v>69</v>
      </c>
      <c r="AL78" s="2">
        <f>_xlfn.QUARTILE.INC(A3:A202,3)</f>
        <v>6.7000000000000004E-2</v>
      </c>
      <c r="AM78">
        <v>0.75</v>
      </c>
      <c r="AU78">
        <f t="shared" si="28"/>
        <v>57</v>
      </c>
      <c r="AV78" s="2">
        <f t="shared" si="29"/>
        <v>6.7000000000000004E-2</v>
      </c>
      <c r="BS78">
        <f t="shared" si="34"/>
        <v>0.11600000000000001</v>
      </c>
      <c r="BT78">
        <f t="shared" si="34"/>
        <v>76</v>
      </c>
      <c r="BU78">
        <f t="shared" si="35"/>
        <v>0.11600000000000001</v>
      </c>
      <c r="BV78">
        <f t="shared" si="36"/>
        <v>0.99270159083888909</v>
      </c>
      <c r="BW78">
        <f t="shared" si="37"/>
        <v>7.2984091611109081E-3</v>
      </c>
      <c r="BX78">
        <f t="shared" si="38"/>
        <v>0.93660912219714532</v>
      </c>
      <c r="BY78">
        <f t="shared" si="39"/>
        <v>-10.994976730946421</v>
      </c>
      <c r="BZ78">
        <f t="shared" si="40"/>
        <v>0.98051948051948057</v>
      </c>
      <c r="CA78">
        <f t="shared" si="41"/>
        <v>2.0645981446801462</v>
      </c>
    </row>
    <row r="79" spans="1:79" x14ac:dyDescent="0.25">
      <c r="A79" s="45">
        <v>0.122</v>
      </c>
      <c r="B79">
        <v>77</v>
      </c>
      <c r="C79" s="6">
        <f t="shared" si="30"/>
        <v>0.99350649350649356</v>
      </c>
      <c r="D79" s="6">
        <f t="shared" si="24"/>
        <v>2.4841252247073147</v>
      </c>
      <c r="E79" s="7">
        <f t="shared" si="25"/>
        <v>0.99350649350649356</v>
      </c>
      <c r="F79" s="7">
        <f t="shared" si="26"/>
        <v>1.8235635601178576E-2</v>
      </c>
      <c r="I79">
        <f t="shared" si="31"/>
        <v>1</v>
      </c>
      <c r="J79">
        <f t="shared" si="32"/>
        <v>3.1270720682521959E-30</v>
      </c>
      <c r="K79">
        <f t="shared" si="33"/>
        <v>8.7450774976655271E-32</v>
      </c>
      <c r="L79">
        <f t="shared" si="42"/>
        <v>0.38000000000000023</v>
      </c>
      <c r="AU79">
        <f t="shared" si="28"/>
        <v>58</v>
      </c>
      <c r="AV79" s="2">
        <f t="shared" si="29"/>
        <v>6.7000000000000004E-2</v>
      </c>
      <c r="BS79">
        <f t="shared" si="34"/>
        <v>0.122</v>
      </c>
      <c r="BT79">
        <f t="shared" si="34"/>
        <v>77</v>
      </c>
      <c r="BU79">
        <f t="shared" si="35"/>
        <v>0.122</v>
      </c>
      <c r="BV79">
        <f t="shared" si="36"/>
        <v>0.99605544440988281</v>
      </c>
      <c r="BW79">
        <f t="shared" si="37"/>
        <v>3.9445555901171936E-3</v>
      </c>
      <c r="BX79">
        <f t="shared" si="38"/>
        <v>0.95253526429660806</v>
      </c>
      <c r="BY79">
        <f t="shared" si="39"/>
        <v>-8.0448173647147776</v>
      </c>
      <c r="BZ79">
        <f t="shared" si="40"/>
        <v>0.99350649350649356</v>
      </c>
      <c r="CA79">
        <f t="shared" si="41"/>
        <v>2.4841252247073147</v>
      </c>
    </row>
    <row r="80" spans="1:79" x14ac:dyDescent="0.25">
      <c r="I80">
        <f t="shared" si="31"/>
        <v>1</v>
      </c>
      <c r="J80">
        <f t="shared" si="32"/>
        <v>3.6775483718408399E-31</v>
      </c>
      <c r="K80">
        <f t="shared" si="33"/>
        <v>1.0284523289268852E-32</v>
      </c>
      <c r="L80">
        <f t="shared" si="42"/>
        <v>0.38500000000000023</v>
      </c>
      <c r="AU80">
        <f t="shared" si="28"/>
        <v>59</v>
      </c>
      <c r="AV80" s="2">
        <f t="shared" si="29"/>
        <v>6.8000000000000005E-2</v>
      </c>
      <c r="BS80" t="str">
        <f t="shared" si="34"/>
        <v/>
      </c>
      <c r="BT80" t="str">
        <f t="shared" si="34"/>
        <v/>
      </c>
    </row>
    <row r="81" spans="9:72" x14ac:dyDescent="0.25">
      <c r="I81">
        <f t="shared" si="31"/>
        <v>1</v>
      </c>
      <c r="J81">
        <f t="shared" si="32"/>
        <v>4.1888637508196126E-32</v>
      </c>
      <c r="K81">
        <f t="shared" si="33"/>
        <v>1.1714452794352764E-33</v>
      </c>
      <c r="L81">
        <f t="shared" si="42"/>
        <v>0.39000000000000024</v>
      </c>
      <c r="AU81">
        <f t="shared" si="28"/>
        <v>60</v>
      </c>
      <c r="AV81" s="2">
        <f t="shared" si="29"/>
        <v>6.8000000000000005E-2</v>
      </c>
      <c r="BS81" t="str">
        <f t="shared" si="34"/>
        <v/>
      </c>
      <c r="BT81" t="str">
        <f t="shared" si="34"/>
        <v/>
      </c>
    </row>
    <row r="82" spans="9:72" x14ac:dyDescent="0.25">
      <c r="I82">
        <f t="shared" si="31"/>
        <v>1</v>
      </c>
      <c r="J82">
        <f t="shared" si="32"/>
        <v>4.6211643290362748E-33</v>
      </c>
      <c r="K82">
        <f t="shared" si="33"/>
        <v>1.2923411838556486E-34</v>
      </c>
      <c r="L82">
        <f t="shared" si="42"/>
        <v>0.39500000000000024</v>
      </c>
      <c r="AU82">
        <f t="shared" si="28"/>
        <v>61</v>
      </c>
      <c r="AV82" s="2">
        <f t="shared" si="29"/>
        <v>6.9000000000000006E-2</v>
      </c>
      <c r="BS82" t="str">
        <f t="shared" si="34"/>
        <v/>
      </c>
      <c r="BT82" t="str">
        <f t="shared" si="34"/>
        <v/>
      </c>
    </row>
    <row r="83" spans="9:72" x14ac:dyDescent="0.25">
      <c r="I83">
        <f t="shared" si="31"/>
        <v>1</v>
      </c>
      <c r="J83">
        <f t="shared" si="32"/>
        <v>4.9376912161528046E-34</v>
      </c>
      <c r="K83">
        <f t="shared" si="33"/>
        <v>1.3808601593545414E-35</v>
      </c>
      <c r="L83">
        <f t="shared" si="42"/>
        <v>0.40000000000000024</v>
      </c>
      <c r="AU83">
        <f t="shared" si="28"/>
        <v>62</v>
      </c>
      <c r="AV83" s="2">
        <f t="shared" si="29"/>
        <v>7.0000000000000007E-2</v>
      </c>
      <c r="BS83" t="str">
        <f t="shared" si="34"/>
        <v/>
      </c>
      <c r="BT83" t="str">
        <f t="shared" si="34"/>
        <v/>
      </c>
    </row>
    <row r="84" spans="9:72" x14ac:dyDescent="0.25">
      <c r="I84">
        <f t="shared" si="31"/>
        <v>1</v>
      </c>
      <c r="J84">
        <f t="shared" si="32"/>
        <v>5.1099162187092936E-35</v>
      </c>
      <c r="K84">
        <f t="shared" si="33"/>
        <v>1.4290240955069291E-36</v>
      </c>
      <c r="L84">
        <f t="shared" si="42"/>
        <v>0.40500000000000025</v>
      </c>
      <c r="AU84">
        <f t="shared" si="28"/>
        <v>63</v>
      </c>
      <c r="AV84" s="2">
        <f t="shared" si="29"/>
        <v>7.1999999999999995E-2</v>
      </c>
      <c r="BS84" t="str">
        <f t="shared" si="34"/>
        <v/>
      </c>
      <c r="BT84" t="str">
        <f t="shared" si="34"/>
        <v/>
      </c>
    </row>
    <row r="85" spans="9:72" x14ac:dyDescent="0.25">
      <c r="I85">
        <f t="shared" si="31"/>
        <v>1</v>
      </c>
      <c r="J85">
        <f t="shared" si="32"/>
        <v>5.1217805782932316E-36</v>
      </c>
      <c r="K85">
        <f t="shared" si="33"/>
        <v>1.4323420473083949E-37</v>
      </c>
      <c r="L85">
        <f t="shared" si="42"/>
        <v>0.41000000000000025</v>
      </c>
      <c r="AU85">
        <f t="shared" si="28"/>
        <v>64</v>
      </c>
      <c r="AV85" s="2">
        <f t="shared" si="29"/>
        <v>7.2999999999999995E-2</v>
      </c>
      <c r="BS85" t="str">
        <f t="shared" si="34"/>
        <v/>
      </c>
      <c r="BT85" t="str">
        <f t="shared" si="34"/>
        <v/>
      </c>
    </row>
    <row r="86" spans="9:72" x14ac:dyDescent="0.25">
      <c r="I86">
        <f t="shared" si="31"/>
        <v>1</v>
      </c>
      <c r="J86">
        <f t="shared" si="32"/>
        <v>4.9721645806469632E-37</v>
      </c>
      <c r="K86">
        <f t="shared" si="33"/>
        <v>1.3905008787727922E-38</v>
      </c>
      <c r="L86">
        <f t="shared" si="42"/>
        <v>0.41500000000000026</v>
      </c>
      <c r="AU86">
        <f t="shared" ref="AU86:AU117" si="43">IF(B67&gt;0,B67,"")</f>
        <v>65</v>
      </c>
      <c r="AV86" s="2">
        <f t="shared" ref="AV86:AV117" si="44">IF(A67&gt;0,A67,"")</f>
        <v>7.3999999999999996E-2</v>
      </c>
      <c r="BS86" t="str">
        <f t="shared" si="34"/>
        <v/>
      </c>
      <c r="BT86" t="str">
        <f t="shared" si="34"/>
        <v/>
      </c>
    </row>
    <row r="87" spans="9:72" x14ac:dyDescent="0.25">
      <c r="I87">
        <f t="shared" si="31"/>
        <v>1</v>
      </c>
      <c r="J87">
        <f t="shared" si="32"/>
        <v>4.6750618329172049E-38</v>
      </c>
      <c r="K87">
        <f t="shared" si="33"/>
        <v>1.3074140007937278E-39</v>
      </c>
      <c r="L87">
        <f t="shared" si="42"/>
        <v>0.42000000000000026</v>
      </c>
      <c r="AK87" t="s">
        <v>22</v>
      </c>
      <c r="AL87" t="s">
        <v>23</v>
      </c>
      <c r="AU87">
        <f t="shared" si="43"/>
        <v>66</v>
      </c>
      <c r="AV87" s="2">
        <f t="shared" si="44"/>
        <v>7.4999999999999997E-2</v>
      </c>
      <c r="BS87" t="str">
        <f t="shared" si="34"/>
        <v/>
      </c>
      <c r="BT87" t="str">
        <f t="shared" si="34"/>
        <v/>
      </c>
    </row>
    <row r="88" spans="9:72" x14ac:dyDescent="0.25">
      <c r="I88">
        <f t="shared" si="31"/>
        <v>1</v>
      </c>
      <c r="J88">
        <f t="shared" si="32"/>
        <v>4.2574206293537702E-39</v>
      </c>
      <c r="K88">
        <f t="shared" si="33"/>
        <v>1.1906176938438239E-40</v>
      </c>
      <c r="L88">
        <f t="shared" si="42"/>
        <v>0.42500000000000027</v>
      </c>
      <c r="AK88">
        <f>SLOPE(A3:A79,D3:D79)</f>
        <v>2.7645364733558886E-2</v>
      </c>
      <c r="AL88">
        <f>INTERCEPT(A3:A79,D3:D79)</f>
        <v>4.7701298701298717E-2</v>
      </c>
      <c r="AM88" s="27"/>
      <c r="AU88">
        <f t="shared" si="43"/>
        <v>67</v>
      </c>
      <c r="AV88" s="2">
        <f t="shared" si="44"/>
        <v>7.6999999999999999E-2</v>
      </c>
      <c r="BS88" t="str">
        <f t="shared" si="34"/>
        <v/>
      </c>
      <c r="BT88" t="str">
        <f t="shared" si="34"/>
        <v/>
      </c>
    </row>
    <row r="89" spans="9:72" x14ac:dyDescent="0.25">
      <c r="I89">
        <f t="shared" si="31"/>
        <v>1</v>
      </c>
      <c r="J89">
        <f t="shared" si="32"/>
        <v>3.7551137596187882E-40</v>
      </c>
      <c r="K89">
        <f t="shared" si="33"/>
        <v>1.0501440364555117E-41</v>
      </c>
      <c r="L89">
        <f t="shared" si="42"/>
        <v>0.43000000000000027</v>
      </c>
      <c r="AU89">
        <f t="shared" si="43"/>
        <v>68</v>
      </c>
      <c r="AV89" s="2">
        <f t="shared" si="44"/>
        <v>8.5000000000000006E-2</v>
      </c>
      <c r="BS89" t="str">
        <f t="shared" si="34"/>
        <v/>
      </c>
      <c r="BT89" t="str">
        <f t="shared" si="34"/>
        <v/>
      </c>
    </row>
    <row r="90" spans="9:72" x14ac:dyDescent="0.25">
      <c r="I90">
        <f t="shared" si="31"/>
        <v>1</v>
      </c>
      <c r="J90">
        <f t="shared" si="32"/>
        <v>3.207871577431248E-41</v>
      </c>
      <c r="K90">
        <f t="shared" si="33"/>
        <v>8.9710390214557629E-43</v>
      </c>
      <c r="L90">
        <f t="shared" si="42"/>
        <v>0.43500000000000028</v>
      </c>
      <c r="AK90" s="26" t="s">
        <v>12</v>
      </c>
      <c r="AL90" s="92" t="s">
        <v>13</v>
      </c>
      <c r="AM90" s="26" t="s">
        <v>16</v>
      </c>
      <c r="AN90" s="26" t="s">
        <v>15</v>
      </c>
      <c r="AO90" s="26" t="s">
        <v>16</v>
      </c>
      <c r="AU90">
        <f t="shared" si="43"/>
        <v>69</v>
      </c>
      <c r="AV90" s="2">
        <f t="shared" si="44"/>
        <v>8.6999999999999994E-2</v>
      </c>
      <c r="BS90" t="str">
        <f t="shared" si="34"/>
        <v/>
      </c>
      <c r="BT90" t="str">
        <f t="shared" si="34"/>
        <v/>
      </c>
    </row>
    <row r="91" spans="9:72" x14ac:dyDescent="0.25">
      <c r="I91">
        <f t="shared" si="31"/>
        <v>1</v>
      </c>
      <c r="J91">
        <f t="shared" si="32"/>
        <v>2.654166638822146E-42</v>
      </c>
      <c r="K91">
        <f t="shared" si="33"/>
        <v>7.4225641243987331E-44</v>
      </c>
      <c r="L91">
        <f t="shared" si="42"/>
        <v>0.44000000000000028</v>
      </c>
      <c r="AK91">
        <v>0.1</v>
      </c>
      <c r="AL91">
        <f>NORMSINV(AK91)</f>
        <v>-1.2815515655446006</v>
      </c>
      <c r="AM91">
        <f>$AK$88*AL91 +$AL$88</f>
        <v>1.2272338246954839E-2</v>
      </c>
      <c r="AN91">
        <v>0.1</v>
      </c>
      <c r="AO91" s="9">
        <f>AM91</f>
        <v>1.2272338246954839E-2</v>
      </c>
      <c r="AU91">
        <f t="shared" si="43"/>
        <v>70</v>
      </c>
      <c r="AV91" s="2">
        <f t="shared" si="44"/>
        <v>8.6999999999999994E-2</v>
      </c>
      <c r="BS91" t="str">
        <f t="shared" si="34"/>
        <v/>
      </c>
      <c r="BT91" t="str">
        <f t="shared" si="34"/>
        <v/>
      </c>
    </row>
    <row r="92" spans="9:72" x14ac:dyDescent="0.25">
      <c r="I92">
        <f t="shared" si="31"/>
        <v>1</v>
      </c>
      <c r="J92">
        <f t="shared" si="32"/>
        <v>2.1269473309651154E-43</v>
      </c>
      <c r="K92">
        <f t="shared" si="33"/>
        <v>5.9481581609786811E-45</v>
      </c>
      <c r="L92">
        <f t="shared" si="42"/>
        <v>0.44500000000000028</v>
      </c>
      <c r="AK92">
        <v>0.25</v>
      </c>
      <c r="AL92">
        <f>NORMSINV(AK92)</f>
        <v>-0.67448975019608193</v>
      </c>
      <c r="AM92">
        <f>$AK$88*AL92 +$AL$88</f>
        <v>2.9054783548081012E-2</v>
      </c>
      <c r="AN92">
        <v>0.25</v>
      </c>
      <c r="AO92" s="9">
        <f>AM92</f>
        <v>2.9054783548081012E-2</v>
      </c>
      <c r="AU92">
        <f t="shared" si="43"/>
        <v>71</v>
      </c>
      <c r="AV92" s="2">
        <f t="shared" si="44"/>
        <v>8.7999999999999995E-2</v>
      </c>
      <c r="BS92" t="str">
        <f t="shared" si="34"/>
        <v/>
      </c>
      <c r="BT92" t="str">
        <f t="shared" si="34"/>
        <v/>
      </c>
    </row>
    <row r="93" spans="9:72" x14ac:dyDescent="0.25">
      <c r="I93">
        <f t="shared" si="31"/>
        <v>1</v>
      </c>
      <c r="J93">
        <f t="shared" si="32"/>
        <v>1.650831026223475E-44</v>
      </c>
      <c r="K93">
        <f t="shared" si="33"/>
        <v>4.6166653485360921E-46</v>
      </c>
      <c r="L93">
        <f t="shared" si="42"/>
        <v>0.45000000000000029</v>
      </c>
      <c r="AK93">
        <v>0.5</v>
      </c>
      <c r="AL93">
        <f>NORMSINV(AK93)</f>
        <v>0</v>
      </c>
      <c r="AM93">
        <f>$AK$88*AL93 +$AL$88</f>
        <v>4.7701298701298717E-2</v>
      </c>
      <c r="AN93">
        <v>0.5</v>
      </c>
      <c r="AO93" s="9">
        <f>AM93</f>
        <v>4.7701298701298717E-2</v>
      </c>
      <c r="AU93">
        <f t="shared" si="43"/>
        <v>72</v>
      </c>
      <c r="AV93" s="2">
        <f t="shared" si="44"/>
        <v>0.09</v>
      </c>
      <c r="BS93" t="str">
        <f t="shared" si="34"/>
        <v/>
      </c>
      <c r="BT93" t="str">
        <f t="shared" si="34"/>
        <v/>
      </c>
    </row>
    <row r="94" spans="9:72" x14ac:dyDescent="0.25">
      <c r="I94">
        <f t="shared" si="31"/>
        <v>1</v>
      </c>
      <c r="J94">
        <f t="shared" si="32"/>
        <v>1.2409830409659809E-45</v>
      </c>
      <c r="K94">
        <f t="shared" si="33"/>
        <v>3.4704965634520488E-47</v>
      </c>
      <c r="L94">
        <f t="shared" si="42"/>
        <v>0.45500000000000029</v>
      </c>
      <c r="AK94">
        <v>0.75</v>
      </c>
      <c r="AL94">
        <f>NORMSINV(AK94)</f>
        <v>0.67448975019608193</v>
      </c>
      <c r="AM94">
        <f>$AK$88*AL94 +$AL$88</f>
        <v>6.6347813854516421E-2</v>
      </c>
      <c r="AN94">
        <v>0.75</v>
      </c>
      <c r="AO94" s="9">
        <f>AM94</f>
        <v>6.6347813854516421E-2</v>
      </c>
      <c r="AU94">
        <f t="shared" si="43"/>
        <v>73</v>
      </c>
      <c r="AV94" s="2">
        <f t="shared" si="44"/>
        <v>9.0999999999999998E-2</v>
      </c>
      <c r="BS94" t="str">
        <f t="shared" si="34"/>
        <v/>
      </c>
      <c r="BT94" t="str">
        <f t="shared" si="34"/>
        <v/>
      </c>
    </row>
    <row r="95" spans="9:72" x14ac:dyDescent="0.25">
      <c r="I95">
        <f t="shared" si="31"/>
        <v>1</v>
      </c>
      <c r="J95">
        <f t="shared" si="32"/>
        <v>9.0353796959947481E-47</v>
      </c>
      <c r="K95">
        <f t="shared" si="33"/>
        <v>2.526807631474618E-48</v>
      </c>
      <c r="L95">
        <f t="shared" si="42"/>
        <v>0.4600000000000003</v>
      </c>
      <c r="AK95">
        <v>0.9</v>
      </c>
      <c r="AL95">
        <f>NORMSINV(0.9)</f>
        <v>1.2815515655446006</v>
      </c>
      <c r="AM95">
        <f>$AK$88*AL95 +$AL$88</f>
        <v>8.3130259155642594E-2</v>
      </c>
      <c r="AN95">
        <v>0.9</v>
      </c>
      <c r="AO95" s="9">
        <f>AM95</f>
        <v>8.3130259155642594E-2</v>
      </c>
      <c r="AU95">
        <f t="shared" si="43"/>
        <v>74</v>
      </c>
      <c r="AV95" s="2">
        <f t="shared" si="44"/>
        <v>9.9000000000000005E-2</v>
      </c>
      <c r="BS95" t="str">
        <f t="shared" si="34"/>
        <v/>
      </c>
      <c r="BT95" t="str">
        <f t="shared" si="34"/>
        <v/>
      </c>
    </row>
    <row r="96" spans="9:72" x14ac:dyDescent="0.25">
      <c r="I96">
        <f t="shared" si="31"/>
        <v>1</v>
      </c>
      <c r="J96">
        <f t="shared" si="32"/>
        <v>6.3715384184492327E-48</v>
      </c>
      <c r="K96">
        <f t="shared" si="33"/>
        <v>1.7818456381094842E-49</v>
      </c>
      <c r="L96">
        <f t="shared" si="42"/>
        <v>0.4650000000000003</v>
      </c>
      <c r="AU96">
        <f t="shared" si="43"/>
        <v>75</v>
      </c>
      <c r="AV96" s="2">
        <f t="shared" si="44"/>
        <v>0.11</v>
      </c>
      <c r="BS96" t="str">
        <f t="shared" si="34"/>
        <v/>
      </c>
      <c r="BT96" t="str">
        <f t="shared" si="34"/>
        <v/>
      </c>
    </row>
    <row r="97" spans="9:73" x14ac:dyDescent="0.25">
      <c r="I97">
        <f t="shared" si="31"/>
        <v>1</v>
      </c>
      <c r="J97">
        <f t="shared" si="32"/>
        <v>4.3517059478367078E-49</v>
      </c>
      <c r="K97">
        <f t="shared" si="33"/>
        <v>1.2169852478697284E-50</v>
      </c>
      <c r="L97">
        <f t="shared" si="42"/>
        <v>0.47000000000000031</v>
      </c>
      <c r="AU97">
        <f t="shared" si="43"/>
        <v>76</v>
      </c>
      <c r="AV97" s="2">
        <f t="shared" si="44"/>
        <v>0.11600000000000001</v>
      </c>
      <c r="BS97" t="str">
        <f t="shared" si="34"/>
        <v/>
      </c>
      <c r="BT97" t="str">
        <f t="shared" si="34"/>
        <v/>
      </c>
    </row>
    <row r="98" spans="9:73" x14ac:dyDescent="0.25">
      <c r="I98">
        <f t="shared" si="31"/>
        <v>1</v>
      </c>
      <c r="J98">
        <f t="shared" si="32"/>
        <v>2.8786715415364836E-50</v>
      </c>
      <c r="K98">
        <f t="shared" si="33"/>
        <v>8.0504079124506307E-52</v>
      </c>
      <c r="L98">
        <f t="shared" si="42"/>
        <v>0.47500000000000031</v>
      </c>
      <c r="AU98">
        <f t="shared" si="43"/>
        <v>77</v>
      </c>
      <c r="AV98" s="2">
        <f t="shared" si="44"/>
        <v>0.122</v>
      </c>
      <c r="BS98" t="str">
        <f t="shared" si="34"/>
        <v/>
      </c>
      <c r="BT98" t="str">
        <f t="shared" si="34"/>
        <v/>
      </c>
    </row>
    <row r="99" spans="9:73" x14ac:dyDescent="0.25">
      <c r="I99">
        <f t="shared" si="31"/>
        <v>1</v>
      </c>
      <c r="J99">
        <f t="shared" si="32"/>
        <v>1.8443444123048041E-51</v>
      </c>
      <c r="K99">
        <f t="shared" si="33"/>
        <v>5.1578391754197039E-53</v>
      </c>
      <c r="L99">
        <f t="shared" si="42"/>
        <v>0.48000000000000032</v>
      </c>
      <c r="AU99" t="str">
        <f t="shared" si="43"/>
        <v/>
      </c>
      <c r="AV99" s="2" t="str">
        <f t="shared" si="44"/>
        <v/>
      </c>
      <c r="BS99" t="str">
        <f t="shared" si="34"/>
        <v/>
      </c>
      <c r="BT99" t="str">
        <f t="shared" si="34"/>
        <v/>
      </c>
    </row>
    <row r="100" spans="9:73" x14ac:dyDescent="0.25">
      <c r="I100">
        <f t="shared" si="31"/>
        <v>1</v>
      </c>
      <c r="J100">
        <f t="shared" si="32"/>
        <v>1.1444828031306074E-52</v>
      </c>
      <c r="K100">
        <f t="shared" si="33"/>
        <v>3.200626845071949E-54</v>
      </c>
      <c r="L100">
        <f t="shared" si="42"/>
        <v>0.48500000000000032</v>
      </c>
      <c r="AU100" t="str">
        <f t="shared" si="43"/>
        <v/>
      </c>
      <c r="AV100" s="2" t="str">
        <f t="shared" si="44"/>
        <v/>
      </c>
      <c r="BS100" t="str">
        <f t="shared" si="34"/>
        <v/>
      </c>
      <c r="BT100" t="str">
        <f t="shared" si="34"/>
        <v/>
      </c>
    </row>
    <row r="101" spans="9:73" x14ac:dyDescent="0.25">
      <c r="I101">
        <f t="shared" si="31"/>
        <v>1</v>
      </c>
      <c r="J101">
        <f t="shared" si="32"/>
        <v>6.8785018064675206E-54</v>
      </c>
      <c r="K101">
        <f t="shared" si="33"/>
        <v>1.9236215236642094E-55</v>
      </c>
      <c r="L101">
        <f t="shared" si="42"/>
        <v>0.49000000000000032</v>
      </c>
      <c r="AU101" t="str">
        <f t="shared" si="43"/>
        <v/>
      </c>
      <c r="AV101" s="2" t="str">
        <f t="shared" si="44"/>
        <v/>
      </c>
      <c r="BS101" t="str">
        <f t="shared" si="34"/>
        <v/>
      </c>
      <c r="BT101" t="str">
        <f t="shared" si="34"/>
        <v/>
      </c>
    </row>
    <row r="102" spans="9:73" x14ac:dyDescent="0.25">
      <c r="I102">
        <f t="shared" si="31"/>
        <v>1</v>
      </c>
      <c r="J102">
        <f t="shared" si="32"/>
        <v>4.0040157499464839E-55</v>
      </c>
      <c r="K102">
        <f t="shared" si="33"/>
        <v>1.1197512328114144E-56</v>
      </c>
      <c r="L102">
        <f t="shared" si="42"/>
        <v>0.49500000000000033</v>
      </c>
      <c r="AU102" t="str">
        <f t="shared" si="43"/>
        <v/>
      </c>
      <c r="AV102" s="2" t="str">
        <f t="shared" si="44"/>
        <v/>
      </c>
      <c r="BS102" t="str">
        <f t="shared" si="34"/>
        <v/>
      </c>
      <c r="BT102" t="str">
        <f t="shared" si="34"/>
        <v/>
      </c>
    </row>
    <row r="103" spans="9:73" x14ac:dyDescent="0.25">
      <c r="I103">
        <f t="shared" si="31"/>
        <v>1</v>
      </c>
      <c r="J103">
        <f t="shared" si="32"/>
        <v>2.257433864535422E-56</v>
      </c>
      <c r="K103">
        <f t="shared" si="33"/>
        <v>6.3130729514177347E-58</v>
      </c>
      <c r="L103">
        <f t="shared" si="42"/>
        <v>0.50000000000000033</v>
      </c>
      <c r="AU103" t="str">
        <f t="shared" si="43"/>
        <v/>
      </c>
      <c r="AV103" s="2" t="str">
        <f t="shared" si="44"/>
        <v/>
      </c>
      <c r="BS103" t="str">
        <f t="shared" si="34"/>
        <v/>
      </c>
      <c r="BT103" t="str">
        <f t="shared" si="34"/>
        <v/>
      </c>
    </row>
    <row r="104" spans="9:73" x14ac:dyDescent="0.25">
      <c r="AU104" t="str">
        <f t="shared" si="43"/>
        <v/>
      </c>
      <c r="AV104" s="2" t="str">
        <f t="shared" si="44"/>
        <v/>
      </c>
      <c r="BS104" t="str">
        <f t="shared" si="34"/>
        <v/>
      </c>
      <c r="BT104" t="str">
        <f t="shared" si="34"/>
        <v/>
      </c>
    </row>
    <row r="105" spans="9:73" x14ac:dyDescent="0.25">
      <c r="AU105" t="str">
        <f t="shared" si="43"/>
        <v/>
      </c>
      <c r="AV105" s="2" t="str">
        <f t="shared" si="44"/>
        <v/>
      </c>
      <c r="BS105" t="str">
        <f t="shared" si="34"/>
        <v/>
      </c>
      <c r="BT105" t="str">
        <f t="shared" si="34"/>
        <v/>
      </c>
    </row>
    <row r="106" spans="9:73" x14ac:dyDescent="0.25">
      <c r="AU106" t="str">
        <f t="shared" si="43"/>
        <v/>
      </c>
      <c r="AV106" s="2" t="str">
        <f t="shared" si="44"/>
        <v/>
      </c>
      <c r="BS106" t="str">
        <f t="shared" si="34"/>
        <v/>
      </c>
      <c r="BT106" t="str">
        <f t="shared" si="34"/>
        <v/>
      </c>
    </row>
    <row r="107" spans="9:73" x14ac:dyDescent="0.25">
      <c r="AU107" t="str">
        <f t="shared" si="43"/>
        <v/>
      </c>
      <c r="AV107" s="2" t="str">
        <f t="shared" si="44"/>
        <v/>
      </c>
      <c r="BS107" t="str">
        <f t="shared" si="34"/>
        <v/>
      </c>
      <c r="BT107" t="str">
        <f t="shared" si="34"/>
        <v/>
      </c>
    </row>
    <row r="108" spans="9:73" x14ac:dyDescent="0.25">
      <c r="AU108" t="str">
        <f t="shared" si="43"/>
        <v/>
      </c>
      <c r="AV108" s="2" t="str">
        <f t="shared" si="44"/>
        <v/>
      </c>
      <c r="BS108" t="str">
        <f t="shared" si="34"/>
        <v/>
      </c>
      <c r="BT108" t="str">
        <f t="shared" si="34"/>
        <v/>
      </c>
    </row>
    <row r="109" spans="9:73" x14ac:dyDescent="0.25">
      <c r="AU109" t="str">
        <f t="shared" si="43"/>
        <v/>
      </c>
      <c r="AV109" s="2" t="str">
        <f t="shared" si="44"/>
        <v/>
      </c>
      <c r="BS109" t="str">
        <f t="shared" si="34"/>
        <v/>
      </c>
      <c r="BT109" t="str">
        <f t="shared" si="34"/>
        <v/>
      </c>
    </row>
    <row r="110" spans="9:73" x14ac:dyDescent="0.25">
      <c r="AU110" t="str">
        <f t="shared" si="43"/>
        <v/>
      </c>
      <c r="AV110" s="2" t="str">
        <f t="shared" si="44"/>
        <v/>
      </c>
      <c r="BS110" t="str">
        <f t="shared" si="34"/>
        <v/>
      </c>
      <c r="BT110" t="str">
        <f t="shared" si="34"/>
        <v/>
      </c>
    </row>
    <row r="111" spans="9:73" x14ac:dyDescent="0.25">
      <c r="AU111" t="str">
        <f t="shared" si="43"/>
        <v/>
      </c>
      <c r="AV111" s="2" t="str">
        <f t="shared" si="44"/>
        <v/>
      </c>
      <c r="BS111" t="str">
        <f t="shared" si="34"/>
        <v/>
      </c>
      <c r="BT111" t="str">
        <f t="shared" si="34"/>
        <v/>
      </c>
      <c r="BU111" t="str">
        <f t="shared" si="35"/>
        <v/>
      </c>
    </row>
    <row r="112" spans="9:73" x14ac:dyDescent="0.25">
      <c r="AU112" t="str">
        <f t="shared" si="43"/>
        <v/>
      </c>
      <c r="AV112" s="2" t="str">
        <f t="shared" si="44"/>
        <v/>
      </c>
      <c r="BS112" t="str">
        <f t="shared" si="34"/>
        <v/>
      </c>
      <c r="BT112" t="str">
        <f t="shared" si="34"/>
        <v/>
      </c>
      <c r="BU112" t="str">
        <f t="shared" si="35"/>
        <v/>
      </c>
    </row>
    <row r="113" spans="47:48" x14ac:dyDescent="0.25">
      <c r="AU113" t="str">
        <f t="shared" si="43"/>
        <v/>
      </c>
      <c r="AV113" s="2" t="str">
        <f t="shared" si="44"/>
        <v/>
      </c>
    </row>
    <row r="114" spans="47:48" x14ac:dyDescent="0.25">
      <c r="AU114" t="str">
        <f t="shared" si="43"/>
        <v/>
      </c>
      <c r="AV114" s="2" t="str">
        <f t="shared" si="44"/>
        <v/>
      </c>
    </row>
    <row r="115" spans="47:48" x14ac:dyDescent="0.25">
      <c r="AU115" t="str">
        <f t="shared" si="43"/>
        <v/>
      </c>
      <c r="AV115" s="2" t="str">
        <f t="shared" si="44"/>
        <v/>
      </c>
    </row>
    <row r="116" spans="47:48" x14ac:dyDescent="0.25">
      <c r="AU116" t="str">
        <f t="shared" si="43"/>
        <v/>
      </c>
      <c r="AV116" s="2" t="str">
        <f t="shared" si="44"/>
        <v/>
      </c>
    </row>
    <row r="117" spans="47:48" x14ac:dyDescent="0.25">
      <c r="AU117" t="str">
        <f t="shared" si="43"/>
        <v/>
      </c>
      <c r="AV117" s="2" t="str">
        <f t="shared" si="44"/>
        <v/>
      </c>
    </row>
    <row r="118" spans="47:48" x14ac:dyDescent="0.25">
      <c r="AU118" t="str">
        <f t="shared" ref="AU118:AU149" si="45">IF(B99&gt;0,B99,"")</f>
        <v/>
      </c>
      <c r="AV118" s="2" t="str">
        <f t="shared" ref="AV118:AV149" si="46">IF(A99&gt;0,A99,"")</f>
        <v/>
      </c>
    </row>
    <row r="119" spans="47:48" x14ac:dyDescent="0.25">
      <c r="AU119" t="str">
        <f t="shared" si="45"/>
        <v/>
      </c>
      <c r="AV119" s="2" t="str">
        <f t="shared" si="46"/>
        <v/>
      </c>
    </row>
    <row r="120" spans="47:48" x14ac:dyDescent="0.25">
      <c r="AU120" t="str">
        <f t="shared" si="45"/>
        <v/>
      </c>
      <c r="AV120" s="2" t="str">
        <f t="shared" si="46"/>
        <v/>
      </c>
    </row>
    <row r="121" spans="47:48" x14ac:dyDescent="0.25">
      <c r="AU121" t="str">
        <f t="shared" si="45"/>
        <v/>
      </c>
      <c r="AV121" s="2" t="str">
        <f t="shared" si="46"/>
        <v/>
      </c>
    </row>
    <row r="122" spans="47:48" x14ac:dyDescent="0.25">
      <c r="AU122" t="str">
        <f t="shared" si="45"/>
        <v/>
      </c>
      <c r="AV122" s="2" t="str">
        <f t="shared" si="46"/>
        <v/>
      </c>
    </row>
    <row r="123" spans="47:48" x14ac:dyDescent="0.25">
      <c r="AU123" t="str">
        <f t="shared" si="45"/>
        <v/>
      </c>
      <c r="AV123" s="2" t="str">
        <f t="shared" si="46"/>
        <v/>
      </c>
    </row>
    <row r="124" spans="47:48" x14ac:dyDescent="0.25">
      <c r="AU124" t="str">
        <f t="shared" si="45"/>
        <v/>
      </c>
      <c r="AV124" s="2" t="str">
        <f t="shared" si="46"/>
        <v/>
      </c>
    </row>
    <row r="125" spans="47:48" x14ac:dyDescent="0.25">
      <c r="AU125" t="str">
        <f t="shared" si="45"/>
        <v/>
      </c>
      <c r="AV125" s="2" t="str">
        <f t="shared" si="46"/>
        <v/>
      </c>
    </row>
    <row r="126" spans="47:48" x14ac:dyDescent="0.25">
      <c r="AU126" t="str">
        <f t="shared" si="45"/>
        <v/>
      </c>
      <c r="AV126" s="2" t="str">
        <f t="shared" si="46"/>
        <v/>
      </c>
    </row>
    <row r="127" spans="47:48" x14ac:dyDescent="0.25">
      <c r="AU127" t="str">
        <f t="shared" si="45"/>
        <v/>
      </c>
      <c r="AV127" s="2" t="str">
        <f t="shared" si="46"/>
        <v/>
      </c>
    </row>
    <row r="128" spans="47:48" x14ac:dyDescent="0.25">
      <c r="AU128" t="str">
        <f t="shared" si="45"/>
        <v/>
      </c>
      <c r="AV128" s="2" t="str">
        <f t="shared" si="46"/>
        <v/>
      </c>
    </row>
    <row r="129" spans="47:48" x14ac:dyDescent="0.25">
      <c r="AU129" t="str">
        <f t="shared" si="45"/>
        <v/>
      </c>
      <c r="AV129" s="2" t="str">
        <f t="shared" si="46"/>
        <v/>
      </c>
    </row>
    <row r="130" spans="47:48" x14ac:dyDescent="0.25">
      <c r="AU130" t="str">
        <f t="shared" si="45"/>
        <v/>
      </c>
      <c r="AV130" s="2" t="str">
        <f t="shared" si="46"/>
        <v/>
      </c>
    </row>
    <row r="131" spans="47:48" x14ac:dyDescent="0.25">
      <c r="AU131" t="str">
        <f t="shared" si="45"/>
        <v/>
      </c>
      <c r="AV131" s="2" t="str">
        <f t="shared" si="46"/>
        <v/>
      </c>
    </row>
    <row r="132" spans="47:48" x14ac:dyDescent="0.25">
      <c r="AU132" t="str">
        <f t="shared" si="45"/>
        <v/>
      </c>
      <c r="AV132" s="2" t="str">
        <f t="shared" si="46"/>
        <v/>
      </c>
    </row>
    <row r="133" spans="47:48" x14ac:dyDescent="0.25">
      <c r="AU133" t="str">
        <f t="shared" si="45"/>
        <v/>
      </c>
      <c r="AV133" s="2" t="str">
        <f t="shared" si="46"/>
        <v/>
      </c>
    </row>
    <row r="134" spans="47:48" x14ac:dyDescent="0.25">
      <c r="AU134" t="str">
        <f t="shared" si="45"/>
        <v/>
      </c>
      <c r="AV134" s="2" t="str">
        <f t="shared" si="46"/>
        <v/>
      </c>
    </row>
    <row r="135" spans="47:48" x14ac:dyDescent="0.25">
      <c r="AU135" t="str">
        <f t="shared" si="45"/>
        <v/>
      </c>
      <c r="AV135" s="2" t="str">
        <f t="shared" si="46"/>
        <v/>
      </c>
    </row>
    <row r="136" spans="47:48" x14ac:dyDescent="0.25">
      <c r="AU136" t="str">
        <f t="shared" si="45"/>
        <v/>
      </c>
      <c r="AV136" s="2" t="str">
        <f t="shared" si="46"/>
        <v/>
      </c>
    </row>
    <row r="137" spans="47:48" x14ac:dyDescent="0.25">
      <c r="AU137" t="str">
        <f t="shared" si="45"/>
        <v/>
      </c>
      <c r="AV137" s="2" t="str">
        <f t="shared" si="46"/>
        <v/>
      </c>
    </row>
    <row r="138" spans="47:48" x14ac:dyDescent="0.25">
      <c r="AU138" t="str">
        <f t="shared" si="45"/>
        <v/>
      </c>
      <c r="AV138" s="2" t="str">
        <f t="shared" si="46"/>
        <v/>
      </c>
    </row>
    <row r="139" spans="47:48" x14ac:dyDescent="0.25">
      <c r="AU139" t="str">
        <f t="shared" si="45"/>
        <v/>
      </c>
      <c r="AV139" s="2" t="str">
        <f t="shared" si="46"/>
        <v/>
      </c>
    </row>
    <row r="140" spans="47:48" x14ac:dyDescent="0.25">
      <c r="AU140" t="str">
        <f t="shared" si="45"/>
        <v/>
      </c>
      <c r="AV140" s="2" t="str">
        <f t="shared" si="46"/>
        <v/>
      </c>
    </row>
    <row r="141" spans="47:48" x14ac:dyDescent="0.25">
      <c r="AU141" t="str">
        <f t="shared" si="45"/>
        <v/>
      </c>
      <c r="AV141" s="2" t="str">
        <f t="shared" si="46"/>
        <v/>
      </c>
    </row>
    <row r="142" spans="47:48" x14ac:dyDescent="0.25">
      <c r="AU142" t="str">
        <f t="shared" si="45"/>
        <v/>
      </c>
      <c r="AV142" s="2" t="str">
        <f t="shared" si="46"/>
        <v/>
      </c>
    </row>
    <row r="143" spans="47:48" x14ac:dyDescent="0.25">
      <c r="AU143" t="str">
        <f t="shared" si="45"/>
        <v/>
      </c>
      <c r="AV143" s="2" t="str">
        <f t="shared" si="46"/>
        <v/>
      </c>
    </row>
    <row r="144" spans="47:48" x14ac:dyDescent="0.25">
      <c r="AU144" t="str">
        <f t="shared" si="45"/>
        <v/>
      </c>
      <c r="AV144" s="2" t="str">
        <f t="shared" si="46"/>
        <v/>
      </c>
    </row>
    <row r="145" spans="47:73" x14ac:dyDescent="0.25">
      <c r="AU145" t="str">
        <f t="shared" si="45"/>
        <v/>
      </c>
      <c r="AV145" s="2" t="str">
        <f t="shared" si="46"/>
        <v/>
      </c>
    </row>
    <row r="146" spans="47:73" x14ac:dyDescent="0.25">
      <c r="AU146" t="str">
        <f t="shared" si="45"/>
        <v/>
      </c>
      <c r="AV146" s="2" t="str">
        <f t="shared" si="46"/>
        <v/>
      </c>
    </row>
    <row r="147" spans="47:73" x14ac:dyDescent="0.25">
      <c r="AU147" t="str">
        <f t="shared" si="45"/>
        <v/>
      </c>
      <c r="AV147" s="2" t="str">
        <f t="shared" si="46"/>
        <v/>
      </c>
    </row>
    <row r="148" spans="47:73" x14ac:dyDescent="0.25">
      <c r="AU148" t="str">
        <f t="shared" si="45"/>
        <v/>
      </c>
      <c r="AV148" s="2" t="str">
        <f t="shared" si="46"/>
        <v/>
      </c>
    </row>
    <row r="149" spans="47:73" x14ac:dyDescent="0.25">
      <c r="AU149" t="str">
        <f t="shared" si="45"/>
        <v/>
      </c>
      <c r="AV149" s="2" t="str">
        <f t="shared" si="46"/>
        <v/>
      </c>
    </row>
    <row r="150" spans="47:73" x14ac:dyDescent="0.25">
      <c r="AU150" t="str">
        <f t="shared" ref="AU150:AU181" si="47">IF(B131&gt;0,B131,"")</f>
        <v/>
      </c>
      <c r="AV150" s="2" t="str">
        <f t="shared" ref="AV150:AV181" si="48">IF(A131&gt;0,A131,"")</f>
        <v/>
      </c>
    </row>
    <row r="151" spans="47:73" x14ac:dyDescent="0.25">
      <c r="AU151" t="str">
        <f t="shared" si="47"/>
        <v/>
      </c>
      <c r="AV151" s="2" t="str">
        <f t="shared" si="48"/>
        <v/>
      </c>
    </row>
    <row r="152" spans="47:73" x14ac:dyDescent="0.25">
      <c r="AU152" t="str">
        <f t="shared" si="47"/>
        <v/>
      </c>
      <c r="AV152" s="2" t="str">
        <f t="shared" si="48"/>
        <v/>
      </c>
    </row>
    <row r="153" spans="47:73" x14ac:dyDescent="0.25">
      <c r="AU153" t="str">
        <f t="shared" si="47"/>
        <v/>
      </c>
      <c r="AV153" s="2" t="str">
        <f t="shared" si="48"/>
        <v/>
      </c>
    </row>
    <row r="154" spans="47:73" x14ac:dyDescent="0.25">
      <c r="AU154" t="str">
        <f t="shared" si="47"/>
        <v/>
      </c>
      <c r="AV154" s="2" t="str">
        <f t="shared" si="48"/>
        <v/>
      </c>
    </row>
    <row r="155" spans="47:73" x14ac:dyDescent="0.25">
      <c r="AU155" t="str">
        <f t="shared" si="47"/>
        <v/>
      </c>
      <c r="AV155" s="2" t="str">
        <f t="shared" si="48"/>
        <v/>
      </c>
    </row>
    <row r="156" spans="47:73" x14ac:dyDescent="0.25">
      <c r="AU156" t="str">
        <f t="shared" si="47"/>
        <v/>
      </c>
      <c r="AV156" s="2" t="str">
        <f t="shared" si="48"/>
        <v/>
      </c>
    </row>
    <row r="157" spans="47:73" x14ac:dyDescent="0.25">
      <c r="AU157" t="str">
        <f t="shared" si="47"/>
        <v/>
      </c>
      <c r="AV157" s="2" t="str">
        <f t="shared" si="48"/>
        <v/>
      </c>
    </row>
    <row r="158" spans="47:73" x14ac:dyDescent="0.25">
      <c r="AU158" t="str">
        <f t="shared" si="47"/>
        <v/>
      </c>
      <c r="AV158" s="2" t="str">
        <f t="shared" si="48"/>
        <v/>
      </c>
      <c r="BS158" t="str">
        <f t="shared" ref="BS158:BT221" si="49">IF(A158&gt;0,A158,"")</f>
        <v/>
      </c>
      <c r="BT158" t="str">
        <f t="shared" si="49"/>
        <v/>
      </c>
      <c r="BU158" t="str">
        <f t="shared" ref="BU158:BU187" si="50">BS158</f>
        <v/>
      </c>
    </row>
    <row r="159" spans="47:73" x14ac:dyDescent="0.25">
      <c r="AU159" t="str">
        <f t="shared" si="47"/>
        <v/>
      </c>
      <c r="AV159" s="2" t="str">
        <f t="shared" si="48"/>
        <v/>
      </c>
      <c r="BS159" t="str">
        <f t="shared" si="49"/>
        <v/>
      </c>
      <c r="BT159" t="str">
        <f t="shared" si="49"/>
        <v/>
      </c>
      <c r="BU159" t="str">
        <f t="shared" si="50"/>
        <v/>
      </c>
    </row>
    <row r="160" spans="47:73" x14ac:dyDescent="0.25">
      <c r="AU160" t="str">
        <f t="shared" si="47"/>
        <v/>
      </c>
      <c r="AV160" s="2" t="str">
        <f t="shared" si="48"/>
        <v/>
      </c>
      <c r="BS160" t="str">
        <f t="shared" si="49"/>
        <v/>
      </c>
      <c r="BT160" t="str">
        <f t="shared" si="49"/>
        <v/>
      </c>
      <c r="BU160" t="str">
        <f t="shared" si="50"/>
        <v/>
      </c>
    </row>
    <row r="161" spans="47:73" x14ac:dyDescent="0.25">
      <c r="AU161" t="str">
        <f t="shared" si="47"/>
        <v/>
      </c>
      <c r="AV161" s="2" t="str">
        <f t="shared" si="48"/>
        <v/>
      </c>
      <c r="BS161" t="str">
        <f t="shared" si="49"/>
        <v/>
      </c>
      <c r="BT161" t="str">
        <f t="shared" si="49"/>
        <v/>
      </c>
      <c r="BU161" t="str">
        <f t="shared" si="50"/>
        <v/>
      </c>
    </row>
    <row r="162" spans="47:73" x14ac:dyDescent="0.25">
      <c r="AU162" t="str">
        <f t="shared" si="47"/>
        <v/>
      </c>
      <c r="AV162" s="2" t="str">
        <f t="shared" si="48"/>
        <v/>
      </c>
      <c r="BS162" t="str">
        <f t="shared" si="49"/>
        <v/>
      </c>
      <c r="BT162" t="str">
        <f t="shared" si="49"/>
        <v/>
      </c>
      <c r="BU162" t="str">
        <f t="shared" si="50"/>
        <v/>
      </c>
    </row>
    <row r="163" spans="47:73" x14ac:dyDescent="0.25">
      <c r="AU163" t="str">
        <f t="shared" si="47"/>
        <v/>
      </c>
      <c r="AV163" s="2" t="str">
        <f t="shared" si="48"/>
        <v/>
      </c>
      <c r="BS163" t="str">
        <f t="shared" si="49"/>
        <v/>
      </c>
      <c r="BT163" t="str">
        <f t="shared" si="49"/>
        <v/>
      </c>
      <c r="BU163" t="str">
        <f t="shared" si="50"/>
        <v/>
      </c>
    </row>
    <row r="164" spans="47:73" x14ac:dyDescent="0.25">
      <c r="AU164" t="str">
        <f t="shared" si="47"/>
        <v/>
      </c>
      <c r="AV164" s="2" t="str">
        <f t="shared" si="48"/>
        <v/>
      </c>
      <c r="BS164" t="str">
        <f t="shared" si="49"/>
        <v/>
      </c>
      <c r="BT164" t="str">
        <f t="shared" si="49"/>
        <v/>
      </c>
      <c r="BU164" t="str">
        <f t="shared" si="50"/>
        <v/>
      </c>
    </row>
    <row r="165" spans="47:73" x14ac:dyDescent="0.25">
      <c r="AU165" t="str">
        <f t="shared" si="47"/>
        <v/>
      </c>
      <c r="AV165" s="2" t="str">
        <f t="shared" si="48"/>
        <v/>
      </c>
      <c r="BS165" t="str">
        <f t="shared" si="49"/>
        <v/>
      </c>
      <c r="BT165" t="str">
        <f t="shared" si="49"/>
        <v/>
      </c>
      <c r="BU165" t="str">
        <f t="shared" si="50"/>
        <v/>
      </c>
    </row>
    <row r="166" spans="47:73" x14ac:dyDescent="0.25">
      <c r="AU166" t="str">
        <f t="shared" si="47"/>
        <v/>
      </c>
      <c r="AV166" s="2" t="str">
        <f t="shared" si="48"/>
        <v/>
      </c>
      <c r="BS166" t="str">
        <f t="shared" si="49"/>
        <v/>
      </c>
      <c r="BT166" t="str">
        <f t="shared" si="49"/>
        <v/>
      </c>
      <c r="BU166" t="str">
        <f t="shared" si="50"/>
        <v/>
      </c>
    </row>
    <row r="167" spans="47:73" x14ac:dyDescent="0.25">
      <c r="AU167" t="str">
        <f t="shared" si="47"/>
        <v/>
      </c>
      <c r="AV167" s="2" t="str">
        <f t="shared" si="48"/>
        <v/>
      </c>
      <c r="BS167" t="str">
        <f t="shared" si="49"/>
        <v/>
      </c>
      <c r="BT167" t="str">
        <f t="shared" si="49"/>
        <v/>
      </c>
      <c r="BU167" t="str">
        <f t="shared" si="50"/>
        <v/>
      </c>
    </row>
    <row r="168" spans="47:73" x14ac:dyDescent="0.25">
      <c r="AU168" t="str">
        <f t="shared" si="47"/>
        <v/>
      </c>
      <c r="AV168" s="2" t="str">
        <f t="shared" si="48"/>
        <v/>
      </c>
      <c r="BS168" t="str">
        <f t="shared" si="49"/>
        <v/>
      </c>
      <c r="BT168" t="str">
        <f t="shared" si="49"/>
        <v/>
      </c>
      <c r="BU168" t="str">
        <f t="shared" si="50"/>
        <v/>
      </c>
    </row>
    <row r="169" spans="47:73" x14ac:dyDescent="0.25">
      <c r="AU169" t="str">
        <f t="shared" si="47"/>
        <v/>
      </c>
      <c r="AV169" s="2" t="str">
        <f t="shared" si="48"/>
        <v/>
      </c>
      <c r="BS169" t="str">
        <f t="shared" si="49"/>
        <v/>
      </c>
      <c r="BT169" t="str">
        <f t="shared" si="49"/>
        <v/>
      </c>
      <c r="BU169" t="str">
        <f t="shared" si="50"/>
        <v/>
      </c>
    </row>
    <row r="170" spans="47:73" x14ac:dyDescent="0.25">
      <c r="AU170" t="str">
        <f t="shared" si="47"/>
        <v/>
      </c>
      <c r="AV170" s="2" t="str">
        <f t="shared" si="48"/>
        <v/>
      </c>
      <c r="BS170" t="str">
        <f t="shared" si="49"/>
        <v/>
      </c>
      <c r="BT170" t="str">
        <f t="shared" si="49"/>
        <v/>
      </c>
      <c r="BU170" t="str">
        <f t="shared" si="50"/>
        <v/>
      </c>
    </row>
    <row r="171" spans="47:73" x14ac:dyDescent="0.25">
      <c r="AU171" t="str">
        <f t="shared" si="47"/>
        <v/>
      </c>
      <c r="AV171" s="2" t="str">
        <f t="shared" si="48"/>
        <v/>
      </c>
      <c r="BS171" t="str">
        <f t="shared" si="49"/>
        <v/>
      </c>
      <c r="BT171" t="str">
        <f t="shared" si="49"/>
        <v/>
      </c>
      <c r="BU171" t="str">
        <f t="shared" si="50"/>
        <v/>
      </c>
    </row>
    <row r="172" spans="47:73" x14ac:dyDescent="0.25">
      <c r="AU172" t="str">
        <f t="shared" si="47"/>
        <v/>
      </c>
      <c r="AV172" s="2" t="str">
        <f t="shared" si="48"/>
        <v/>
      </c>
      <c r="BS172" t="str">
        <f t="shared" si="49"/>
        <v/>
      </c>
      <c r="BT172" t="str">
        <f t="shared" si="49"/>
        <v/>
      </c>
      <c r="BU172" t="str">
        <f t="shared" si="50"/>
        <v/>
      </c>
    </row>
    <row r="173" spans="47:73" x14ac:dyDescent="0.25">
      <c r="AU173" t="str">
        <f t="shared" si="47"/>
        <v/>
      </c>
      <c r="AV173" s="2" t="str">
        <f t="shared" si="48"/>
        <v/>
      </c>
      <c r="BS173" t="str">
        <f t="shared" si="49"/>
        <v/>
      </c>
      <c r="BT173" t="str">
        <f t="shared" si="49"/>
        <v/>
      </c>
      <c r="BU173" t="str">
        <f t="shared" si="50"/>
        <v/>
      </c>
    </row>
    <row r="174" spans="47:73" x14ac:dyDescent="0.25">
      <c r="AU174" t="str">
        <f t="shared" si="47"/>
        <v/>
      </c>
      <c r="AV174" s="2" t="str">
        <f t="shared" si="48"/>
        <v/>
      </c>
      <c r="BS174" t="str">
        <f t="shared" si="49"/>
        <v/>
      </c>
      <c r="BT174" t="str">
        <f t="shared" si="49"/>
        <v/>
      </c>
      <c r="BU174" t="str">
        <f t="shared" si="50"/>
        <v/>
      </c>
    </row>
    <row r="175" spans="47:73" x14ac:dyDescent="0.25">
      <c r="AU175" t="str">
        <f t="shared" si="47"/>
        <v/>
      </c>
      <c r="AV175" s="2" t="str">
        <f t="shared" si="48"/>
        <v/>
      </c>
      <c r="BS175" t="str">
        <f t="shared" si="49"/>
        <v/>
      </c>
      <c r="BT175" t="str">
        <f t="shared" si="49"/>
        <v/>
      </c>
      <c r="BU175" t="str">
        <f t="shared" si="50"/>
        <v/>
      </c>
    </row>
    <row r="176" spans="47:73" x14ac:dyDescent="0.25">
      <c r="AU176" t="str">
        <f t="shared" si="47"/>
        <v/>
      </c>
      <c r="AV176" s="2" t="str">
        <f t="shared" si="48"/>
        <v/>
      </c>
      <c r="BS176" t="str">
        <f t="shared" si="49"/>
        <v/>
      </c>
      <c r="BT176" t="str">
        <f t="shared" si="49"/>
        <v/>
      </c>
      <c r="BU176" t="str">
        <f t="shared" si="50"/>
        <v/>
      </c>
    </row>
    <row r="177" spans="47:73" x14ac:dyDescent="0.25">
      <c r="AU177" t="str">
        <f t="shared" si="47"/>
        <v/>
      </c>
      <c r="AV177" s="2" t="str">
        <f t="shared" si="48"/>
        <v/>
      </c>
      <c r="BS177" t="str">
        <f t="shared" si="49"/>
        <v/>
      </c>
      <c r="BT177" t="str">
        <f t="shared" si="49"/>
        <v/>
      </c>
      <c r="BU177" t="str">
        <f t="shared" si="50"/>
        <v/>
      </c>
    </row>
    <row r="178" spans="47:73" x14ac:dyDescent="0.25">
      <c r="AU178" t="str">
        <f t="shared" si="47"/>
        <v/>
      </c>
      <c r="AV178" s="2" t="str">
        <f t="shared" si="48"/>
        <v/>
      </c>
      <c r="BS178" t="str">
        <f t="shared" si="49"/>
        <v/>
      </c>
      <c r="BT178" t="str">
        <f t="shared" si="49"/>
        <v/>
      </c>
      <c r="BU178" t="str">
        <f t="shared" si="50"/>
        <v/>
      </c>
    </row>
    <row r="179" spans="47:73" x14ac:dyDescent="0.25">
      <c r="AU179" t="str">
        <f t="shared" si="47"/>
        <v/>
      </c>
      <c r="AV179" s="2" t="str">
        <f t="shared" si="48"/>
        <v/>
      </c>
      <c r="BS179" t="str">
        <f t="shared" si="49"/>
        <v/>
      </c>
      <c r="BT179" t="str">
        <f t="shared" si="49"/>
        <v/>
      </c>
      <c r="BU179" t="str">
        <f t="shared" si="50"/>
        <v/>
      </c>
    </row>
    <row r="180" spans="47:73" x14ac:dyDescent="0.25">
      <c r="AU180" t="str">
        <f t="shared" si="47"/>
        <v/>
      </c>
      <c r="AV180" s="2" t="str">
        <f t="shared" si="48"/>
        <v/>
      </c>
      <c r="BS180" t="str">
        <f t="shared" si="49"/>
        <v/>
      </c>
      <c r="BT180" t="str">
        <f t="shared" si="49"/>
        <v/>
      </c>
      <c r="BU180" t="str">
        <f t="shared" si="50"/>
        <v/>
      </c>
    </row>
    <row r="181" spans="47:73" x14ac:dyDescent="0.25">
      <c r="AU181" t="str">
        <f t="shared" si="47"/>
        <v/>
      </c>
      <c r="AV181" s="2" t="str">
        <f t="shared" si="48"/>
        <v/>
      </c>
      <c r="BS181" t="str">
        <f t="shared" si="49"/>
        <v/>
      </c>
      <c r="BT181" t="str">
        <f t="shared" si="49"/>
        <v/>
      </c>
      <c r="BU181" t="str">
        <f t="shared" si="50"/>
        <v/>
      </c>
    </row>
    <row r="182" spans="47:73" x14ac:dyDescent="0.25">
      <c r="AU182" t="str">
        <f t="shared" ref="AU182:AU202" si="51">IF(B163&gt;0,B163,"")</f>
        <v/>
      </c>
      <c r="AV182" s="2" t="str">
        <f t="shared" ref="AV182:AV213" si="52">IF(A163&gt;0,A163,"")</f>
        <v/>
      </c>
      <c r="BS182" t="str">
        <f t="shared" si="49"/>
        <v/>
      </c>
      <c r="BT182" t="str">
        <f t="shared" si="49"/>
        <v/>
      </c>
      <c r="BU182" t="str">
        <f t="shared" si="50"/>
        <v/>
      </c>
    </row>
    <row r="183" spans="47:73" x14ac:dyDescent="0.25">
      <c r="AU183" t="str">
        <f t="shared" si="51"/>
        <v/>
      </c>
      <c r="AV183" s="2" t="str">
        <f t="shared" si="52"/>
        <v/>
      </c>
      <c r="BS183" t="str">
        <f t="shared" si="49"/>
        <v/>
      </c>
      <c r="BT183" t="str">
        <f t="shared" si="49"/>
        <v/>
      </c>
      <c r="BU183" t="str">
        <f t="shared" si="50"/>
        <v/>
      </c>
    </row>
    <row r="184" spans="47:73" x14ac:dyDescent="0.25">
      <c r="AU184" t="str">
        <f t="shared" si="51"/>
        <v/>
      </c>
      <c r="AV184" s="2" t="str">
        <f t="shared" si="52"/>
        <v/>
      </c>
      <c r="BS184" t="str">
        <f t="shared" si="49"/>
        <v/>
      </c>
      <c r="BT184" t="str">
        <f t="shared" si="49"/>
        <v/>
      </c>
      <c r="BU184" t="str">
        <f t="shared" si="50"/>
        <v/>
      </c>
    </row>
    <row r="185" spans="47:73" x14ac:dyDescent="0.25">
      <c r="AU185" t="str">
        <f t="shared" si="51"/>
        <v/>
      </c>
      <c r="AV185" s="2" t="str">
        <f t="shared" si="52"/>
        <v/>
      </c>
      <c r="BS185" t="str">
        <f t="shared" si="49"/>
        <v/>
      </c>
      <c r="BT185" t="str">
        <f t="shared" si="49"/>
        <v/>
      </c>
      <c r="BU185" t="str">
        <f t="shared" si="50"/>
        <v/>
      </c>
    </row>
    <row r="186" spans="47:73" x14ac:dyDescent="0.25">
      <c r="AU186" t="str">
        <f t="shared" si="51"/>
        <v/>
      </c>
      <c r="AV186" s="2" t="str">
        <f t="shared" si="52"/>
        <v/>
      </c>
      <c r="BS186" t="str">
        <f t="shared" si="49"/>
        <v/>
      </c>
      <c r="BT186" t="str">
        <f t="shared" si="49"/>
        <v/>
      </c>
      <c r="BU186" t="str">
        <f t="shared" si="50"/>
        <v/>
      </c>
    </row>
    <row r="187" spans="47:73" x14ac:dyDescent="0.25">
      <c r="AU187" t="str">
        <f t="shared" si="51"/>
        <v/>
      </c>
      <c r="AV187" s="2" t="str">
        <f t="shared" si="52"/>
        <v/>
      </c>
      <c r="BS187" t="str">
        <f t="shared" si="49"/>
        <v/>
      </c>
      <c r="BT187" t="str">
        <f t="shared" si="49"/>
        <v/>
      </c>
      <c r="BU187" t="str">
        <f t="shared" si="50"/>
        <v/>
      </c>
    </row>
    <row r="188" spans="47:73" x14ac:dyDescent="0.25">
      <c r="AU188" t="str">
        <f t="shared" si="51"/>
        <v/>
      </c>
      <c r="AV188" s="2" t="str">
        <f t="shared" si="52"/>
        <v/>
      </c>
      <c r="BS188" t="str">
        <f t="shared" si="49"/>
        <v/>
      </c>
      <c r="BT188" t="str">
        <f t="shared" si="49"/>
        <v/>
      </c>
    </row>
    <row r="189" spans="47:73" x14ac:dyDescent="0.25">
      <c r="AU189" t="str">
        <f t="shared" si="51"/>
        <v/>
      </c>
      <c r="AV189" s="2" t="str">
        <f t="shared" si="52"/>
        <v/>
      </c>
      <c r="BS189" t="str">
        <f t="shared" si="49"/>
        <v/>
      </c>
      <c r="BT189" t="str">
        <f t="shared" si="49"/>
        <v/>
      </c>
    </row>
    <row r="190" spans="47:73" x14ac:dyDescent="0.25">
      <c r="AU190" t="str">
        <f t="shared" si="51"/>
        <v/>
      </c>
      <c r="AV190" s="2" t="str">
        <f t="shared" si="52"/>
        <v/>
      </c>
      <c r="BS190" t="str">
        <f t="shared" si="49"/>
        <v/>
      </c>
      <c r="BT190" t="str">
        <f t="shared" si="49"/>
        <v/>
      </c>
    </row>
    <row r="191" spans="47:73" x14ac:dyDescent="0.25">
      <c r="AU191" t="str">
        <f t="shared" si="51"/>
        <v/>
      </c>
      <c r="AV191" s="2" t="str">
        <f t="shared" si="52"/>
        <v/>
      </c>
      <c r="BS191" t="str">
        <f t="shared" si="49"/>
        <v/>
      </c>
      <c r="BT191" t="str">
        <f t="shared" si="49"/>
        <v/>
      </c>
    </row>
    <row r="192" spans="47:73" x14ac:dyDescent="0.25">
      <c r="AU192" t="str">
        <f t="shared" si="51"/>
        <v/>
      </c>
      <c r="AV192" s="2" t="str">
        <f t="shared" si="52"/>
        <v/>
      </c>
      <c r="BS192" t="str">
        <f t="shared" si="49"/>
        <v/>
      </c>
      <c r="BT192" t="str">
        <f t="shared" si="49"/>
        <v/>
      </c>
    </row>
    <row r="193" spans="47:72" x14ac:dyDescent="0.25">
      <c r="AU193" t="str">
        <f t="shared" si="51"/>
        <v/>
      </c>
      <c r="AV193" s="2" t="str">
        <f t="shared" si="52"/>
        <v/>
      </c>
      <c r="BS193" t="str">
        <f t="shared" si="49"/>
        <v/>
      </c>
      <c r="BT193" t="str">
        <f t="shared" si="49"/>
        <v/>
      </c>
    </row>
    <row r="194" spans="47:72" x14ac:dyDescent="0.25">
      <c r="AU194" t="str">
        <f t="shared" si="51"/>
        <v/>
      </c>
      <c r="AV194" s="2" t="str">
        <f t="shared" si="52"/>
        <v/>
      </c>
      <c r="BS194" t="str">
        <f t="shared" si="49"/>
        <v/>
      </c>
      <c r="BT194" t="str">
        <f t="shared" si="49"/>
        <v/>
      </c>
    </row>
    <row r="195" spans="47:72" x14ac:dyDescent="0.25">
      <c r="AU195" t="str">
        <f t="shared" si="51"/>
        <v/>
      </c>
      <c r="AV195" s="2" t="str">
        <f t="shared" si="52"/>
        <v/>
      </c>
      <c r="BS195" t="str">
        <f t="shared" si="49"/>
        <v/>
      </c>
      <c r="BT195" t="str">
        <f t="shared" si="49"/>
        <v/>
      </c>
    </row>
    <row r="196" spans="47:72" x14ac:dyDescent="0.25">
      <c r="AU196" t="str">
        <f t="shared" si="51"/>
        <v/>
      </c>
      <c r="AV196" s="2" t="str">
        <f t="shared" si="52"/>
        <v/>
      </c>
      <c r="BS196" t="str">
        <f t="shared" si="49"/>
        <v/>
      </c>
      <c r="BT196" t="str">
        <f t="shared" si="49"/>
        <v/>
      </c>
    </row>
    <row r="197" spans="47:72" x14ac:dyDescent="0.25">
      <c r="AU197" t="str">
        <f t="shared" si="51"/>
        <v/>
      </c>
      <c r="AV197" s="2" t="str">
        <f t="shared" si="52"/>
        <v/>
      </c>
      <c r="BS197" t="str">
        <f t="shared" si="49"/>
        <v/>
      </c>
      <c r="BT197" t="str">
        <f t="shared" si="49"/>
        <v/>
      </c>
    </row>
    <row r="198" spans="47:72" x14ac:dyDescent="0.25">
      <c r="AU198" t="str">
        <f t="shared" si="51"/>
        <v/>
      </c>
      <c r="AV198" s="2" t="str">
        <f t="shared" si="52"/>
        <v/>
      </c>
      <c r="BS198" t="str">
        <f t="shared" si="49"/>
        <v/>
      </c>
      <c r="BT198" t="str">
        <f t="shared" si="49"/>
        <v/>
      </c>
    </row>
    <row r="199" spans="47:72" x14ac:dyDescent="0.25">
      <c r="AU199" t="str">
        <f t="shared" si="51"/>
        <v/>
      </c>
      <c r="AV199" s="2" t="str">
        <f t="shared" si="52"/>
        <v/>
      </c>
      <c r="BS199" t="str">
        <f t="shared" si="49"/>
        <v/>
      </c>
      <c r="BT199" t="str">
        <f t="shared" si="49"/>
        <v/>
      </c>
    </row>
    <row r="200" spans="47:72" x14ac:dyDescent="0.25">
      <c r="AU200" t="str">
        <f t="shared" si="51"/>
        <v/>
      </c>
      <c r="AV200" s="2" t="str">
        <f t="shared" si="52"/>
        <v/>
      </c>
      <c r="BS200" t="str">
        <f t="shared" si="49"/>
        <v/>
      </c>
      <c r="BT200" t="str">
        <f t="shared" si="49"/>
        <v/>
      </c>
    </row>
    <row r="201" spans="47:72" x14ac:dyDescent="0.25">
      <c r="AU201" t="str">
        <f t="shared" si="51"/>
        <v/>
      </c>
      <c r="AV201" s="2" t="str">
        <f t="shared" si="52"/>
        <v/>
      </c>
      <c r="BS201" t="str">
        <f t="shared" si="49"/>
        <v/>
      </c>
      <c r="BT201" t="str">
        <f t="shared" si="49"/>
        <v/>
      </c>
    </row>
    <row r="202" spans="47:72" x14ac:dyDescent="0.25">
      <c r="AU202" t="str">
        <f t="shared" si="51"/>
        <v/>
      </c>
      <c r="AV202" s="2" t="str">
        <f t="shared" si="52"/>
        <v/>
      </c>
      <c r="BS202" t="str">
        <f t="shared" si="49"/>
        <v/>
      </c>
      <c r="BT202" t="str">
        <f t="shared" si="49"/>
        <v/>
      </c>
    </row>
    <row r="203" spans="47:72" x14ac:dyDescent="0.25">
      <c r="AV203" s="2" t="str">
        <f t="shared" si="52"/>
        <v/>
      </c>
      <c r="BS203" t="str">
        <f t="shared" si="49"/>
        <v/>
      </c>
      <c r="BT203" t="str">
        <f t="shared" si="49"/>
        <v/>
      </c>
    </row>
    <row r="204" spans="47:72" x14ac:dyDescent="0.25">
      <c r="AV204" s="2" t="str">
        <f t="shared" si="52"/>
        <v/>
      </c>
      <c r="BS204" t="str">
        <f t="shared" si="49"/>
        <v/>
      </c>
      <c r="BT204" t="str">
        <f t="shared" si="49"/>
        <v/>
      </c>
    </row>
    <row r="205" spans="47:72" x14ac:dyDescent="0.25">
      <c r="AV205" s="2" t="str">
        <f t="shared" si="52"/>
        <v/>
      </c>
      <c r="BS205" t="str">
        <f t="shared" si="49"/>
        <v/>
      </c>
      <c r="BT205" t="str">
        <f t="shared" si="49"/>
        <v/>
      </c>
    </row>
    <row r="206" spans="47:72" x14ac:dyDescent="0.25">
      <c r="AV206" s="2" t="str">
        <f t="shared" si="52"/>
        <v/>
      </c>
      <c r="BS206" t="str">
        <f t="shared" si="49"/>
        <v/>
      </c>
      <c r="BT206" t="str">
        <f t="shared" si="49"/>
        <v/>
      </c>
    </row>
    <row r="207" spans="47:72" x14ac:dyDescent="0.25">
      <c r="AV207" s="2" t="str">
        <f t="shared" si="52"/>
        <v/>
      </c>
      <c r="BS207" t="str">
        <f t="shared" si="49"/>
        <v/>
      </c>
      <c r="BT207" t="str">
        <f t="shared" si="49"/>
        <v/>
      </c>
    </row>
    <row r="208" spans="47:72" x14ac:dyDescent="0.25">
      <c r="AV208" s="2" t="str">
        <f t="shared" si="52"/>
        <v/>
      </c>
      <c r="BS208" t="str">
        <f t="shared" si="49"/>
        <v/>
      </c>
      <c r="BT208" t="str">
        <f t="shared" si="49"/>
        <v/>
      </c>
    </row>
    <row r="209" spans="48:72" x14ac:dyDescent="0.25">
      <c r="AV209" s="2" t="str">
        <f t="shared" si="52"/>
        <v/>
      </c>
      <c r="BS209" t="str">
        <f t="shared" si="49"/>
        <v/>
      </c>
      <c r="BT209" t="str">
        <f t="shared" si="49"/>
        <v/>
      </c>
    </row>
    <row r="210" spans="48:72" x14ac:dyDescent="0.25">
      <c r="AV210" s="2" t="str">
        <f t="shared" si="52"/>
        <v/>
      </c>
      <c r="BS210" t="str">
        <f t="shared" si="49"/>
        <v/>
      </c>
      <c r="BT210" t="str">
        <f t="shared" si="49"/>
        <v/>
      </c>
    </row>
    <row r="211" spans="48:72" x14ac:dyDescent="0.25">
      <c r="AV211" s="2" t="str">
        <f t="shared" si="52"/>
        <v/>
      </c>
      <c r="BS211" t="str">
        <f t="shared" si="49"/>
        <v/>
      </c>
      <c r="BT211" t="str">
        <f t="shared" si="49"/>
        <v/>
      </c>
    </row>
    <row r="212" spans="48:72" x14ac:dyDescent="0.25">
      <c r="AV212" s="2" t="str">
        <f t="shared" si="52"/>
        <v/>
      </c>
      <c r="BS212" t="str">
        <f t="shared" si="49"/>
        <v/>
      </c>
      <c r="BT212" t="str">
        <f t="shared" si="49"/>
        <v/>
      </c>
    </row>
    <row r="213" spans="48:72" x14ac:dyDescent="0.25">
      <c r="AV213" s="2" t="str">
        <f t="shared" si="52"/>
        <v/>
      </c>
      <c r="BS213" t="str">
        <f t="shared" si="49"/>
        <v/>
      </c>
      <c r="BT213" t="str">
        <f t="shared" si="49"/>
        <v/>
      </c>
    </row>
    <row r="214" spans="48:72" x14ac:dyDescent="0.25">
      <c r="AV214" s="2" t="str">
        <f t="shared" ref="AV214:AV221" si="53">IF(A195&gt;0,A195,"")</f>
        <v/>
      </c>
      <c r="BS214" t="str">
        <f t="shared" si="49"/>
        <v/>
      </c>
      <c r="BT214" t="str">
        <f t="shared" si="49"/>
        <v/>
      </c>
    </row>
    <row r="215" spans="48:72" x14ac:dyDescent="0.25">
      <c r="AV215" s="2" t="str">
        <f t="shared" si="53"/>
        <v/>
      </c>
      <c r="BS215" t="str">
        <f t="shared" si="49"/>
        <v/>
      </c>
      <c r="BT215" t="str">
        <f t="shared" si="49"/>
        <v/>
      </c>
    </row>
    <row r="216" spans="48:72" x14ac:dyDescent="0.25">
      <c r="AV216" s="2" t="str">
        <f t="shared" si="53"/>
        <v/>
      </c>
      <c r="BS216" t="str">
        <f t="shared" si="49"/>
        <v/>
      </c>
      <c r="BT216" t="str">
        <f t="shared" si="49"/>
        <v/>
      </c>
    </row>
    <row r="217" spans="48:72" x14ac:dyDescent="0.25">
      <c r="AV217" s="2" t="str">
        <f t="shared" si="53"/>
        <v/>
      </c>
      <c r="BS217" t="str">
        <f t="shared" si="49"/>
        <v/>
      </c>
      <c r="BT217" t="str">
        <f t="shared" si="49"/>
        <v/>
      </c>
    </row>
    <row r="218" spans="48:72" x14ac:dyDescent="0.25">
      <c r="AV218" s="2" t="str">
        <f t="shared" si="53"/>
        <v/>
      </c>
      <c r="BS218" t="str">
        <f t="shared" si="49"/>
        <v/>
      </c>
      <c r="BT218" t="str">
        <f t="shared" si="49"/>
        <v/>
      </c>
    </row>
    <row r="219" spans="48:72" x14ac:dyDescent="0.25">
      <c r="AV219" s="2" t="str">
        <f t="shared" si="53"/>
        <v/>
      </c>
      <c r="BS219" t="str">
        <f t="shared" si="49"/>
        <v/>
      </c>
      <c r="BT219" t="str">
        <f t="shared" si="49"/>
        <v/>
      </c>
    </row>
    <row r="220" spans="48:72" x14ac:dyDescent="0.25">
      <c r="AV220" s="2" t="str">
        <f t="shared" si="53"/>
        <v/>
      </c>
      <c r="BS220" t="str">
        <f t="shared" si="49"/>
        <v/>
      </c>
      <c r="BT220" t="str">
        <f t="shared" si="49"/>
        <v/>
      </c>
    </row>
    <row r="221" spans="48:72" x14ac:dyDescent="0.25">
      <c r="AV221" s="2" t="str">
        <f t="shared" si="53"/>
        <v/>
      </c>
      <c r="BS221" t="str">
        <f t="shared" si="49"/>
        <v/>
      </c>
      <c r="BT221" t="str">
        <f t="shared" si="49"/>
        <v/>
      </c>
    </row>
    <row r="222" spans="48:72" x14ac:dyDescent="0.25">
      <c r="AV222" s="2"/>
      <c r="BS222" t="str">
        <f t="shared" ref="BS222:BT285" si="54">IF(A222&gt;0,A222,"")</f>
        <v/>
      </c>
      <c r="BT222" t="str">
        <f t="shared" si="54"/>
        <v/>
      </c>
    </row>
    <row r="223" spans="48:72" x14ac:dyDescent="0.25">
      <c r="BS223" t="str">
        <f t="shared" si="54"/>
        <v/>
      </c>
      <c r="BT223" t="str">
        <f t="shared" si="54"/>
        <v/>
      </c>
    </row>
    <row r="224" spans="48:72" x14ac:dyDescent="0.25">
      <c r="BS224" t="str">
        <f t="shared" si="54"/>
        <v/>
      </c>
      <c r="BT224" t="str">
        <f t="shared" si="54"/>
        <v/>
      </c>
    </row>
    <row r="225" spans="71:72" x14ac:dyDescent="0.25">
      <c r="BS225" t="str">
        <f t="shared" si="54"/>
        <v/>
      </c>
      <c r="BT225" t="str">
        <f t="shared" si="54"/>
        <v/>
      </c>
    </row>
    <row r="226" spans="71:72" x14ac:dyDescent="0.25">
      <c r="BS226" t="str">
        <f t="shared" si="54"/>
        <v/>
      </c>
      <c r="BT226" t="str">
        <f t="shared" si="54"/>
        <v/>
      </c>
    </row>
    <row r="227" spans="71:72" x14ac:dyDescent="0.25">
      <c r="BS227" t="str">
        <f t="shared" si="54"/>
        <v/>
      </c>
      <c r="BT227" t="str">
        <f t="shared" si="54"/>
        <v/>
      </c>
    </row>
    <row r="228" spans="71:72" x14ac:dyDescent="0.25">
      <c r="BS228" t="str">
        <f t="shared" si="54"/>
        <v/>
      </c>
      <c r="BT228" t="str">
        <f t="shared" si="54"/>
        <v/>
      </c>
    </row>
    <row r="229" spans="71:72" x14ac:dyDescent="0.25">
      <c r="BS229" t="str">
        <f t="shared" si="54"/>
        <v/>
      </c>
      <c r="BT229" t="str">
        <f t="shared" si="54"/>
        <v/>
      </c>
    </row>
    <row r="230" spans="71:72" x14ac:dyDescent="0.25">
      <c r="BS230" t="str">
        <f t="shared" si="54"/>
        <v/>
      </c>
      <c r="BT230" t="str">
        <f t="shared" si="54"/>
        <v/>
      </c>
    </row>
    <row r="231" spans="71:72" x14ac:dyDescent="0.25">
      <c r="BS231" t="str">
        <f t="shared" si="54"/>
        <v/>
      </c>
      <c r="BT231" t="str">
        <f t="shared" si="54"/>
        <v/>
      </c>
    </row>
    <row r="232" spans="71:72" x14ac:dyDescent="0.25">
      <c r="BS232" t="str">
        <f t="shared" si="54"/>
        <v/>
      </c>
      <c r="BT232" t="str">
        <f t="shared" si="54"/>
        <v/>
      </c>
    </row>
    <row r="233" spans="71:72" x14ac:dyDescent="0.25">
      <c r="BS233" t="str">
        <f t="shared" si="54"/>
        <v/>
      </c>
      <c r="BT233" t="str">
        <f t="shared" si="54"/>
        <v/>
      </c>
    </row>
    <row r="234" spans="71:72" x14ac:dyDescent="0.25">
      <c r="BS234" t="str">
        <f t="shared" si="54"/>
        <v/>
      </c>
      <c r="BT234" t="str">
        <f t="shared" si="54"/>
        <v/>
      </c>
    </row>
    <row r="235" spans="71:72" x14ac:dyDescent="0.25">
      <c r="BS235" t="str">
        <f t="shared" si="54"/>
        <v/>
      </c>
      <c r="BT235" t="str">
        <f t="shared" si="54"/>
        <v/>
      </c>
    </row>
    <row r="236" spans="71:72" x14ac:dyDescent="0.25">
      <c r="BS236" t="str">
        <f t="shared" si="54"/>
        <v/>
      </c>
      <c r="BT236" t="str">
        <f t="shared" si="54"/>
        <v/>
      </c>
    </row>
    <row r="237" spans="71:72" x14ac:dyDescent="0.25">
      <c r="BS237" t="str">
        <f t="shared" si="54"/>
        <v/>
      </c>
      <c r="BT237" t="str">
        <f t="shared" si="54"/>
        <v/>
      </c>
    </row>
    <row r="238" spans="71:72" x14ac:dyDescent="0.25">
      <c r="BS238" t="str">
        <f t="shared" si="54"/>
        <v/>
      </c>
      <c r="BT238" t="str">
        <f t="shared" si="54"/>
        <v/>
      </c>
    </row>
    <row r="239" spans="71:72" x14ac:dyDescent="0.25">
      <c r="BS239" t="str">
        <f t="shared" si="54"/>
        <v/>
      </c>
      <c r="BT239" t="str">
        <f t="shared" si="54"/>
        <v/>
      </c>
    </row>
    <row r="240" spans="71:72" x14ac:dyDescent="0.25">
      <c r="BS240" t="str">
        <f t="shared" si="54"/>
        <v/>
      </c>
      <c r="BT240" t="str">
        <f t="shared" si="54"/>
        <v/>
      </c>
    </row>
    <row r="241" spans="71:72" x14ac:dyDescent="0.25">
      <c r="BS241" t="str">
        <f t="shared" si="54"/>
        <v/>
      </c>
      <c r="BT241" t="str">
        <f t="shared" si="54"/>
        <v/>
      </c>
    </row>
    <row r="242" spans="71:72" x14ac:dyDescent="0.25">
      <c r="BS242" t="str">
        <f t="shared" si="54"/>
        <v/>
      </c>
      <c r="BT242" t="str">
        <f t="shared" si="54"/>
        <v/>
      </c>
    </row>
    <row r="243" spans="71:72" x14ac:dyDescent="0.25">
      <c r="BS243" t="str">
        <f t="shared" si="54"/>
        <v/>
      </c>
      <c r="BT243" t="str">
        <f t="shared" si="54"/>
        <v/>
      </c>
    </row>
    <row r="244" spans="71:72" x14ac:dyDescent="0.25">
      <c r="BS244" t="str">
        <f t="shared" si="54"/>
        <v/>
      </c>
      <c r="BT244" t="str">
        <f t="shared" si="54"/>
        <v/>
      </c>
    </row>
    <row r="245" spans="71:72" x14ac:dyDescent="0.25">
      <c r="BS245" t="str">
        <f t="shared" si="54"/>
        <v/>
      </c>
      <c r="BT245" t="str">
        <f t="shared" si="54"/>
        <v/>
      </c>
    </row>
    <row r="246" spans="71:72" x14ac:dyDescent="0.25">
      <c r="BS246" t="str">
        <f t="shared" si="54"/>
        <v/>
      </c>
      <c r="BT246" t="str">
        <f t="shared" si="54"/>
        <v/>
      </c>
    </row>
    <row r="247" spans="71:72" x14ac:dyDescent="0.25">
      <c r="BS247" t="str">
        <f t="shared" si="54"/>
        <v/>
      </c>
      <c r="BT247" t="str">
        <f t="shared" si="54"/>
        <v/>
      </c>
    </row>
    <row r="248" spans="71:72" x14ac:dyDescent="0.25">
      <c r="BS248" t="str">
        <f t="shared" si="54"/>
        <v/>
      </c>
      <c r="BT248" t="str">
        <f t="shared" si="54"/>
        <v/>
      </c>
    </row>
    <row r="249" spans="71:72" x14ac:dyDescent="0.25">
      <c r="BS249" t="str">
        <f t="shared" si="54"/>
        <v/>
      </c>
      <c r="BT249" t="str">
        <f t="shared" si="54"/>
        <v/>
      </c>
    </row>
    <row r="250" spans="71:72" x14ac:dyDescent="0.25">
      <c r="BS250" t="str">
        <f t="shared" si="54"/>
        <v/>
      </c>
      <c r="BT250" t="str">
        <f t="shared" si="54"/>
        <v/>
      </c>
    </row>
    <row r="251" spans="71:72" x14ac:dyDescent="0.25">
      <c r="BS251" t="str">
        <f t="shared" si="54"/>
        <v/>
      </c>
      <c r="BT251" t="str">
        <f t="shared" si="54"/>
        <v/>
      </c>
    </row>
    <row r="252" spans="71:72" x14ac:dyDescent="0.25">
      <c r="BS252" t="str">
        <f t="shared" si="54"/>
        <v/>
      </c>
      <c r="BT252" t="str">
        <f t="shared" si="54"/>
        <v/>
      </c>
    </row>
    <row r="253" spans="71:72" x14ac:dyDescent="0.25">
      <c r="BS253" t="str">
        <f t="shared" si="54"/>
        <v/>
      </c>
      <c r="BT253" t="str">
        <f t="shared" si="54"/>
        <v/>
      </c>
    </row>
    <row r="254" spans="71:72" x14ac:dyDescent="0.25">
      <c r="BS254" t="str">
        <f t="shared" si="54"/>
        <v/>
      </c>
      <c r="BT254" t="str">
        <f t="shared" si="54"/>
        <v/>
      </c>
    </row>
    <row r="255" spans="71:72" x14ac:dyDescent="0.25">
      <c r="BS255" t="str">
        <f t="shared" si="54"/>
        <v/>
      </c>
      <c r="BT255" t="str">
        <f t="shared" si="54"/>
        <v/>
      </c>
    </row>
    <row r="256" spans="71:72" x14ac:dyDescent="0.25">
      <c r="BS256" t="str">
        <f t="shared" si="54"/>
        <v/>
      </c>
      <c r="BT256" t="str">
        <f t="shared" si="54"/>
        <v/>
      </c>
    </row>
    <row r="257" spans="71:72" x14ac:dyDescent="0.25">
      <c r="BS257" t="str">
        <f t="shared" si="54"/>
        <v/>
      </c>
      <c r="BT257" t="str">
        <f t="shared" si="54"/>
        <v/>
      </c>
    </row>
    <row r="258" spans="71:72" x14ac:dyDescent="0.25">
      <c r="BS258" t="str">
        <f t="shared" si="54"/>
        <v/>
      </c>
      <c r="BT258" t="str">
        <f t="shared" si="54"/>
        <v/>
      </c>
    </row>
    <row r="259" spans="71:72" x14ac:dyDescent="0.25">
      <c r="BS259" t="str">
        <f t="shared" si="54"/>
        <v/>
      </c>
      <c r="BT259" t="str">
        <f t="shared" si="54"/>
        <v/>
      </c>
    </row>
    <row r="260" spans="71:72" x14ac:dyDescent="0.25">
      <c r="BS260" t="str">
        <f t="shared" si="54"/>
        <v/>
      </c>
      <c r="BT260" t="str">
        <f t="shared" si="54"/>
        <v/>
      </c>
    </row>
    <row r="261" spans="71:72" x14ac:dyDescent="0.25">
      <c r="BS261" t="str">
        <f t="shared" si="54"/>
        <v/>
      </c>
      <c r="BT261" t="str">
        <f t="shared" si="54"/>
        <v/>
      </c>
    </row>
    <row r="262" spans="71:72" x14ac:dyDescent="0.25">
      <c r="BS262" t="str">
        <f t="shared" si="54"/>
        <v/>
      </c>
      <c r="BT262" t="str">
        <f t="shared" si="54"/>
        <v/>
      </c>
    </row>
    <row r="263" spans="71:72" x14ac:dyDescent="0.25">
      <c r="BS263" t="str">
        <f t="shared" si="54"/>
        <v/>
      </c>
      <c r="BT263" t="str">
        <f t="shared" si="54"/>
        <v/>
      </c>
    </row>
    <row r="264" spans="71:72" x14ac:dyDescent="0.25">
      <c r="BS264" t="str">
        <f t="shared" si="54"/>
        <v/>
      </c>
      <c r="BT264" t="str">
        <f t="shared" si="54"/>
        <v/>
      </c>
    </row>
    <row r="265" spans="71:72" x14ac:dyDescent="0.25">
      <c r="BS265" t="str">
        <f t="shared" si="54"/>
        <v/>
      </c>
      <c r="BT265" t="str">
        <f t="shared" si="54"/>
        <v/>
      </c>
    </row>
    <row r="266" spans="71:72" x14ac:dyDescent="0.25">
      <c r="BS266" t="str">
        <f t="shared" si="54"/>
        <v/>
      </c>
      <c r="BT266" t="str">
        <f t="shared" si="54"/>
        <v/>
      </c>
    </row>
    <row r="267" spans="71:72" x14ac:dyDescent="0.25">
      <c r="BS267" t="str">
        <f t="shared" si="54"/>
        <v/>
      </c>
      <c r="BT267" t="str">
        <f t="shared" si="54"/>
        <v/>
      </c>
    </row>
    <row r="268" spans="71:72" x14ac:dyDescent="0.25">
      <c r="BS268" t="str">
        <f t="shared" si="54"/>
        <v/>
      </c>
      <c r="BT268" t="str">
        <f t="shared" si="54"/>
        <v/>
      </c>
    </row>
    <row r="269" spans="71:72" x14ac:dyDescent="0.25">
      <c r="BS269" t="str">
        <f t="shared" si="54"/>
        <v/>
      </c>
      <c r="BT269" t="str">
        <f t="shared" si="54"/>
        <v/>
      </c>
    </row>
    <row r="270" spans="71:72" x14ac:dyDescent="0.25">
      <c r="BS270" t="str">
        <f t="shared" si="54"/>
        <v/>
      </c>
      <c r="BT270" t="str">
        <f t="shared" si="54"/>
        <v/>
      </c>
    </row>
    <row r="271" spans="71:72" x14ac:dyDescent="0.25">
      <c r="BS271" t="str">
        <f t="shared" si="54"/>
        <v/>
      </c>
      <c r="BT271" t="str">
        <f t="shared" si="54"/>
        <v/>
      </c>
    </row>
    <row r="272" spans="71:72" x14ac:dyDescent="0.25">
      <c r="BS272" t="str">
        <f t="shared" si="54"/>
        <v/>
      </c>
      <c r="BT272" t="str">
        <f t="shared" si="54"/>
        <v/>
      </c>
    </row>
    <row r="273" spans="71:72" x14ac:dyDescent="0.25">
      <c r="BS273" t="str">
        <f t="shared" si="54"/>
        <v/>
      </c>
      <c r="BT273" t="str">
        <f t="shared" si="54"/>
        <v/>
      </c>
    </row>
    <row r="274" spans="71:72" x14ac:dyDescent="0.25">
      <c r="BS274" t="str">
        <f t="shared" si="54"/>
        <v/>
      </c>
      <c r="BT274" t="str">
        <f t="shared" si="54"/>
        <v/>
      </c>
    </row>
    <row r="275" spans="71:72" x14ac:dyDescent="0.25">
      <c r="BS275" t="str">
        <f t="shared" si="54"/>
        <v/>
      </c>
      <c r="BT275" t="str">
        <f t="shared" si="54"/>
        <v/>
      </c>
    </row>
    <row r="276" spans="71:72" x14ac:dyDescent="0.25">
      <c r="BS276" t="str">
        <f t="shared" si="54"/>
        <v/>
      </c>
      <c r="BT276" t="str">
        <f t="shared" si="54"/>
        <v/>
      </c>
    </row>
    <row r="277" spans="71:72" x14ac:dyDescent="0.25">
      <c r="BS277" t="str">
        <f t="shared" si="54"/>
        <v/>
      </c>
      <c r="BT277" t="str">
        <f t="shared" si="54"/>
        <v/>
      </c>
    </row>
    <row r="278" spans="71:72" x14ac:dyDescent="0.25">
      <c r="BS278" t="str">
        <f t="shared" si="54"/>
        <v/>
      </c>
      <c r="BT278" t="str">
        <f t="shared" si="54"/>
        <v/>
      </c>
    </row>
    <row r="279" spans="71:72" x14ac:dyDescent="0.25">
      <c r="BS279" t="str">
        <f t="shared" si="54"/>
        <v/>
      </c>
      <c r="BT279" t="str">
        <f t="shared" si="54"/>
        <v/>
      </c>
    </row>
    <row r="280" spans="71:72" x14ac:dyDescent="0.25">
      <c r="BS280" t="str">
        <f t="shared" si="54"/>
        <v/>
      </c>
      <c r="BT280" t="str">
        <f t="shared" si="54"/>
        <v/>
      </c>
    </row>
    <row r="281" spans="71:72" x14ac:dyDescent="0.25">
      <c r="BS281" t="str">
        <f t="shared" si="54"/>
        <v/>
      </c>
      <c r="BT281" t="str">
        <f t="shared" si="54"/>
        <v/>
      </c>
    </row>
    <row r="282" spans="71:72" x14ac:dyDescent="0.25">
      <c r="BS282" t="str">
        <f t="shared" si="54"/>
        <v/>
      </c>
      <c r="BT282" t="str">
        <f t="shared" si="54"/>
        <v/>
      </c>
    </row>
    <row r="283" spans="71:72" x14ac:dyDescent="0.25">
      <c r="BS283" t="str">
        <f t="shared" si="54"/>
        <v/>
      </c>
      <c r="BT283" t="str">
        <f t="shared" si="54"/>
        <v/>
      </c>
    </row>
    <row r="284" spans="71:72" x14ac:dyDescent="0.25">
      <c r="BS284" t="str">
        <f t="shared" si="54"/>
        <v/>
      </c>
      <c r="BT284" t="str">
        <f t="shared" si="54"/>
        <v/>
      </c>
    </row>
    <row r="285" spans="71:72" x14ac:dyDescent="0.25">
      <c r="BS285" t="str">
        <f t="shared" si="54"/>
        <v/>
      </c>
      <c r="BT285" t="str">
        <f t="shared" si="54"/>
        <v/>
      </c>
    </row>
    <row r="286" spans="71:72" x14ac:dyDescent="0.25">
      <c r="BS286" t="str">
        <f t="shared" ref="BS286:BT349" si="55">IF(A286&gt;0,A286,"")</f>
        <v/>
      </c>
      <c r="BT286" t="str">
        <f t="shared" si="55"/>
        <v/>
      </c>
    </row>
    <row r="287" spans="71:72" x14ac:dyDescent="0.25">
      <c r="BS287" t="str">
        <f t="shared" si="55"/>
        <v/>
      </c>
      <c r="BT287" t="str">
        <f t="shared" si="55"/>
        <v/>
      </c>
    </row>
    <row r="288" spans="71:72" x14ac:dyDescent="0.25">
      <c r="BS288" t="str">
        <f t="shared" si="55"/>
        <v/>
      </c>
      <c r="BT288" t="str">
        <f t="shared" si="55"/>
        <v/>
      </c>
    </row>
    <row r="289" spans="71:72" x14ac:dyDescent="0.25">
      <c r="BS289" t="str">
        <f t="shared" si="55"/>
        <v/>
      </c>
      <c r="BT289" t="str">
        <f t="shared" si="55"/>
        <v/>
      </c>
    </row>
    <row r="290" spans="71:72" x14ac:dyDescent="0.25">
      <c r="BS290" t="str">
        <f t="shared" si="55"/>
        <v/>
      </c>
      <c r="BT290" t="str">
        <f t="shared" si="55"/>
        <v/>
      </c>
    </row>
    <row r="291" spans="71:72" x14ac:dyDescent="0.25">
      <c r="BS291" t="str">
        <f t="shared" si="55"/>
        <v/>
      </c>
      <c r="BT291" t="str">
        <f t="shared" si="55"/>
        <v/>
      </c>
    </row>
    <row r="292" spans="71:72" x14ac:dyDescent="0.25">
      <c r="BS292" t="str">
        <f t="shared" si="55"/>
        <v/>
      </c>
      <c r="BT292" t="str">
        <f t="shared" si="55"/>
        <v/>
      </c>
    </row>
    <row r="293" spans="71:72" x14ac:dyDescent="0.25">
      <c r="BS293" t="str">
        <f t="shared" si="55"/>
        <v/>
      </c>
      <c r="BT293" t="str">
        <f t="shared" si="55"/>
        <v/>
      </c>
    </row>
    <row r="294" spans="71:72" x14ac:dyDescent="0.25">
      <c r="BS294" t="str">
        <f t="shared" si="55"/>
        <v/>
      </c>
      <c r="BT294" t="str">
        <f t="shared" si="55"/>
        <v/>
      </c>
    </row>
    <row r="295" spans="71:72" x14ac:dyDescent="0.25">
      <c r="BS295" t="str">
        <f t="shared" si="55"/>
        <v/>
      </c>
      <c r="BT295" t="str">
        <f t="shared" si="55"/>
        <v/>
      </c>
    </row>
    <row r="296" spans="71:72" x14ac:dyDescent="0.25">
      <c r="BS296" t="str">
        <f t="shared" si="55"/>
        <v/>
      </c>
      <c r="BT296" t="str">
        <f t="shared" si="55"/>
        <v/>
      </c>
    </row>
    <row r="297" spans="71:72" x14ac:dyDescent="0.25">
      <c r="BS297" t="str">
        <f t="shared" si="55"/>
        <v/>
      </c>
      <c r="BT297" t="str">
        <f t="shared" si="55"/>
        <v/>
      </c>
    </row>
    <row r="298" spans="71:72" x14ac:dyDescent="0.25">
      <c r="BS298" t="str">
        <f t="shared" si="55"/>
        <v/>
      </c>
      <c r="BT298" t="str">
        <f t="shared" si="55"/>
        <v/>
      </c>
    </row>
    <row r="299" spans="71:72" x14ac:dyDescent="0.25">
      <c r="BS299" t="str">
        <f t="shared" si="55"/>
        <v/>
      </c>
      <c r="BT299" t="str">
        <f t="shared" si="55"/>
        <v/>
      </c>
    </row>
    <row r="300" spans="71:72" x14ac:dyDescent="0.25">
      <c r="BS300" t="str">
        <f t="shared" si="55"/>
        <v/>
      </c>
      <c r="BT300" t="str">
        <f t="shared" si="55"/>
        <v/>
      </c>
    </row>
    <row r="301" spans="71:72" x14ac:dyDescent="0.25">
      <c r="BS301" t="str">
        <f t="shared" si="55"/>
        <v/>
      </c>
      <c r="BT301" t="str">
        <f t="shared" si="55"/>
        <v/>
      </c>
    </row>
    <row r="302" spans="71:72" x14ac:dyDescent="0.25">
      <c r="BS302" t="str">
        <f t="shared" si="55"/>
        <v/>
      </c>
      <c r="BT302" t="str">
        <f t="shared" si="55"/>
        <v/>
      </c>
    </row>
    <row r="303" spans="71:72" x14ac:dyDescent="0.25">
      <c r="BS303" t="str">
        <f t="shared" si="55"/>
        <v/>
      </c>
      <c r="BT303" t="str">
        <f t="shared" si="55"/>
        <v/>
      </c>
    </row>
    <row r="304" spans="71:72" x14ac:dyDescent="0.25">
      <c r="BS304" t="str">
        <f t="shared" si="55"/>
        <v/>
      </c>
      <c r="BT304" t="str">
        <f t="shared" si="55"/>
        <v/>
      </c>
    </row>
    <row r="305" spans="71:72" x14ac:dyDescent="0.25">
      <c r="BS305" t="str">
        <f t="shared" si="55"/>
        <v/>
      </c>
      <c r="BT305" t="str">
        <f t="shared" si="55"/>
        <v/>
      </c>
    </row>
    <row r="306" spans="71:72" x14ac:dyDescent="0.25">
      <c r="BS306" t="str">
        <f t="shared" si="55"/>
        <v/>
      </c>
      <c r="BT306" t="str">
        <f t="shared" si="55"/>
        <v/>
      </c>
    </row>
    <row r="307" spans="71:72" x14ac:dyDescent="0.25">
      <c r="BS307" t="str">
        <f t="shared" si="55"/>
        <v/>
      </c>
      <c r="BT307" t="str">
        <f t="shared" si="55"/>
        <v/>
      </c>
    </row>
    <row r="308" spans="71:72" x14ac:dyDescent="0.25">
      <c r="BS308" t="str">
        <f t="shared" si="55"/>
        <v/>
      </c>
      <c r="BT308" t="str">
        <f t="shared" si="55"/>
        <v/>
      </c>
    </row>
    <row r="309" spans="71:72" x14ac:dyDescent="0.25">
      <c r="BS309" t="str">
        <f t="shared" si="55"/>
        <v/>
      </c>
      <c r="BT309" t="str">
        <f t="shared" si="55"/>
        <v/>
      </c>
    </row>
    <row r="310" spans="71:72" x14ac:dyDescent="0.25">
      <c r="BS310" t="str">
        <f t="shared" si="55"/>
        <v/>
      </c>
      <c r="BT310" t="str">
        <f t="shared" si="55"/>
        <v/>
      </c>
    </row>
    <row r="311" spans="71:72" x14ac:dyDescent="0.25">
      <c r="BS311" t="str">
        <f t="shared" si="55"/>
        <v/>
      </c>
      <c r="BT311" t="str">
        <f t="shared" si="55"/>
        <v/>
      </c>
    </row>
    <row r="312" spans="71:72" x14ac:dyDescent="0.25">
      <c r="BS312" t="str">
        <f t="shared" si="55"/>
        <v/>
      </c>
      <c r="BT312" t="str">
        <f t="shared" si="55"/>
        <v/>
      </c>
    </row>
    <row r="313" spans="71:72" x14ac:dyDescent="0.25">
      <c r="BS313" t="str">
        <f t="shared" si="55"/>
        <v/>
      </c>
      <c r="BT313" t="str">
        <f t="shared" si="55"/>
        <v/>
      </c>
    </row>
    <row r="314" spans="71:72" x14ac:dyDescent="0.25">
      <c r="BS314" t="str">
        <f t="shared" si="55"/>
        <v/>
      </c>
      <c r="BT314" t="str">
        <f t="shared" si="55"/>
        <v/>
      </c>
    </row>
    <row r="315" spans="71:72" x14ac:dyDescent="0.25">
      <c r="BS315" t="str">
        <f t="shared" si="55"/>
        <v/>
      </c>
      <c r="BT315" t="str">
        <f t="shared" si="55"/>
        <v/>
      </c>
    </row>
    <row r="316" spans="71:72" x14ac:dyDescent="0.25">
      <c r="BS316" t="str">
        <f t="shared" si="55"/>
        <v/>
      </c>
      <c r="BT316" t="str">
        <f t="shared" si="55"/>
        <v/>
      </c>
    </row>
    <row r="317" spans="71:72" x14ac:dyDescent="0.25">
      <c r="BS317" t="str">
        <f t="shared" si="55"/>
        <v/>
      </c>
      <c r="BT317" t="str">
        <f t="shared" si="55"/>
        <v/>
      </c>
    </row>
    <row r="318" spans="71:72" x14ac:dyDescent="0.25">
      <c r="BS318" t="str">
        <f t="shared" si="55"/>
        <v/>
      </c>
      <c r="BT318" t="str">
        <f t="shared" si="55"/>
        <v/>
      </c>
    </row>
    <row r="319" spans="71:72" x14ac:dyDescent="0.25">
      <c r="BS319" t="str">
        <f t="shared" si="55"/>
        <v/>
      </c>
      <c r="BT319" t="str">
        <f t="shared" si="55"/>
        <v/>
      </c>
    </row>
    <row r="320" spans="71:72" x14ac:dyDescent="0.25">
      <c r="BS320" t="str">
        <f t="shared" si="55"/>
        <v/>
      </c>
      <c r="BT320" t="str">
        <f t="shared" si="55"/>
        <v/>
      </c>
    </row>
    <row r="321" spans="71:72" x14ac:dyDescent="0.25">
      <c r="BS321" t="str">
        <f t="shared" si="55"/>
        <v/>
      </c>
      <c r="BT321" t="str">
        <f t="shared" si="55"/>
        <v/>
      </c>
    </row>
    <row r="322" spans="71:72" x14ac:dyDescent="0.25">
      <c r="BS322" t="str">
        <f t="shared" si="55"/>
        <v/>
      </c>
      <c r="BT322" t="str">
        <f t="shared" si="55"/>
        <v/>
      </c>
    </row>
    <row r="323" spans="71:72" x14ac:dyDescent="0.25">
      <c r="BS323" t="str">
        <f t="shared" si="55"/>
        <v/>
      </c>
      <c r="BT323" t="str">
        <f t="shared" si="55"/>
        <v/>
      </c>
    </row>
    <row r="324" spans="71:72" x14ac:dyDescent="0.25">
      <c r="BS324" t="str">
        <f t="shared" si="55"/>
        <v/>
      </c>
      <c r="BT324" t="str">
        <f t="shared" si="55"/>
        <v/>
      </c>
    </row>
    <row r="325" spans="71:72" x14ac:dyDescent="0.25">
      <c r="BS325" t="str">
        <f t="shared" si="55"/>
        <v/>
      </c>
      <c r="BT325" t="str">
        <f t="shared" si="55"/>
        <v/>
      </c>
    </row>
    <row r="326" spans="71:72" x14ac:dyDescent="0.25">
      <c r="BS326" t="str">
        <f t="shared" si="55"/>
        <v/>
      </c>
      <c r="BT326" t="str">
        <f t="shared" si="55"/>
        <v/>
      </c>
    </row>
    <row r="327" spans="71:72" x14ac:dyDescent="0.25">
      <c r="BS327" t="str">
        <f t="shared" si="55"/>
        <v/>
      </c>
      <c r="BT327" t="str">
        <f t="shared" si="55"/>
        <v/>
      </c>
    </row>
    <row r="328" spans="71:72" x14ac:dyDescent="0.25">
      <c r="BS328" t="str">
        <f t="shared" si="55"/>
        <v/>
      </c>
      <c r="BT328" t="str">
        <f t="shared" si="55"/>
        <v/>
      </c>
    </row>
    <row r="329" spans="71:72" x14ac:dyDescent="0.25">
      <c r="BS329" t="str">
        <f t="shared" si="55"/>
        <v/>
      </c>
      <c r="BT329" t="str">
        <f t="shared" si="55"/>
        <v/>
      </c>
    </row>
    <row r="330" spans="71:72" x14ac:dyDescent="0.25">
      <c r="BS330" t="str">
        <f t="shared" si="55"/>
        <v/>
      </c>
      <c r="BT330" t="str">
        <f t="shared" si="55"/>
        <v/>
      </c>
    </row>
    <row r="331" spans="71:72" x14ac:dyDescent="0.25">
      <c r="BS331" t="str">
        <f t="shared" si="55"/>
        <v/>
      </c>
      <c r="BT331" t="str">
        <f t="shared" si="55"/>
        <v/>
      </c>
    </row>
    <row r="332" spans="71:72" x14ac:dyDescent="0.25">
      <c r="BS332" t="str">
        <f t="shared" si="55"/>
        <v/>
      </c>
      <c r="BT332" t="str">
        <f t="shared" si="55"/>
        <v/>
      </c>
    </row>
    <row r="333" spans="71:72" x14ac:dyDescent="0.25">
      <c r="BS333" t="str">
        <f t="shared" si="55"/>
        <v/>
      </c>
      <c r="BT333" t="str">
        <f t="shared" si="55"/>
        <v/>
      </c>
    </row>
    <row r="334" spans="71:72" x14ac:dyDescent="0.25">
      <c r="BS334" t="str">
        <f t="shared" si="55"/>
        <v/>
      </c>
      <c r="BT334" t="str">
        <f t="shared" si="55"/>
        <v/>
      </c>
    </row>
    <row r="335" spans="71:72" x14ac:dyDescent="0.25">
      <c r="BS335" t="str">
        <f t="shared" si="55"/>
        <v/>
      </c>
      <c r="BT335" t="str">
        <f t="shared" si="55"/>
        <v/>
      </c>
    </row>
    <row r="336" spans="71:72" x14ac:dyDescent="0.25">
      <c r="BS336" t="str">
        <f t="shared" si="55"/>
        <v/>
      </c>
      <c r="BT336" t="str">
        <f t="shared" si="55"/>
        <v/>
      </c>
    </row>
    <row r="337" spans="71:72" x14ac:dyDescent="0.25">
      <c r="BS337" t="str">
        <f t="shared" si="55"/>
        <v/>
      </c>
      <c r="BT337" t="str">
        <f t="shared" si="55"/>
        <v/>
      </c>
    </row>
    <row r="338" spans="71:72" x14ac:dyDescent="0.25">
      <c r="BS338" t="str">
        <f t="shared" si="55"/>
        <v/>
      </c>
      <c r="BT338" t="str">
        <f t="shared" si="55"/>
        <v/>
      </c>
    </row>
    <row r="339" spans="71:72" x14ac:dyDescent="0.25">
      <c r="BS339" t="str">
        <f t="shared" si="55"/>
        <v/>
      </c>
      <c r="BT339" t="str">
        <f t="shared" si="55"/>
        <v/>
      </c>
    </row>
    <row r="340" spans="71:72" x14ac:dyDescent="0.25">
      <c r="BS340" t="str">
        <f t="shared" si="55"/>
        <v/>
      </c>
      <c r="BT340" t="str">
        <f t="shared" si="55"/>
        <v/>
      </c>
    </row>
    <row r="341" spans="71:72" x14ac:dyDescent="0.25">
      <c r="BS341" t="str">
        <f t="shared" si="55"/>
        <v/>
      </c>
      <c r="BT341" t="str">
        <f t="shared" si="55"/>
        <v/>
      </c>
    </row>
    <row r="342" spans="71:72" x14ac:dyDescent="0.25">
      <c r="BS342" t="str">
        <f t="shared" si="55"/>
        <v/>
      </c>
      <c r="BT342" t="str">
        <f t="shared" si="55"/>
        <v/>
      </c>
    </row>
    <row r="343" spans="71:72" x14ac:dyDescent="0.25">
      <c r="BS343" t="str">
        <f t="shared" si="55"/>
        <v/>
      </c>
      <c r="BT343" t="str">
        <f t="shared" si="55"/>
        <v/>
      </c>
    </row>
    <row r="344" spans="71:72" x14ac:dyDescent="0.25">
      <c r="BS344" t="str">
        <f t="shared" si="55"/>
        <v/>
      </c>
      <c r="BT344" t="str">
        <f t="shared" si="55"/>
        <v/>
      </c>
    </row>
    <row r="345" spans="71:72" x14ac:dyDescent="0.25">
      <c r="BS345" t="str">
        <f t="shared" si="55"/>
        <v/>
      </c>
      <c r="BT345" t="str">
        <f t="shared" si="55"/>
        <v/>
      </c>
    </row>
    <row r="346" spans="71:72" x14ac:dyDescent="0.25">
      <c r="BS346" t="str">
        <f t="shared" si="55"/>
        <v/>
      </c>
      <c r="BT346" t="str">
        <f t="shared" si="55"/>
        <v/>
      </c>
    </row>
    <row r="347" spans="71:72" x14ac:dyDescent="0.25">
      <c r="BS347" t="str">
        <f t="shared" si="55"/>
        <v/>
      </c>
      <c r="BT347" t="str">
        <f t="shared" si="55"/>
        <v/>
      </c>
    </row>
    <row r="348" spans="71:72" x14ac:dyDescent="0.25">
      <c r="BS348" t="str">
        <f t="shared" si="55"/>
        <v/>
      </c>
      <c r="BT348" t="str">
        <f t="shared" si="55"/>
        <v/>
      </c>
    </row>
    <row r="349" spans="71:72" x14ac:dyDescent="0.25">
      <c r="BS349" t="str">
        <f t="shared" si="55"/>
        <v/>
      </c>
      <c r="BT349" t="str">
        <f t="shared" si="55"/>
        <v/>
      </c>
    </row>
    <row r="350" spans="71:72" x14ac:dyDescent="0.25">
      <c r="BS350" t="str">
        <f t="shared" ref="BS350:BT413" si="56">IF(A350&gt;0,A350,"")</f>
        <v/>
      </c>
      <c r="BT350" t="str">
        <f t="shared" si="56"/>
        <v/>
      </c>
    </row>
    <row r="351" spans="71:72" x14ac:dyDescent="0.25">
      <c r="BS351" t="str">
        <f t="shared" si="56"/>
        <v/>
      </c>
      <c r="BT351" t="str">
        <f t="shared" si="56"/>
        <v/>
      </c>
    </row>
    <row r="352" spans="71:72" x14ac:dyDescent="0.25">
      <c r="BS352" t="str">
        <f t="shared" si="56"/>
        <v/>
      </c>
      <c r="BT352" t="str">
        <f t="shared" si="56"/>
        <v/>
      </c>
    </row>
    <row r="353" spans="71:72" x14ac:dyDescent="0.25">
      <c r="BS353" t="str">
        <f t="shared" si="56"/>
        <v/>
      </c>
      <c r="BT353" t="str">
        <f t="shared" si="56"/>
        <v/>
      </c>
    </row>
    <row r="354" spans="71:72" x14ac:dyDescent="0.25">
      <c r="BS354" t="str">
        <f t="shared" si="56"/>
        <v/>
      </c>
      <c r="BT354" t="str">
        <f t="shared" si="56"/>
        <v/>
      </c>
    </row>
    <row r="355" spans="71:72" x14ac:dyDescent="0.25">
      <c r="BS355" t="str">
        <f t="shared" si="56"/>
        <v/>
      </c>
      <c r="BT355" t="str">
        <f t="shared" si="56"/>
        <v/>
      </c>
    </row>
    <row r="356" spans="71:72" x14ac:dyDescent="0.25">
      <c r="BS356" t="str">
        <f t="shared" si="56"/>
        <v/>
      </c>
      <c r="BT356" t="str">
        <f t="shared" si="56"/>
        <v/>
      </c>
    </row>
    <row r="357" spans="71:72" x14ac:dyDescent="0.25">
      <c r="BS357" t="str">
        <f t="shared" si="56"/>
        <v/>
      </c>
      <c r="BT357" t="str">
        <f t="shared" si="56"/>
        <v/>
      </c>
    </row>
    <row r="358" spans="71:72" x14ac:dyDescent="0.25">
      <c r="BS358" t="str">
        <f t="shared" si="56"/>
        <v/>
      </c>
      <c r="BT358" t="str">
        <f t="shared" si="56"/>
        <v/>
      </c>
    </row>
    <row r="359" spans="71:72" x14ac:dyDescent="0.25">
      <c r="BS359" t="str">
        <f t="shared" si="56"/>
        <v/>
      </c>
      <c r="BT359" t="str">
        <f t="shared" si="56"/>
        <v/>
      </c>
    </row>
    <row r="360" spans="71:72" x14ac:dyDescent="0.25">
      <c r="BS360" t="str">
        <f t="shared" si="56"/>
        <v/>
      </c>
      <c r="BT360" t="str">
        <f t="shared" si="56"/>
        <v/>
      </c>
    </row>
    <row r="361" spans="71:72" x14ac:dyDescent="0.25">
      <c r="BS361" t="str">
        <f t="shared" si="56"/>
        <v/>
      </c>
      <c r="BT361" t="str">
        <f t="shared" si="56"/>
        <v/>
      </c>
    </row>
    <row r="362" spans="71:72" x14ac:dyDescent="0.25">
      <c r="BS362" t="str">
        <f t="shared" si="56"/>
        <v/>
      </c>
      <c r="BT362" t="str">
        <f t="shared" si="56"/>
        <v/>
      </c>
    </row>
    <row r="363" spans="71:72" x14ac:dyDescent="0.25">
      <c r="BS363" t="str">
        <f t="shared" si="56"/>
        <v/>
      </c>
      <c r="BT363" t="str">
        <f t="shared" si="56"/>
        <v/>
      </c>
    </row>
    <row r="364" spans="71:72" x14ac:dyDescent="0.25">
      <c r="BS364" t="str">
        <f t="shared" si="56"/>
        <v/>
      </c>
      <c r="BT364" t="str">
        <f t="shared" si="56"/>
        <v/>
      </c>
    </row>
    <row r="365" spans="71:72" x14ac:dyDescent="0.25">
      <c r="BS365" t="str">
        <f t="shared" si="56"/>
        <v/>
      </c>
      <c r="BT365" t="str">
        <f t="shared" si="56"/>
        <v/>
      </c>
    </row>
    <row r="366" spans="71:72" x14ac:dyDescent="0.25">
      <c r="BS366" t="str">
        <f t="shared" si="56"/>
        <v/>
      </c>
      <c r="BT366" t="str">
        <f t="shared" si="56"/>
        <v/>
      </c>
    </row>
    <row r="367" spans="71:72" x14ac:dyDescent="0.25">
      <c r="BS367" t="str">
        <f t="shared" si="56"/>
        <v/>
      </c>
      <c r="BT367" t="str">
        <f t="shared" si="56"/>
        <v/>
      </c>
    </row>
    <row r="368" spans="71:72" x14ac:dyDescent="0.25">
      <c r="BS368" t="str">
        <f t="shared" si="56"/>
        <v/>
      </c>
      <c r="BT368" t="str">
        <f t="shared" si="56"/>
        <v/>
      </c>
    </row>
    <row r="369" spans="71:72" x14ac:dyDescent="0.25">
      <c r="BS369" t="str">
        <f t="shared" si="56"/>
        <v/>
      </c>
      <c r="BT369" t="str">
        <f t="shared" si="56"/>
        <v/>
      </c>
    </row>
    <row r="370" spans="71:72" x14ac:dyDescent="0.25">
      <c r="BS370" t="str">
        <f t="shared" si="56"/>
        <v/>
      </c>
      <c r="BT370" t="str">
        <f t="shared" si="56"/>
        <v/>
      </c>
    </row>
    <row r="371" spans="71:72" x14ac:dyDescent="0.25">
      <c r="BS371" t="str">
        <f t="shared" si="56"/>
        <v/>
      </c>
      <c r="BT371" t="str">
        <f t="shared" si="56"/>
        <v/>
      </c>
    </row>
    <row r="372" spans="71:72" x14ac:dyDescent="0.25">
      <c r="BS372" t="str">
        <f t="shared" si="56"/>
        <v/>
      </c>
      <c r="BT372" t="str">
        <f t="shared" si="56"/>
        <v/>
      </c>
    </row>
    <row r="373" spans="71:72" x14ac:dyDescent="0.25">
      <c r="BS373" t="str">
        <f t="shared" si="56"/>
        <v/>
      </c>
      <c r="BT373" t="str">
        <f t="shared" si="56"/>
        <v/>
      </c>
    </row>
    <row r="374" spans="71:72" x14ac:dyDescent="0.25">
      <c r="BS374" t="str">
        <f t="shared" si="56"/>
        <v/>
      </c>
      <c r="BT374" t="str">
        <f t="shared" si="56"/>
        <v/>
      </c>
    </row>
    <row r="375" spans="71:72" x14ac:dyDescent="0.25">
      <c r="BS375" t="str">
        <f t="shared" si="56"/>
        <v/>
      </c>
      <c r="BT375" t="str">
        <f t="shared" si="56"/>
        <v/>
      </c>
    </row>
    <row r="376" spans="71:72" x14ac:dyDescent="0.25">
      <c r="BS376" t="str">
        <f t="shared" si="56"/>
        <v/>
      </c>
      <c r="BT376" t="str">
        <f t="shared" si="56"/>
        <v/>
      </c>
    </row>
    <row r="377" spans="71:72" x14ac:dyDescent="0.25">
      <c r="BS377" t="str">
        <f t="shared" si="56"/>
        <v/>
      </c>
      <c r="BT377" t="str">
        <f t="shared" si="56"/>
        <v/>
      </c>
    </row>
    <row r="378" spans="71:72" x14ac:dyDescent="0.25">
      <c r="BS378" t="str">
        <f t="shared" si="56"/>
        <v/>
      </c>
      <c r="BT378" t="str">
        <f t="shared" si="56"/>
        <v/>
      </c>
    </row>
    <row r="379" spans="71:72" x14ac:dyDescent="0.25">
      <c r="BS379" t="str">
        <f t="shared" si="56"/>
        <v/>
      </c>
      <c r="BT379" t="str">
        <f t="shared" si="56"/>
        <v/>
      </c>
    </row>
    <row r="380" spans="71:72" x14ac:dyDescent="0.25">
      <c r="BS380" t="str">
        <f t="shared" si="56"/>
        <v/>
      </c>
      <c r="BT380" t="str">
        <f t="shared" si="56"/>
        <v/>
      </c>
    </row>
    <row r="381" spans="71:72" x14ac:dyDescent="0.25">
      <c r="BS381" t="str">
        <f t="shared" si="56"/>
        <v/>
      </c>
      <c r="BT381" t="str">
        <f t="shared" si="56"/>
        <v/>
      </c>
    </row>
    <row r="382" spans="71:72" x14ac:dyDescent="0.25">
      <c r="BS382" t="str">
        <f t="shared" si="56"/>
        <v/>
      </c>
      <c r="BT382" t="str">
        <f t="shared" si="56"/>
        <v/>
      </c>
    </row>
    <row r="383" spans="71:72" x14ac:dyDescent="0.25">
      <c r="BS383" t="str">
        <f t="shared" si="56"/>
        <v/>
      </c>
      <c r="BT383" t="str">
        <f t="shared" si="56"/>
        <v/>
      </c>
    </row>
    <row r="384" spans="71:72" x14ac:dyDescent="0.25">
      <c r="BS384" t="str">
        <f t="shared" si="56"/>
        <v/>
      </c>
      <c r="BT384" t="str">
        <f t="shared" si="56"/>
        <v/>
      </c>
    </row>
    <row r="385" spans="71:72" x14ac:dyDescent="0.25">
      <c r="BS385" t="str">
        <f t="shared" si="56"/>
        <v/>
      </c>
      <c r="BT385" t="str">
        <f t="shared" si="56"/>
        <v/>
      </c>
    </row>
    <row r="386" spans="71:72" x14ac:dyDescent="0.25">
      <c r="BS386" t="str">
        <f t="shared" si="56"/>
        <v/>
      </c>
      <c r="BT386" t="str">
        <f t="shared" si="56"/>
        <v/>
      </c>
    </row>
    <row r="387" spans="71:72" x14ac:dyDescent="0.25">
      <c r="BS387" t="str">
        <f t="shared" si="56"/>
        <v/>
      </c>
      <c r="BT387" t="str">
        <f t="shared" si="56"/>
        <v/>
      </c>
    </row>
    <row r="388" spans="71:72" x14ac:dyDescent="0.25">
      <c r="BS388" t="str">
        <f t="shared" si="56"/>
        <v/>
      </c>
      <c r="BT388" t="str">
        <f t="shared" si="56"/>
        <v/>
      </c>
    </row>
    <row r="389" spans="71:72" x14ac:dyDescent="0.25">
      <c r="BS389" t="str">
        <f t="shared" si="56"/>
        <v/>
      </c>
      <c r="BT389" t="str">
        <f t="shared" si="56"/>
        <v/>
      </c>
    </row>
    <row r="390" spans="71:72" x14ac:dyDescent="0.25">
      <c r="BS390" t="str">
        <f t="shared" si="56"/>
        <v/>
      </c>
      <c r="BT390" t="str">
        <f t="shared" si="56"/>
        <v/>
      </c>
    </row>
    <row r="391" spans="71:72" x14ac:dyDescent="0.25">
      <c r="BS391" t="str">
        <f t="shared" si="56"/>
        <v/>
      </c>
      <c r="BT391" t="str">
        <f t="shared" si="56"/>
        <v/>
      </c>
    </row>
    <row r="392" spans="71:72" x14ac:dyDescent="0.25">
      <c r="BS392" t="str">
        <f t="shared" si="56"/>
        <v/>
      </c>
      <c r="BT392" t="str">
        <f t="shared" si="56"/>
        <v/>
      </c>
    </row>
    <row r="393" spans="71:72" x14ac:dyDescent="0.25">
      <c r="BS393" t="str">
        <f t="shared" si="56"/>
        <v/>
      </c>
      <c r="BT393" t="str">
        <f t="shared" si="56"/>
        <v/>
      </c>
    </row>
    <row r="394" spans="71:72" x14ac:dyDescent="0.25">
      <c r="BS394" t="str">
        <f t="shared" si="56"/>
        <v/>
      </c>
      <c r="BT394" t="str">
        <f t="shared" si="56"/>
        <v/>
      </c>
    </row>
    <row r="395" spans="71:72" x14ac:dyDescent="0.25">
      <c r="BS395" t="str">
        <f t="shared" si="56"/>
        <v/>
      </c>
      <c r="BT395" t="str">
        <f t="shared" si="56"/>
        <v/>
      </c>
    </row>
    <row r="396" spans="71:72" x14ac:dyDescent="0.25">
      <c r="BS396" t="str">
        <f t="shared" si="56"/>
        <v/>
      </c>
      <c r="BT396" t="str">
        <f t="shared" si="56"/>
        <v/>
      </c>
    </row>
    <row r="397" spans="71:72" x14ac:dyDescent="0.25">
      <c r="BS397" t="str">
        <f t="shared" si="56"/>
        <v/>
      </c>
      <c r="BT397" t="str">
        <f t="shared" si="56"/>
        <v/>
      </c>
    </row>
    <row r="398" spans="71:72" x14ac:dyDescent="0.25">
      <c r="BS398" t="str">
        <f t="shared" si="56"/>
        <v/>
      </c>
      <c r="BT398" t="str">
        <f t="shared" si="56"/>
        <v/>
      </c>
    </row>
    <row r="399" spans="71:72" x14ac:dyDescent="0.25">
      <c r="BS399" t="str">
        <f t="shared" si="56"/>
        <v/>
      </c>
      <c r="BT399" t="str">
        <f t="shared" si="56"/>
        <v/>
      </c>
    </row>
    <row r="400" spans="71:72" x14ac:dyDescent="0.25">
      <c r="BS400" t="str">
        <f t="shared" si="56"/>
        <v/>
      </c>
      <c r="BT400" t="str">
        <f t="shared" si="56"/>
        <v/>
      </c>
    </row>
    <row r="401" spans="71:72" x14ac:dyDescent="0.25">
      <c r="BS401" t="str">
        <f t="shared" si="56"/>
        <v/>
      </c>
      <c r="BT401" t="str">
        <f t="shared" si="56"/>
        <v/>
      </c>
    </row>
    <row r="402" spans="71:72" x14ac:dyDescent="0.25">
      <c r="BS402" t="str">
        <f t="shared" si="56"/>
        <v/>
      </c>
      <c r="BT402" t="str">
        <f t="shared" si="56"/>
        <v/>
      </c>
    </row>
    <row r="403" spans="71:72" x14ac:dyDescent="0.25">
      <c r="BS403" t="str">
        <f t="shared" si="56"/>
        <v/>
      </c>
      <c r="BT403" t="str">
        <f t="shared" si="56"/>
        <v/>
      </c>
    </row>
    <row r="404" spans="71:72" x14ac:dyDescent="0.25">
      <c r="BS404" t="str">
        <f t="shared" si="56"/>
        <v/>
      </c>
      <c r="BT404" t="str">
        <f t="shared" si="56"/>
        <v/>
      </c>
    </row>
    <row r="405" spans="71:72" x14ac:dyDescent="0.25">
      <c r="BS405" t="str">
        <f t="shared" si="56"/>
        <v/>
      </c>
      <c r="BT405" t="str">
        <f t="shared" si="56"/>
        <v/>
      </c>
    </row>
    <row r="406" spans="71:72" x14ac:dyDescent="0.25">
      <c r="BS406" t="str">
        <f t="shared" si="56"/>
        <v/>
      </c>
      <c r="BT406" t="str">
        <f t="shared" si="56"/>
        <v/>
      </c>
    </row>
    <row r="407" spans="71:72" x14ac:dyDescent="0.25">
      <c r="BS407" t="str">
        <f t="shared" si="56"/>
        <v/>
      </c>
      <c r="BT407" t="str">
        <f t="shared" si="56"/>
        <v/>
      </c>
    </row>
    <row r="408" spans="71:72" x14ac:dyDescent="0.25">
      <c r="BS408" t="str">
        <f t="shared" si="56"/>
        <v/>
      </c>
      <c r="BT408" t="str">
        <f t="shared" si="56"/>
        <v/>
      </c>
    </row>
    <row r="409" spans="71:72" x14ac:dyDescent="0.25">
      <c r="BS409" t="str">
        <f t="shared" si="56"/>
        <v/>
      </c>
      <c r="BT409" t="str">
        <f t="shared" si="56"/>
        <v/>
      </c>
    </row>
    <row r="410" spans="71:72" x14ac:dyDescent="0.25">
      <c r="BS410" t="str">
        <f t="shared" si="56"/>
        <v/>
      </c>
      <c r="BT410" t="str">
        <f t="shared" si="56"/>
        <v/>
      </c>
    </row>
    <row r="411" spans="71:72" x14ac:dyDescent="0.25">
      <c r="BS411" t="str">
        <f t="shared" si="56"/>
        <v/>
      </c>
      <c r="BT411" t="str">
        <f t="shared" si="56"/>
        <v/>
      </c>
    </row>
    <row r="412" spans="71:72" x14ac:dyDescent="0.25">
      <c r="BS412" t="str">
        <f t="shared" si="56"/>
        <v/>
      </c>
      <c r="BT412" t="str">
        <f t="shared" si="56"/>
        <v/>
      </c>
    </row>
    <row r="413" spans="71:72" x14ac:dyDescent="0.25">
      <c r="BS413" t="str">
        <f t="shared" si="56"/>
        <v/>
      </c>
      <c r="BT413" t="str">
        <f t="shared" si="56"/>
        <v/>
      </c>
    </row>
    <row r="414" spans="71:72" x14ac:dyDescent="0.25">
      <c r="BS414" t="str">
        <f t="shared" ref="BS414:BT477" si="57">IF(A414&gt;0,A414,"")</f>
        <v/>
      </c>
      <c r="BT414" t="str">
        <f t="shared" si="57"/>
        <v/>
      </c>
    </row>
    <row r="415" spans="71:72" x14ac:dyDescent="0.25">
      <c r="BS415" t="str">
        <f t="shared" si="57"/>
        <v/>
      </c>
      <c r="BT415" t="str">
        <f t="shared" si="57"/>
        <v/>
      </c>
    </row>
    <row r="416" spans="71:72" x14ac:dyDescent="0.25">
      <c r="BS416" t="str">
        <f t="shared" si="57"/>
        <v/>
      </c>
      <c r="BT416" t="str">
        <f t="shared" si="57"/>
        <v/>
      </c>
    </row>
    <row r="417" spans="71:72" x14ac:dyDescent="0.25">
      <c r="BS417" t="str">
        <f t="shared" si="57"/>
        <v/>
      </c>
      <c r="BT417" t="str">
        <f t="shared" si="57"/>
        <v/>
      </c>
    </row>
    <row r="418" spans="71:72" x14ac:dyDescent="0.25">
      <c r="BS418" t="str">
        <f t="shared" si="57"/>
        <v/>
      </c>
      <c r="BT418" t="str">
        <f t="shared" si="57"/>
        <v/>
      </c>
    </row>
    <row r="419" spans="71:72" x14ac:dyDescent="0.25">
      <c r="BS419" t="str">
        <f t="shared" si="57"/>
        <v/>
      </c>
      <c r="BT419" t="str">
        <f t="shared" si="57"/>
        <v/>
      </c>
    </row>
    <row r="420" spans="71:72" x14ac:dyDescent="0.25">
      <c r="BS420" t="str">
        <f t="shared" si="57"/>
        <v/>
      </c>
      <c r="BT420" t="str">
        <f t="shared" si="57"/>
        <v/>
      </c>
    </row>
    <row r="421" spans="71:72" x14ac:dyDescent="0.25">
      <c r="BS421" t="str">
        <f t="shared" si="57"/>
        <v/>
      </c>
      <c r="BT421" t="str">
        <f t="shared" si="57"/>
        <v/>
      </c>
    </row>
    <row r="422" spans="71:72" x14ac:dyDescent="0.25">
      <c r="BS422" t="str">
        <f t="shared" si="57"/>
        <v/>
      </c>
      <c r="BT422" t="str">
        <f t="shared" si="57"/>
        <v/>
      </c>
    </row>
    <row r="423" spans="71:72" x14ac:dyDescent="0.25">
      <c r="BS423" t="str">
        <f t="shared" si="57"/>
        <v/>
      </c>
      <c r="BT423" t="str">
        <f t="shared" si="57"/>
        <v/>
      </c>
    </row>
    <row r="424" spans="71:72" x14ac:dyDescent="0.25">
      <c r="BS424" t="str">
        <f t="shared" si="57"/>
        <v/>
      </c>
      <c r="BT424" t="str">
        <f t="shared" si="57"/>
        <v/>
      </c>
    </row>
    <row r="425" spans="71:72" x14ac:dyDescent="0.25">
      <c r="BS425" t="str">
        <f t="shared" si="57"/>
        <v/>
      </c>
      <c r="BT425" t="str">
        <f t="shared" si="57"/>
        <v/>
      </c>
    </row>
    <row r="426" spans="71:72" x14ac:dyDescent="0.25">
      <c r="BS426" t="str">
        <f t="shared" si="57"/>
        <v/>
      </c>
      <c r="BT426" t="str">
        <f t="shared" si="57"/>
        <v/>
      </c>
    </row>
    <row r="427" spans="71:72" x14ac:dyDescent="0.25">
      <c r="BS427" t="str">
        <f t="shared" si="57"/>
        <v/>
      </c>
      <c r="BT427" t="str">
        <f t="shared" si="57"/>
        <v/>
      </c>
    </row>
    <row r="428" spans="71:72" x14ac:dyDescent="0.25">
      <c r="BS428" t="str">
        <f t="shared" si="57"/>
        <v/>
      </c>
      <c r="BT428" t="str">
        <f t="shared" si="57"/>
        <v/>
      </c>
    </row>
    <row r="429" spans="71:72" x14ac:dyDescent="0.25">
      <c r="BS429" t="str">
        <f t="shared" si="57"/>
        <v/>
      </c>
      <c r="BT429" t="str">
        <f t="shared" si="57"/>
        <v/>
      </c>
    </row>
    <row r="430" spans="71:72" x14ac:dyDescent="0.25">
      <c r="BS430" t="str">
        <f t="shared" si="57"/>
        <v/>
      </c>
      <c r="BT430" t="str">
        <f t="shared" si="57"/>
        <v/>
      </c>
    </row>
    <row r="431" spans="71:72" x14ac:dyDescent="0.25">
      <c r="BS431" t="str">
        <f t="shared" si="57"/>
        <v/>
      </c>
      <c r="BT431" t="str">
        <f t="shared" si="57"/>
        <v/>
      </c>
    </row>
    <row r="432" spans="71:72" x14ac:dyDescent="0.25">
      <c r="BS432" t="str">
        <f t="shared" si="57"/>
        <v/>
      </c>
      <c r="BT432" t="str">
        <f t="shared" si="57"/>
        <v/>
      </c>
    </row>
    <row r="433" spans="71:72" x14ac:dyDescent="0.25">
      <c r="BS433" t="str">
        <f t="shared" si="57"/>
        <v/>
      </c>
      <c r="BT433" t="str">
        <f t="shared" si="57"/>
        <v/>
      </c>
    </row>
    <row r="434" spans="71:72" x14ac:dyDescent="0.25">
      <c r="BS434" t="str">
        <f t="shared" si="57"/>
        <v/>
      </c>
      <c r="BT434" t="str">
        <f t="shared" si="57"/>
        <v/>
      </c>
    </row>
    <row r="435" spans="71:72" x14ac:dyDescent="0.25">
      <c r="BS435" t="str">
        <f t="shared" si="57"/>
        <v/>
      </c>
      <c r="BT435" t="str">
        <f t="shared" si="57"/>
        <v/>
      </c>
    </row>
    <row r="436" spans="71:72" x14ac:dyDescent="0.25">
      <c r="BS436" t="str">
        <f t="shared" si="57"/>
        <v/>
      </c>
      <c r="BT436" t="str">
        <f t="shared" si="57"/>
        <v/>
      </c>
    </row>
    <row r="437" spans="71:72" x14ac:dyDescent="0.25">
      <c r="BS437" t="str">
        <f t="shared" si="57"/>
        <v/>
      </c>
      <c r="BT437" t="str">
        <f t="shared" si="57"/>
        <v/>
      </c>
    </row>
    <row r="438" spans="71:72" x14ac:dyDescent="0.25">
      <c r="BS438" t="str">
        <f t="shared" si="57"/>
        <v/>
      </c>
      <c r="BT438" t="str">
        <f t="shared" si="57"/>
        <v/>
      </c>
    </row>
    <row r="439" spans="71:72" x14ac:dyDescent="0.25">
      <c r="BS439" t="str">
        <f t="shared" si="57"/>
        <v/>
      </c>
      <c r="BT439" t="str">
        <f t="shared" si="57"/>
        <v/>
      </c>
    </row>
    <row r="440" spans="71:72" x14ac:dyDescent="0.25">
      <c r="BS440" t="str">
        <f t="shared" si="57"/>
        <v/>
      </c>
      <c r="BT440" t="str">
        <f t="shared" si="57"/>
        <v/>
      </c>
    </row>
    <row r="441" spans="71:72" x14ac:dyDescent="0.25">
      <c r="BS441" t="str">
        <f t="shared" si="57"/>
        <v/>
      </c>
      <c r="BT441" t="str">
        <f t="shared" si="57"/>
        <v/>
      </c>
    </row>
    <row r="442" spans="71:72" x14ac:dyDescent="0.25">
      <c r="BS442" t="str">
        <f t="shared" si="57"/>
        <v/>
      </c>
      <c r="BT442" t="str">
        <f t="shared" si="57"/>
        <v/>
      </c>
    </row>
    <row r="443" spans="71:72" x14ac:dyDescent="0.25">
      <c r="BS443" t="str">
        <f t="shared" si="57"/>
        <v/>
      </c>
      <c r="BT443" t="str">
        <f t="shared" si="57"/>
        <v/>
      </c>
    </row>
    <row r="444" spans="71:72" x14ac:dyDescent="0.25">
      <c r="BS444" t="str">
        <f t="shared" si="57"/>
        <v/>
      </c>
      <c r="BT444" t="str">
        <f t="shared" si="57"/>
        <v/>
      </c>
    </row>
    <row r="445" spans="71:72" x14ac:dyDescent="0.25">
      <c r="BS445" t="str">
        <f t="shared" si="57"/>
        <v/>
      </c>
      <c r="BT445" t="str">
        <f t="shared" si="57"/>
        <v/>
      </c>
    </row>
    <row r="446" spans="71:72" x14ac:dyDescent="0.25">
      <c r="BS446" t="str">
        <f t="shared" si="57"/>
        <v/>
      </c>
      <c r="BT446" t="str">
        <f t="shared" si="57"/>
        <v/>
      </c>
    </row>
    <row r="447" spans="71:72" x14ac:dyDescent="0.25">
      <c r="BS447" t="str">
        <f t="shared" si="57"/>
        <v/>
      </c>
      <c r="BT447" t="str">
        <f t="shared" si="57"/>
        <v/>
      </c>
    </row>
    <row r="448" spans="71:72" x14ac:dyDescent="0.25">
      <c r="BS448" t="str">
        <f t="shared" si="57"/>
        <v/>
      </c>
      <c r="BT448" t="str">
        <f t="shared" si="57"/>
        <v/>
      </c>
    </row>
    <row r="449" spans="71:72" x14ac:dyDescent="0.25">
      <c r="BS449" t="str">
        <f t="shared" si="57"/>
        <v/>
      </c>
      <c r="BT449" t="str">
        <f t="shared" si="57"/>
        <v/>
      </c>
    </row>
    <row r="450" spans="71:72" x14ac:dyDescent="0.25">
      <c r="BS450" t="str">
        <f t="shared" si="57"/>
        <v/>
      </c>
      <c r="BT450" t="str">
        <f t="shared" si="57"/>
        <v/>
      </c>
    </row>
    <row r="451" spans="71:72" x14ac:dyDescent="0.25">
      <c r="BS451" t="str">
        <f t="shared" si="57"/>
        <v/>
      </c>
      <c r="BT451" t="str">
        <f t="shared" si="57"/>
        <v/>
      </c>
    </row>
    <row r="452" spans="71:72" x14ac:dyDescent="0.25">
      <c r="BS452" t="str">
        <f t="shared" si="57"/>
        <v/>
      </c>
      <c r="BT452" t="str">
        <f t="shared" si="57"/>
        <v/>
      </c>
    </row>
    <row r="453" spans="71:72" x14ac:dyDescent="0.25">
      <c r="BS453" t="str">
        <f t="shared" si="57"/>
        <v/>
      </c>
      <c r="BT453" t="str">
        <f t="shared" si="57"/>
        <v/>
      </c>
    </row>
    <row r="454" spans="71:72" x14ac:dyDescent="0.25">
      <c r="BS454" t="str">
        <f t="shared" si="57"/>
        <v/>
      </c>
      <c r="BT454" t="str">
        <f t="shared" si="57"/>
        <v/>
      </c>
    </row>
    <row r="455" spans="71:72" x14ac:dyDescent="0.25">
      <c r="BS455" t="str">
        <f t="shared" si="57"/>
        <v/>
      </c>
      <c r="BT455" t="str">
        <f t="shared" si="57"/>
        <v/>
      </c>
    </row>
    <row r="456" spans="71:72" x14ac:dyDescent="0.25">
      <c r="BS456" t="str">
        <f t="shared" si="57"/>
        <v/>
      </c>
      <c r="BT456" t="str">
        <f t="shared" si="57"/>
        <v/>
      </c>
    </row>
    <row r="457" spans="71:72" x14ac:dyDescent="0.25">
      <c r="BS457" t="str">
        <f t="shared" si="57"/>
        <v/>
      </c>
      <c r="BT457" t="str">
        <f t="shared" si="57"/>
        <v/>
      </c>
    </row>
    <row r="458" spans="71:72" x14ac:dyDescent="0.25">
      <c r="BS458" t="str">
        <f t="shared" si="57"/>
        <v/>
      </c>
      <c r="BT458" t="str">
        <f t="shared" si="57"/>
        <v/>
      </c>
    </row>
    <row r="459" spans="71:72" x14ac:dyDescent="0.25">
      <c r="BS459" t="str">
        <f t="shared" si="57"/>
        <v/>
      </c>
      <c r="BT459" t="str">
        <f t="shared" si="57"/>
        <v/>
      </c>
    </row>
    <row r="460" spans="71:72" x14ac:dyDescent="0.25">
      <c r="BS460" t="str">
        <f t="shared" si="57"/>
        <v/>
      </c>
      <c r="BT460" t="str">
        <f t="shared" si="57"/>
        <v/>
      </c>
    </row>
    <row r="461" spans="71:72" x14ac:dyDescent="0.25">
      <c r="BS461" t="str">
        <f t="shared" si="57"/>
        <v/>
      </c>
      <c r="BT461" t="str">
        <f t="shared" si="57"/>
        <v/>
      </c>
    </row>
    <row r="462" spans="71:72" x14ac:dyDescent="0.25">
      <c r="BS462" t="str">
        <f t="shared" si="57"/>
        <v/>
      </c>
      <c r="BT462" t="str">
        <f t="shared" si="57"/>
        <v/>
      </c>
    </row>
    <row r="463" spans="71:72" x14ac:dyDescent="0.25">
      <c r="BS463" t="str">
        <f t="shared" si="57"/>
        <v/>
      </c>
      <c r="BT463" t="str">
        <f t="shared" si="57"/>
        <v/>
      </c>
    </row>
    <row r="464" spans="71:72" x14ac:dyDescent="0.25">
      <c r="BS464" t="str">
        <f t="shared" si="57"/>
        <v/>
      </c>
      <c r="BT464" t="str">
        <f t="shared" si="57"/>
        <v/>
      </c>
    </row>
    <row r="465" spans="71:72" x14ac:dyDescent="0.25">
      <c r="BS465" t="str">
        <f t="shared" si="57"/>
        <v/>
      </c>
      <c r="BT465" t="str">
        <f t="shared" si="57"/>
        <v/>
      </c>
    </row>
    <row r="466" spans="71:72" x14ac:dyDescent="0.25">
      <c r="BS466" t="str">
        <f t="shared" si="57"/>
        <v/>
      </c>
      <c r="BT466" t="str">
        <f t="shared" si="57"/>
        <v/>
      </c>
    </row>
    <row r="467" spans="71:72" x14ac:dyDescent="0.25">
      <c r="BS467" t="str">
        <f t="shared" si="57"/>
        <v/>
      </c>
      <c r="BT467" t="str">
        <f t="shared" si="57"/>
        <v/>
      </c>
    </row>
    <row r="468" spans="71:72" x14ac:dyDescent="0.25">
      <c r="BS468" t="str">
        <f t="shared" si="57"/>
        <v/>
      </c>
      <c r="BT468" t="str">
        <f t="shared" si="57"/>
        <v/>
      </c>
    </row>
    <row r="469" spans="71:72" x14ac:dyDescent="0.25">
      <c r="BS469" t="str">
        <f t="shared" si="57"/>
        <v/>
      </c>
      <c r="BT469" t="str">
        <f t="shared" si="57"/>
        <v/>
      </c>
    </row>
    <row r="470" spans="71:72" x14ac:dyDescent="0.25">
      <c r="BS470" t="str">
        <f t="shared" si="57"/>
        <v/>
      </c>
      <c r="BT470" t="str">
        <f t="shared" si="57"/>
        <v/>
      </c>
    </row>
    <row r="471" spans="71:72" x14ac:dyDescent="0.25">
      <c r="BS471" t="str">
        <f t="shared" si="57"/>
        <v/>
      </c>
      <c r="BT471" t="str">
        <f t="shared" si="57"/>
        <v/>
      </c>
    </row>
    <row r="472" spans="71:72" x14ac:dyDescent="0.25">
      <c r="BS472" t="str">
        <f t="shared" si="57"/>
        <v/>
      </c>
      <c r="BT472" t="str">
        <f t="shared" si="57"/>
        <v/>
      </c>
    </row>
    <row r="473" spans="71:72" x14ac:dyDescent="0.25">
      <c r="BS473" t="str">
        <f t="shared" si="57"/>
        <v/>
      </c>
      <c r="BT473" t="str">
        <f t="shared" si="57"/>
        <v/>
      </c>
    </row>
    <row r="474" spans="71:72" x14ac:dyDescent="0.25">
      <c r="BS474" t="str">
        <f t="shared" si="57"/>
        <v/>
      </c>
      <c r="BT474" t="str">
        <f t="shared" si="57"/>
        <v/>
      </c>
    </row>
    <row r="475" spans="71:72" x14ac:dyDescent="0.25">
      <c r="BS475" t="str">
        <f t="shared" si="57"/>
        <v/>
      </c>
      <c r="BT475" t="str">
        <f t="shared" si="57"/>
        <v/>
      </c>
    </row>
    <row r="476" spans="71:72" x14ac:dyDescent="0.25">
      <c r="BS476" t="str">
        <f t="shared" si="57"/>
        <v/>
      </c>
      <c r="BT476" t="str">
        <f t="shared" si="57"/>
        <v/>
      </c>
    </row>
    <row r="477" spans="71:72" x14ac:dyDescent="0.25">
      <c r="BS477" t="str">
        <f t="shared" si="57"/>
        <v/>
      </c>
      <c r="BT477" t="str">
        <f t="shared" si="57"/>
        <v/>
      </c>
    </row>
    <row r="478" spans="71:72" x14ac:dyDescent="0.25">
      <c r="BS478" t="str">
        <f t="shared" ref="BS478:BT541" si="58">IF(A478&gt;0,A478,"")</f>
        <v/>
      </c>
      <c r="BT478" t="str">
        <f t="shared" si="58"/>
        <v/>
      </c>
    </row>
    <row r="479" spans="71:72" x14ac:dyDescent="0.25">
      <c r="BS479" t="str">
        <f t="shared" si="58"/>
        <v/>
      </c>
      <c r="BT479" t="str">
        <f t="shared" si="58"/>
        <v/>
      </c>
    </row>
    <row r="480" spans="71:72" x14ac:dyDescent="0.25">
      <c r="BS480" t="str">
        <f t="shared" si="58"/>
        <v/>
      </c>
      <c r="BT480" t="str">
        <f t="shared" si="58"/>
        <v/>
      </c>
    </row>
    <row r="481" spans="71:72" x14ac:dyDescent="0.25">
      <c r="BS481" t="str">
        <f t="shared" si="58"/>
        <v/>
      </c>
      <c r="BT481" t="str">
        <f t="shared" si="58"/>
        <v/>
      </c>
    </row>
    <row r="482" spans="71:72" x14ac:dyDescent="0.25">
      <c r="BS482" t="str">
        <f t="shared" si="58"/>
        <v/>
      </c>
      <c r="BT482" t="str">
        <f t="shared" si="58"/>
        <v/>
      </c>
    </row>
    <row r="483" spans="71:72" x14ac:dyDescent="0.25">
      <c r="BS483" t="str">
        <f t="shared" si="58"/>
        <v/>
      </c>
      <c r="BT483" t="str">
        <f t="shared" si="58"/>
        <v/>
      </c>
    </row>
    <row r="484" spans="71:72" x14ac:dyDescent="0.25">
      <c r="BS484" t="str">
        <f t="shared" si="58"/>
        <v/>
      </c>
      <c r="BT484" t="str">
        <f t="shared" si="58"/>
        <v/>
      </c>
    </row>
    <row r="485" spans="71:72" x14ac:dyDescent="0.25">
      <c r="BS485" t="str">
        <f t="shared" si="58"/>
        <v/>
      </c>
      <c r="BT485" t="str">
        <f t="shared" si="58"/>
        <v/>
      </c>
    </row>
    <row r="486" spans="71:72" x14ac:dyDescent="0.25">
      <c r="BS486" t="str">
        <f t="shared" si="58"/>
        <v/>
      </c>
      <c r="BT486" t="str">
        <f t="shared" si="58"/>
        <v/>
      </c>
    </row>
    <row r="487" spans="71:72" x14ac:dyDescent="0.25">
      <c r="BS487" t="str">
        <f t="shared" si="58"/>
        <v/>
      </c>
      <c r="BT487" t="str">
        <f t="shared" si="58"/>
        <v/>
      </c>
    </row>
    <row r="488" spans="71:72" x14ac:dyDescent="0.25">
      <c r="BS488" t="str">
        <f t="shared" si="58"/>
        <v/>
      </c>
      <c r="BT488" t="str">
        <f t="shared" si="58"/>
        <v/>
      </c>
    </row>
    <row r="489" spans="71:72" x14ac:dyDescent="0.25">
      <c r="BS489" t="str">
        <f t="shared" si="58"/>
        <v/>
      </c>
      <c r="BT489" t="str">
        <f t="shared" si="58"/>
        <v/>
      </c>
    </row>
    <row r="490" spans="71:72" x14ac:dyDescent="0.25">
      <c r="BS490" t="str">
        <f t="shared" si="58"/>
        <v/>
      </c>
      <c r="BT490" t="str">
        <f t="shared" si="58"/>
        <v/>
      </c>
    </row>
    <row r="491" spans="71:72" x14ac:dyDescent="0.25">
      <c r="BS491" t="str">
        <f t="shared" si="58"/>
        <v/>
      </c>
      <c r="BT491" t="str">
        <f t="shared" si="58"/>
        <v/>
      </c>
    </row>
    <row r="492" spans="71:72" x14ac:dyDescent="0.25">
      <c r="BS492" t="str">
        <f t="shared" si="58"/>
        <v/>
      </c>
      <c r="BT492" t="str">
        <f t="shared" si="58"/>
        <v/>
      </c>
    </row>
    <row r="493" spans="71:72" x14ac:dyDescent="0.25">
      <c r="BS493" t="str">
        <f t="shared" si="58"/>
        <v/>
      </c>
      <c r="BT493" t="str">
        <f t="shared" si="58"/>
        <v/>
      </c>
    </row>
    <row r="494" spans="71:72" x14ac:dyDescent="0.25">
      <c r="BS494" t="str">
        <f t="shared" si="58"/>
        <v/>
      </c>
      <c r="BT494" t="str">
        <f t="shared" si="58"/>
        <v/>
      </c>
    </row>
    <row r="495" spans="71:72" x14ac:dyDescent="0.25">
      <c r="BS495" t="str">
        <f t="shared" si="58"/>
        <v/>
      </c>
      <c r="BT495" t="str">
        <f t="shared" si="58"/>
        <v/>
      </c>
    </row>
    <row r="496" spans="71:72" x14ac:dyDescent="0.25">
      <c r="BS496" t="str">
        <f t="shared" si="58"/>
        <v/>
      </c>
      <c r="BT496" t="str">
        <f t="shared" si="58"/>
        <v/>
      </c>
    </row>
    <row r="497" spans="71:72" x14ac:dyDescent="0.25">
      <c r="BS497" t="str">
        <f t="shared" si="58"/>
        <v/>
      </c>
      <c r="BT497" t="str">
        <f t="shared" si="58"/>
        <v/>
      </c>
    </row>
    <row r="498" spans="71:72" x14ac:dyDescent="0.25">
      <c r="BS498" t="str">
        <f t="shared" si="58"/>
        <v/>
      </c>
      <c r="BT498" t="str">
        <f t="shared" si="58"/>
        <v/>
      </c>
    </row>
    <row r="499" spans="71:72" x14ac:dyDescent="0.25">
      <c r="BS499" t="str">
        <f t="shared" si="58"/>
        <v/>
      </c>
      <c r="BT499" t="str">
        <f t="shared" si="58"/>
        <v/>
      </c>
    </row>
    <row r="500" spans="71:72" x14ac:dyDescent="0.25">
      <c r="BS500" t="str">
        <f t="shared" si="58"/>
        <v/>
      </c>
      <c r="BT500" t="str">
        <f t="shared" si="58"/>
        <v/>
      </c>
    </row>
    <row r="501" spans="71:72" x14ac:dyDescent="0.25">
      <c r="BS501" t="str">
        <f t="shared" si="58"/>
        <v/>
      </c>
      <c r="BT501" t="str">
        <f t="shared" si="58"/>
        <v/>
      </c>
    </row>
    <row r="502" spans="71:72" x14ac:dyDescent="0.25">
      <c r="BS502" t="str">
        <f t="shared" si="58"/>
        <v/>
      </c>
      <c r="BT502" t="str">
        <f t="shared" si="58"/>
        <v/>
      </c>
    </row>
    <row r="503" spans="71:72" x14ac:dyDescent="0.25">
      <c r="BS503" t="str">
        <f t="shared" si="58"/>
        <v/>
      </c>
      <c r="BT503" t="str">
        <f t="shared" si="58"/>
        <v/>
      </c>
    </row>
    <row r="504" spans="71:72" x14ac:dyDescent="0.25">
      <c r="BS504" t="str">
        <f t="shared" si="58"/>
        <v/>
      </c>
      <c r="BT504" t="str">
        <f t="shared" si="58"/>
        <v/>
      </c>
    </row>
    <row r="505" spans="71:72" x14ac:dyDescent="0.25">
      <c r="BS505" t="str">
        <f t="shared" si="58"/>
        <v/>
      </c>
      <c r="BT505" t="str">
        <f t="shared" si="58"/>
        <v/>
      </c>
    </row>
    <row r="506" spans="71:72" x14ac:dyDescent="0.25">
      <c r="BS506" t="str">
        <f t="shared" si="58"/>
        <v/>
      </c>
      <c r="BT506" t="str">
        <f t="shared" si="58"/>
        <v/>
      </c>
    </row>
    <row r="507" spans="71:72" x14ac:dyDescent="0.25">
      <c r="BS507" t="str">
        <f t="shared" si="58"/>
        <v/>
      </c>
      <c r="BT507" t="str">
        <f t="shared" si="58"/>
        <v/>
      </c>
    </row>
    <row r="508" spans="71:72" x14ac:dyDescent="0.25">
      <c r="BS508" t="str">
        <f t="shared" si="58"/>
        <v/>
      </c>
      <c r="BT508" t="str">
        <f t="shared" si="58"/>
        <v/>
      </c>
    </row>
    <row r="509" spans="71:72" x14ac:dyDescent="0.25">
      <c r="BS509" t="str">
        <f t="shared" si="58"/>
        <v/>
      </c>
      <c r="BT509" t="str">
        <f t="shared" si="58"/>
        <v/>
      </c>
    </row>
    <row r="510" spans="71:72" x14ac:dyDescent="0.25">
      <c r="BS510" t="str">
        <f t="shared" si="58"/>
        <v/>
      </c>
      <c r="BT510" t="str">
        <f t="shared" si="58"/>
        <v/>
      </c>
    </row>
    <row r="511" spans="71:72" x14ac:dyDescent="0.25">
      <c r="BS511" t="str">
        <f t="shared" si="58"/>
        <v/>
      </c>
      <c r="BT511" t="str">
        <f t="shared" si="58"/>
        <v/>
      </c>
    </row>
    <row r="512" spans="71:72" x14ac:dyDescent="0.25">
      <c r="BS512" t="str">
        <f t="shared" si="58"/>
        <v/>
      </c>
      <c r="BT512" t="str">
        <f t="shared" si="58"/>
        <v/>
      </c>
    </row>
    <row r="513" spans="71:72" x14ac:dyDescent="0.25">
      <c r="BS513" t="str">
        <f t="shared" si="58"/>
        <v/>
      </c>
      <c r="BT513" t="str">
        <f t="shared" si="58"/>
        <v/>
      </c>
    </row>
    <row r="514" spans="71:72" x14ac:dyDescent="0.25">
      <c r="BS514" t="str">
        <f t="shared" si="58"/>
        <v/>
      </c>
      <c r="BT514" t="str">
        <f t="shared" si="58"/>
        <v/>
      </c>
    </row>
    <row r="515" spans="71:72" x14ac:dyDescent="0.25">
      <c r="BS515" t="str">
        <f t="shared" si="58"/>
        <v/>
      </c>
      <c r="BT515" t="str">
        <f t="shared" si="58"/>
        <v/>
      </c>
    </row>
    <row r="516" spans="71:72" x14ac:dyDescent="0.25">
      <c r="BS516" t="str">
        <f t="shared" si="58"/>
        <v/>
      </c>
      <c r="BT516" t="str">
        <f t="shared" si="58"/>
        <v/>
      </c>
    </row>
    <row r="517" spans="71:72" x14ac:dyDescent="0.25">
      <c r="BS517" t="str">
        <f t="shared" si="58"/>
        <v/>
      </c>
      <c r="BT517" t="str">
        <f t="shared" si="58"/>
        <v/>
      </c>
    </row>
    <row r="518" spans="71:72" x14ac:dyDescent="0.25">
      <c r="BS518" t="str">
        <f t="shared" si="58"/>
        <v/>
      </c>
      <c r="BT518" t="str">
        <f t="shared" si="58"/>
        <v/>
      </c>
    </row>
    <row r="519" spans="71:72" x14ac:dyDescent="0.25">
      <c r="BS519" t="str">
        <f t="shared" si="58"/>
        <v/>
      </c>
      <c r="BT519" t="str">
        <f t="shared" si="58"/>
        <v/>
      </c>
    </row>
    <row r="520" spans="71:72" x14ac:dyDescent="0.25">
      <c r="BS520" t="str">
        <f t="shared" si="58"/>
        <v/>
      </c>
      <c r="BT520" t="str">
        <f t="shared" si="58"/>
        <v/>
      </c>
    </row>
    <row r="521" spans="71:72" x14ac:dyDescent="0.25">
      <c r="BS521" t="str">
        <f t="shared" si="58"/>
        <v/>
      </c>
      <c r="BT521" t="str">
        <f t="shared" si="58"/>
        <v/>
      </c>
    </row>
    <row r="522" spans="71:72" x14ac:dyDescent="0.25">
      <c r="BS522" t="str">
        <f t="shared" si="58"/>
        <v/>
      </c>
      <c r="BT522" t="str">
        <f t="shared" si="58"/>
        <v/>
      </c>
    </row>
    <row r="523" spans="71:72" x14ac:dyDescent="0.25">
      <c r="BS523" t="str">
        <f t="shared" si="58"/>
        <v/>
      </c>
      <c r="BT523" t="str">
        <f t="shared" si="58"/>
        <v/>
      </c>
    </row>
    <row r="524" spans="71:72" x14ac:dyDescent="0.25">
      <c r="BS524" t="str">
        <f t="shared" si="58"/>
        <v/>
      </c>
      <c r="BT524" t="str">
        <f t="shared" si="58"/>
        <v/>
      </c>
    </row>
    <row r="525" spans="71:72" x14ac:dyDescent="0.25">
      <c r="BS525" t="str">
        <f t="shared" si="58"/>
        <v/>
      </c>
      <c r="BT525" t="str">
        <f t="shared" si="58"/>
        <v/>
      </c>
    </row>
    <row r="526" spans="71:72" x14ac:dyDescent="0.25">
      <c r="BS526" t="str">
        <f t="shared" si="58"/>
        <v/>
      </c>
      <c r="BT526" t="str">
        <f t="shared" si="58"/>
        <v/>
      </c>
    </row>
    <row r="527" spans="71:72" x14ac:dyDescent="0.25">
      <c r="BS527" t="str">
        <f t="shared" si="58"/>
        <v/>
      </c>
      <c r="BT527" t="str">
        <f t="shared" si="58"/>
        <v/>
      </c>
    </row>
    <row r="528" spans="71:72" x14ac:dyDescent="0.25">
      <c r="BS528" t="str">
        <f t="shared" si="58"/>
        <v/>
      </c>
      <c r="BT528" t="str">
        <f t="shared" si="58"/>
        <v/>
      </c>
    </row>
    <row r="529" spans="71:72" x14ac:dyDescent="0.25">
      <c r="BS529" t="str">
        <f t="shared" si="58"/>
        <v/>
      </c>
      <c r="BT529" t="str">
        <f t="shared" si="58"/>
        <v/>
      </c>
    </row>
    <row r="530" spans="71:72" x14ac:dyDescent="0.25">
      <c r="BS530" t="str">
        <f t="shared" si="58"/>
        <v/>
      </c>
      <c r="BT530" t="str">
        <f t="shared" si="58"/>
        <v/>
      </c>
    </row>
    <row r="531" spans="71:72" x14ac:dyDescent="0.25">
      <c r="BS531" t="str">
        <f t="shared" si="58"/>
        <v/>
      </c>
      <c r="BT531" t="str">
        <f t="shared" si="58"/>
        <v/>
      </c>
    </row>
    <row r="532" spans="71:72" x14ac:dyDescent="0.25">
      <c r="BS532" t="str">
        <f t="shared" si="58"/>
        <v/>
      </c>
      <c r="BT532" t="str">
        <f t="shared" si="58"/>
        <v/>
      </c>
    </row>
    <row r="533" spans="71:72" x14ac:dyDescent="0.25">
      <c r="BS533" t="str">
        <f t="shared" si="58"/>
        <v/>
      </c>
      <c r="BT533" t="str">
        <f t="shared" si="58"/>
        <v/>
      </c>
    </row>
    <row r="534" spans="71:72" x14ac:dyDescent="0.25">
      <c r="BS534" t="str">
        <f t="shared" si="58"/>
        <v/>
      </c>
      <c r="BT534" t="str">
        <f t="shared" si="58"/>
        <v/>
      </c>
    </row>
    <row r="535" spans="71:72" x14ac:dyDescent="0.25">
      <c r="BS535" t="str">
        <f t="shared" si="58"/>
        <v/>
      </c>
      <c r="BT535" t="str">
        <f t="shared" si="58"/>
        <v/>
      </c>
    </row>
    <row r="536" spans="71:72" x14ac:dyDescent="0.25">
      <c r="BS536" t="str">
        <f t="shared" si="58"/>
        <v/>
      </c>
      <c r="BT536" t="str">
        <f t="shared" si="58"/>
        <v/>
      </c>
    </row>
    <row r="537" spans="71:72" x14ac:dyDescent="0.25">
      <c r="BS537" t="str">
        <f t="shared" si="58"/>
        <v/>
      </c>
      <c r="BT537" t="str">
        <f t="shared" si="58"/>
        <v/>
      </c>
    </row>
    <row r="538" spans="71:72" x14ac:dyDescent="0.25">
      <c r="BS538" t="str">
        <f t="shared" si="58"/>
        <v/>
      </c>
      <c r="BT538" t="str">
        <f t="shared" si="58"/>
        <v/>
      </c>
    </row>
    <row r="539" spans="71:72" x14ac:dyDescent="0.25">
      <c r="BS539" t="str">
        <f t="shared" si="58"/>
        <v/>
      </c>
      <c r="BT539" t="str">
        <f t="shared" si="58"/>
        <v/>
      </c>
    </row>
    <row r="540" spans="71:72" x14ac:dyDescent="0.25">
      <c r="BS540" t="str">
        <f t="shared" si="58"/>
        <v/>
      </c>
      <c r="BT540" t="str">
        <f t="shared" si="58"/>
        <v/>
      </c>
    </row>
    <row r="541" spans="71:72" x14ac:dyDescent="0.25">
      <c r="BS541" t="str">
        <f t="shared" si="58"/>
        <v/>
      </c>
      <c r="BT541" t="str">
        <f t="shared" si="58"/>
        <v/>
      </c>
    </row>
    <row r="542" spans="71:72" x14ac:dyDescent="0.25">
      <c r="BS542" t="str">
        <f t="shared" ref="BS542:BT562" si="59">IF(A542&gt;0,A542,"")</f>
        <v/>
      </c>
      <c r="BT542" t="str">
        <f t="shared" si="59"/>
        <v/>
      </c>
    </row>
    <row r="543" spans="71:72" x14ac:dyDescent="0.25">
      <c r="BS543" t="str">
        <f t="shared" si="59"/>
        <v/>
      </c>
      <c r="BT543" t="str">
        <f t="shared" si="59"/>
        <v/>
      </c>
    </row>
    <row r="544" spans="71:72" x14ac:dyDescent="0.25">
      <c r="BS544" t="str">
        <f t="shared" si="59"/>
        <v/>
      </c>
      <c r="BT544" t="str">
        <f t="shared" si="59"/>
        <v/>
      </c>
    </row>
    <row r="545" spans="71:72" x14ac:dyDescent="0.25">
      <c r="BS545" t="str">
        <f t="shared" si="59"/>
        <v/>
      </c>
      <c r="BT545" t="str">
        <f t="shared" si="59"/>
        <v/>
      </c>
    </row>
    <row r="546" spans="71:72" x14ac:dyDescent="0.25">
      <c r="BS546" t="str">
        <f t="shared" si="59"/>
        <v/>
      </c>
      <c r="BT546" t="str">
        <f t="shared" si="59"/>
        <v/>
      </c>
    </row>
    <row r="547" spans="71:72" x14ac:dyDescent="0.25">
      <c r="BS547" t="str">
        <f t="shared" si="59"/>
        <v/>
      </c>
      <c r="BT547" t="str">
        <f t="shared" si="59"/>
        <v/>
      </c>
    </row>
    <row r="548" spans="71:72" x14ac:dyDescent="0.25">
      <c r="BS548" t="str">
        <f t="shared" si="59"/>
        <v/>
      </c>
      <c r="BT548" t="str">
        <f t="shared" si="59"/>
        <v/>
      </c>
    </row>
    <row r="549" spans="71:72" x14ac:dyDescent="0.25">
      <c r="BS549" t="str">
        <f t="shared" si="59"/>
        <v/>
      </c>
      <c r="BT549" t="str">
        <f t="shared" si="59"/>
        <v/>
      </c>
    </row>
    <row r="550" spans="71:72" x14ac:dyDescent="0.25">
      <c r="BS550" t="str">
        <f t="shared" si="59"/>
        <v/>
      </c>
      <c r="BT550" t="str">
        <f t="shared" si="59"/>
        <v/>
      </c>
    </row>
    <row r="551" spans="71:72" x14ac:dyDescent="0.25">
      <c r="BS551" t="str">
        <f t="shared" si="59"/>
        <v/>
      </c>
      <c r="BT551" t="str">
        <f t="shared" si="59"/>
        <v/>
      </c>
    </row>
    <row r="552" spans="71:72" x14ac:dyDescent="0.25">
      <c r="BS552" t="str">
        <f t="shared" si="59"/>
        <v/>
      </c>
      <c r="BT552" t="str">
        <f t="shared" si="59"/>
        <v/>
      </c>
    </row>
    <row r="553" spans="71:72" x14ac:dyDescent="0.25">
      <c r="BS553" t="str">
        <f t="shared" si="59"/>
        <v/>
      </c>
      <c r="BT553" t="str">
        <f t="shared" si="59"/>
        <v/>
      </c>
    </row>
    <row r="554" spans="71:72" x14ac:dyDescent="0.25">
      <c r="BS554" t="str">
        <f t="shared" si="59"/>
        <v/>
      </c>
      <c r="BT554" t="str">
        <f t="shared" si="59"/>
        <v/>
      </c>
    </row>
    <row r="555" spans="71:72" x14ac:dyDescent="0.25">
      <c r="BS555" t="str">
        <f t="shared" si="59"/>
        <v/>
      </c>
      <c r="BT555" t="str">
        <f t="shared" si="59"/>
        <v/>
      </c>
    </row>
    <row r="556" spans="71:72" x14ac:dyDescent="0.25">
      <c r="BS556" t="str">
        <f t="shared" si="59"/>
        <v/>
      </c>
      <c r="BT556" t="str">
        <f t="shared" si="59"/>
        <v/>
      </c>
    </row>
    <row r="557" spans="71:72" x14ac:dyDescent="0.25">
      <c r="BS557" t="str">
        <f t="shared" si="59"/>
        <v/>
      </c>
      <c r="BT557" t="str">
        <f t="shared" si="59"/>
        <v/>
      </c>
    </row>
    <row r="558" spans="71:72" x14ac:dyDescent="0.25">
      <c r="BS558" t="str">
        <f t="shared" si="59"/>
        <v/>
      </c>
      <c r="BT558" t="str">
        <f t="shared" si="59"/>
        <v/>
      </c>
    </row>
    <row r="559" spans="71:72" x14ac:dyDescent="0.25">
      <c r="BS559" t="str">
        <f t="shared" si="59"/>
        <v/>
      </c>
      <c r="BT559" t="str">
        <f t="shared" si="59"/>
        <v/>
      </c>
    </row>
    <row r="560" spans="71:72" x14ac:dyDescent="0.25">
      <c r="BS560" t="str">
        <f t="shared" si="59"/>
        <v/>
      </c>
      <c r="BT560" t="str">
        <f t="shared" si="59"/>
        <v/>
      </c>
    </row>
    <row r="561" spans="71:72" x14ac:dyDescent="0.25">
      <c r="BS561" t="str">
        <f t="shared" si="59"/>
        <v/>
      </c>
      <c r="BT561" t="str">
        <f t="shared" si="59"/>
        <v/>
      </c>
    </row>
    <row r="562" spans="71:72" x14ac:dyDescent="0.25">
      <c r="BS562" t="str">
        <f t="shared" si="59"/>
        <v/>
      </c>
      <c r="BT562" t="str">
        <f t="shared" si="59"/>
        <v/>
      </c>
    </row>
  </sheetData>
  <pageMargins left="0.7" right="0.7" top="0.75" bottom="0.75" header="0.3" footer="0.3"/>
  <pageSetup orientation="portrait" r:id="rId1"/>
  <ignoredErrors>
    <ignoredError sqref="O3:O2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62"/>
  <sheetViews>
    <sheetView topLeftCell="BC1" zoomScale="85" zoomScaleNormal="85" workbookViewId="0">
      <selection activeCell="BR11" sqref="BR11"/>
    </sheetView>
  </sheetViews>
  <sheetFormatPr defaultRowHeight="15" x14ac:dyDescent="0.25"/>
  <cols>
    <col min="9" max="9" width="12.5703125" customWidth="1"/>
    <col min="10" max="11" width="13.42578125" customWidth="1"/>
    <col min="12" max="12" width="12.42578125" customWidth="1"/>
    <col min="16" max="16" width="12.28515625" customWidth="1"/>
    <col min="17" max="17" width="10.85546875" bestFit="1" customWidth="1"/>
    <col min="37" max="38" width="10.140625" bestFit="1" customWidth="1"/>
    <col min="40" max="40" width="12.85546875" customWidth="1"/>
    <col min="48" max="48" width="20.5703125" customWidth="1"/>
    <col min="51" max="51" width="10.140625" customWidth="1"/>
    <col min="52" max="52" width="11.42578125" customWidth="1"/>
    <col min="53" max="53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S1" t="s">
        <v>0</v>
      </c>
      <c r="AU1" t="s">
        <v>27</v>
      </c>
      <c r="AY1" t="s">
        <v>27</v>
      </c>
      <c r="BB1" t="s">
        <v>27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x14ac:dyDescent="0.25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120</v>
      </c>
      <c r="O2" s="25" t="s">
        <v>9</v>
      </c>
      <c r="P2" t="s">
        <v>121</v>
      </c>
      <c r="Q2" t="s">
        <v>10</v>
      </c>
      <c r="R2" t="s">
        <v>11</v>
      </c>
      <c r="S2">
        <f>COUNT(B3:B237)</f>
        <v>102</v>
      </c>
      <c r="T2" s="82" t="s">
        <v>131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30">
        <v>1E-3</v>
      </c>
      <c r="B3">
        <v>1</v>
      </c>
      <c r="C3" s="6">
        <f t="shared" ref="C3:C34" si="0">(B3-0.5)/$S$2</f>
        <v>4.9019607843137254E-3</v>
      </c>
      <c r="D3" s="6">
        <f>(_xlfn.NORM.S.INV(C3))</f>
        <v>-2.582669410836782</v>
      </c>
      <c r="E3" s="7">
        <f>_xlfn.NORM.DIST(D3,0,1,TRUE)</f>
        <v>4.901960784313735E-3</v>
      </c>
      <c r="F3" s="7">
        <f>_xlfn.NORM.DIST(D3,0,1,FALSE)</f>
        <v>1.4206876428783337E-2</v>
      </c>
      <c r="G3" s="9">
        <f>AVERAGE(A3:A200)</f>
        <v>2.7009803921568636E-2</v>
      </c>
      <c r="H3" s="9">
        <f>STDEV(A3:A200)</f>
        <v>1.8208634171101749E-2</v>
      </c>
      <c r="I3">
        <f>_xlfn.NORM.DIST(L3,$G$3,$H$3,TRUE)</f>
        <v>6.8990529523828503E-2</v>
      </c>
      <c r="J3">
        <f>_xlfn.NORM.DIST(L3,$G$3,$H$3,FALSE)</f>
        <v>7.2918340251749827</v>
      </c>
      <c r="K3">
        <f>J3*$H$3</f>
        <v>0.13277433820080359</v>
      </c>
      <c r="L3">
        <v>0</v>
      </c>
      <c r="N3" s="102">
        <f>AK16</f>
        <v>0</v>
      </c>
      <c r="O3" s="97">
        <f>COUNT(A3:A24)</f>
        <v>22</v>
      </c>
      <c r="P3" s="78" t="str">
        <f>(N3&amp;" to "&amp;N4)</f>
        <v>0 to 0.01</v>
      </c>
      <c r="Q3">
        <f>O3/$S$2</f>
        <v>0.21568627450980393</v>
      </c>
      <c r="R3">
        <f>O3/$S$2</f>
        <v>0.21568627450980393</v>
      </c>
      <c r="S3">
        <f>SUM(O3:O28)</f>
        <v>102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3.9750000000000001E-2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AVERAGE(BS3:BS201)</f>
        <v>2.7009803921568636E-2</v>
      </c>
      <c r="BS3">
        <f>IF(A3&gt;0,A3,"")</f>
        <v>1E-3</v>
      </c>
      <c r="BT3">
        <f>IF(B3&gt;0,B3,"")</f>
        <v>1</v>
      </c>
      <c r="BU3">
        <f>BS3</f>
        <v>1E-3</v>
      </c>
      <c r="BV3">
        <f>_xlfn.NORM.DIST(BU3,$BP$3,$BP$4,TRUE)</f>
        <v>7.6583712304378562E-2</v>
      </c>
      <c r="BW3">
        <f>1-BV3</f>
        <v>0.92341628769562145</v>
      </c>
      <c r="BX3">
        <f>SMALL($BW$3:$BW$202,BT3)</f>
        <v>3.5673305242052145E-3</v>
      </c>
      <c r="BY3">
        <f>(2*BT3-1)*(LN(BV3)+LN(BX3))</f>
        <v>-8.2053085731675921</v>
      </c>
      <c r="BZ3">
        <f>(BT3-0.5)/$BP$5</f>
        <v>4.9019607843137254E-3</v>
      </c>
      <c r="CA3">
        <f>_xlfn.NORM.S.INV(BZ3)</f>
        <v>-2.582669410836782</v>
      </c>
    </row>
    <row r="4" spans="1:79" x14ac:dyDescent="0.25">
      <c r="A4" s="30">
        <v>2E-3</v>
      </c>
      <c r="B4">
        <v>2</v>
      </c>
      <c r="C4" s="6">
        <f t="shared" si="0"/>
        <v>1.4705882352941176E-2</v>
      </c>
      <c r="D4" s="6">
        <f t="shared" ref="D4:D67" si="1">(_xlfn.NORM.S.INV(C4))</f>
        <v>-2.1779230690821838</v>
      </c>
      <c r="E4" s="7">
        <f t="shared" ref="E4:E67" si="2">_xlfn.NORM.DIST(D4,0,1,TRUE)</f>
        <v>1.4705882352941183E-2</v>
      </c>
      <c r="F4" s="7">
        <f t="shared" ref="F4:F67" si="3">_xlfn.NORM.DIST(D4,0,1,FALSE)</f>
        <v>3.7231020505883332E-2</v>
      </c>
      <c r="I4">
        <f t="shared" ref="I4:I67" si="4">_xlfn.NORM.DIST(L4,$G$3,$H$3,TRUE)</f>
        <v>0.11337821449654904</v>
      </c>
      <c r="J4">
        <f t="shared" ref="J4:J67" si="5">_xlfn.NORM.DIST(L4,$G$3,$H$3,FALSE)</f>
        <v>10.552626504212554</v>
      </c>
      <c r="K4">
        <f t="shared" ref="K4:K67" si="6">J4*$H$3</f>
        <v>0.19214891555947872</v>
      </c>
      <c r="L4">
        <f>L3+0.005</f>
        <v>5.0000000000000001E-3</v>
      </c>
      <c r="N4" s="102">
        <f>N3+$AM$16</f>
        <v>0.01</v>
      </c>
      <c r="O4" s="97">
        <f>COUNT(A25:A43)</f>
        <v>19</v>
      </c>
      <c r="P4" s="80" t="str">
        <f t="shared" ref="P4:P27" si="7">(N4&amp;" to "&amp;N5)</f>
        <v>0.01 to 0.02</v>
      </c>
      <c r="Q4">
        <f>O4/$S$2</f>
        <v>0.18627450980392157</v>
      </c>
      <c r="R4">
        <f>SUM(O3:O4)/$S$2</f>
        <v>0.40196078431372551</v>
      </c>
      <c r="AU4" t="s">
        <v>34</v>
      </c>
      <c r="AV4" s="55">
        <v>0.75</v>
      </c>
      <c r="AY4">
        <f>AV3</f>
        <v>0.5</v>
      </c>
      <c r="AZ4">
        <f>AV14</f>
        <v>2.6891551889987295E-2</v>
      </c>
      <c r="BA4" t="s">
        <v>37</v>
      </c>
      <c r="BB4">
        <v>0.5</v>
      </c>
      <c r="BK4" s="50">
        <v>0.02</v>
      </c>
      <c r="BL4">
        <f t="shared" ref="BL4:BL18" si="8">NORMSINV(BK4)</f>
        <v>-2.0537489106318225</v>
      </c>
      <c r="BM4" s="51">
        <f t="shared" ref="BM4:BM18" si="9">BM3</f>
        <v>0</v>
      </c>
      <c r="BO4" t="s">
        <v>95</v>
      </c>
      <c r="BP4">
        <f>STDEV(BS3:BS201)</f>
        <v>1.8208634171101749E-2</v>
      </c>
      <c r="BS4">
        <f t="shared" ref="BS4:BT67" si="10">IF(A4&gt;0,A4,"")</f>
        <v>2E-3</v>
      </c>
      <c r="BT4">
        <f t="shared" si="10"/>
        <v>2</v>
      </c>
      <c r="BU4">
        <f t="shared" ref="BU4:BU67" si="11">BS4</f>
        <v>2E-3</v>
      </c>
      <c r="BV4">
        <f t="shared" ref="BV4:BV67" si="12">_xlfn.NORM.DIST(BU4,$BP$3,$BP$4,TRUE)</f>
        <v>8.4796391572236923E-2</v>
      </c>
      <c r="BW4">
        <f t="shared" ref="BW4:BW67" si="13">1-BV4</f>
        <v>0.91520360842776305</v>
      </c>
      <c r="BX4">
        <f t="shared" ref="BX4:BX67" si="14">SMALL($BW$3:$BW$202,BT4)</f>
        <v>4.1997600040524219E-3</v>
      </c>
      <c r="BY4">
        <f t="shared" ref="BY4:BY67" si="15">(2*BT4-1)*(LN(BV4)+LN(BX4))</f>
        <v>-23.820690559564778</v>
      </c>
      <c r="BZ4">
        <f t="shared" ref="BZ4:BZ67" si="16">(BT4-0.5)/$BP$5</f>
        <v>1.4705882352941176E-2</v>
      </c>
      <c r="CA4">
        <f t="shared" ref="CA4:CA67" si="17">_xlfn.NORM.S.INV(BZ4)</f>
        <v>-2.1779230690821838</v>
      </c>
    </row>
    <row r="5" spans="1:79" x14ac:dyDescent="0.25">
      <c r="A5" s="30">
        <v>3.0000000000000001E-3</v>
      </c>
      <c r="B5">
        <v>3</v>
      </c>
      <c r="C5" s="6">
        <f t="shared" si="0"/>
        <v>2.4509803921568627E-2</v>
      </c>
      <c r="D5" s="6">
        <f t="shared" si="1"/>
        <v>-1.9684210848744936</v>
      </c>
      <c r="E5" s="7">
        <f t="shared" si="2"/>
        <v>2.4509803921568624E-2</v>
      </c>
      <c r="F5" s="7">
        <f t="shared" si="3"/>
        <v>5.7482236065925195E-2</v>
      </c>
      <c r="I5">
        <f t="shared" si="4"/>
        <v>0.17511031142305364</v>
      </c>
      <c r="J5">
        <f t="shared" si="5"/>
        <v>14.162421180809176</v>
      </c>
      <c r="K5">
        <f t="shared" si="6"/>
        <v>0.25787834625841716</v>
      </c>
      <c r="L5">
        <f t="shared" ref="L5:L68" si="18">L4+0.005</f>
        <v>0.01</v>
      </c>
      <c r="N5" s="102">
        <f t="shared" ref="N5:N28" si="19">N4+$AM$16</f>
        <v>0.02</v>
      </c>
      <c r="O5" s="97">
        <f>COUNT(A44:A61)</f>
        <v>18</v>
      </c>
      <c r="P5" s="80" t="str">
        <f t="shared" si="7"/>
        <v>0.02 to 0.03</v>
      </c>
      <c r="Q5">
        <f t="shared" ref="Q5:Q27" si="20">O5/$S$2</f>
        <v>0.17647058823529413</v>
      </c>
      <c r="R5">
        <f>SUM(O3:O5)/$S$2</f>
        <v>0.57843137254901966</v>
      </c>
      <c r="AU5" t="s">
        <v>36</v>
      </c>
      <c r="AV5" s="55">
        <v>1</v>
      </c>
      <c r="AY5">
        <f>AV4</f>
        <v>0.75</v>
      </c>
      <c r="AZ5">
        <f>AV9</f>
        <v>2.2499999999999999E-2</v>
      </c>
      <c r="BA5" t="s">
        <v>39</v>
      </c>
      <c r="BB5">
        <v>0.75</v>
      </c>
      <c r="BK5" s="50">
        <v>0.05</v>
      </c>
      <c r="BL5">
        <f t="shared" si="8"/>
        <v>-1.6448536269514726</v>
      </c>
      <c r="BM5" s="51">
        <f t="shared" si="9"/>
        <v>0</v>
      </c>
      <c r="BO5" t="s">
        <v>96</v>
      </c>
      <c r="BP5">
        <f>COUNT(BS3:BS201)</f>
        <v>102</v>
      </c>
      <c r="BS5">
        <f t="shared" si="10"/>
        <v>3.0000000000000001E-3</v>
      </c>
      <c r="BT5">
        <f t="shared" si="10"/>
        <v>3</v>
      </c>
      <c r="BU5">
        <f t="shared" si="11"/>
        <v>3.0000000000000001E-3</v>
      </c>
      <c r="BV5">
        <f t="shared" si="12"/>
        <v>9.3652365428993647E-2</v>
      </c>
      <c r="BW5">
        <f t="shared" si="13"/>
        <v>0.90634763457100631</v>
      </c>
      <c r="BX5">
        <f t="shared" si="14"/>
        <v>4.1997600040524219E-3</v>
      </c>
      <c r="BY5">
        <f t="shared" si="15"/>
        <v>-39.204467447220573</v>
      </c>
      <c r="BZ5">
        <f t="shared" si="16"/>
        <v>2.4509803921568627E-2</v>
      </c>
      <c r="CA5">
        <f t="shared" si="17"/>
        <v>-1.9684210848744936</v>
      </c>
    </row>
    <row r="6" spans="1:79" x14ac:dyDescent="0.25">
      <c r="A6" s="30">
        <v>3.0000000000000001E-3</v>
      </c>
      <c r="B6">
        <v>4</v>
      </c>
      <c r="C6" s="6">
        <f t="shared" si="0"/>
        <v>3.4313725490196081E-2</v>
      </c>
      <c r="D6" s="6">
        <f t="shared" si="1"/>
        <v>-1.8208645376396548</v>
      </c>
      <c r="E6" s="7">
        <f t="shared" si="2"/>
        <v>3.4313725490196074E-2</v>
      </c>
      <c r="F6" s="7">
        <f t="shared" si="3"/>
        <v>7.6023531210975617E-2</v>
      </c>
      <c r="I6">
        <f t="shared" si="4"/>
        <v>0.25476604997417318</v>
      </c>
      <c r="J6">
        <f t="shared" si="5"/>
        <v>17.626561107854336</v>
      </c>
      <c r="K6">
        <f t="shared" si="6"/>
        <v>0.32095560290748953</v>
      </c>
      <c r="L6">
        <f t="shared" si="18"/>
        <v>1.4999999999999999E-2</v>
      </c>
      <c r="N6" s="102">
        <f t="shared" si="19"/>
        <v>0.03</v>
      </c>
      <c r="O6" s="97">
        <f>COUNT(A62:A78)</f>
        <v>17</v>
      </c>
      <c r="P6" s="80" t="str">
        <f t="shared" si="7"/>
        <v>0.03 to 0.04</v>
      </c>
      <c r="Q6">
        <f t="shared" si="20"/>
        <v>0.16666666666666666</v>
      </c>
      <c r="R6">
        <f>SUM(O$3:O6)/$S$2</f>
        <v>0.74509803921568629</v>
      </c>
      <c r="AK6" s="26"/>
      <c r="AU6" t="s">
        <v>38</v>
      </c>
      <c r="AV6" s="55">
        <v>1.25</v>
      </c>
      <c r="AY6">
        <f>AV6</f>
        <v>1.25</v>
      </c>
      <c r="AZ6">
        <f>AV9</f>
        <v>2.2499999999999999E-2</v>
      </c>
      <c r="BA6" t="s">
        <v>39</v>
      </c>
      <c r="BB6">
        <v>1.25</v>
      </c>
      <c r="BK6" s="50">
        <v>0.1</v>
      </c>
      <c r="BL6">
        <f t="shared" si="8"/>
        <v>-1.2815515655446006</v>
      </c>
      <c r="BM6" s="51">
        <f t="shared" si="9"/>
        <v>0</v>
      </c>
      <c r="BS6">
        <f t="shared" si="10"/>
        <v>3.0000000000000001E-3</v>
      </c>
      <c r="BT6">
        <f t="shared" si="10"/>
        <v>4</v>
      </c>
      <c r="BU6">
        <f t="shared" si="11"/>
        <v>3.0000000000000001E-3</v>
      </c>
      <c r="BV6">
        <f t="shared" si="12"/>
        <v>9.3652365428993647E-2</v>
      </c>
      <c r="BW6">
        <f t="shared" si="13"/>
        <v>0.90634763457100631</v>
      </c>
      <c r="BX6">
        <f t="shared" si="14"/>
        <v>1.4038042235462789E-2</v>
      </c>
      <c r="BY6">
        <f t="shared" si="15"/>
        <v>-46.439049469766552</v>
      </c>
      <c r="BZ6">
        <f t="shared" si="16"/>
        <v>3.4313725490196081E-2</v>
      </c>
      <c r="CA6">
        <f t="shared" si="17"/>
        <v>-1.8208645376396548</v>
      </c>
    </row>
    <row r="7" spans="1:79" x14ac:dyDescent="0.25">
      <c r="A7" s="30">
        <v>5.0000000000000001E-3</v>
      </c>
      <c r="B7">
        <v>5</v>
      </c>
      <c r="C7" s="6">
        <f t="shared" si="0"/>
        <v>4.4117647058823532E-2</v>
      </c>
      <c r="D7" s="6">
        <f t="shared" si="1"/>
        <v>-1.7047809048894003</v>
      </c>
      <c r="E7" s="7">
        <f t="shared" si="2"/>
        <v>4.411764705882356E-2</v>
      </c>
      <c r="F7" s="7">
        <f t="shared" si="3"/>
        <v>9.3286721657330055E-2</v>
      </c>
      <c r="I7">
        <f t="shared" si="4"/>
        <v>0.350129291706543</v>
      </c>
      <c r="J7">
        <f t="shared" si="5"/>
        <v>20.344678084831248</v>
      </c>
      <c r="K7">
        <f t="shared" si="6"/>
        <v>0.37044880057552315</v>
      </c>
      <c r="L7">
        <f t="shared" si="18"/>
        <v>0.02</v>
      </c>
      <c r="N7" s="102">
        <f t="shared" si="19"/>
        <v>0.04</v>
      </c>
      <c r="O7" s="97">
        <f>COUNT(A79:A91)</f>
        <v>13</v>
      </c>
      <c r="P7" s="80" t="str">
        <f t="shared" si="7"/>
        <v>0.04 to 0.05</v>
      </c>
      <c r="Q7">
        <f t="shared" si="20"/>
        <v>0.12745098039215685</v>
      </c>
      <c r="R7">
        <f>SUM(O$3:O7)/$S$2</f>
        <v>0.87254901960784315</v>
      </c>
      <c r="AU7" t="s">
        <v>40</v>
      </c>
      <c r="AV7" s="55">
        <v>1.5</v>
      </c>
      <c r="AY7">
        <f>AV7</f>
        <v>1.5</v>
      </c>
      <c r="AZ7">
        <f>AV14</f>
        <v>2.6891551889987295E-2</v>
      </c>
      <c r="BA7" t="s">
        <v>37</v>
      </c>
      <c r="BB7">
        <v>1.5</v>
      </c>
      <c r="BK7" s="50">
        <v>0.2</v>
      </c>
      <c r="BL7">
        <f t="shared" si="8"/>
        <v>-0.84162123357291452</v>
      </c>
      <c r="BM7" s="51">
        <f t="shared" si="9"/>
        <v>0</v>
      </c>
      <c r="BO7" t="s">
        <v>93</v>
      </c>
      <c r="BP7">
        <f>SUM(BY3:BY202)</f>
        <v>-10549.083344728544</v>
      </c>
      <c r="BS7">
        <f t="shared" si="10"/>
        <v>5.0000000000000001E-3</v>
      </c>
      <c r="BT7">
        <f t="shared" si="10"/>
        <v>5</v>
      </c>
      <c r="BU7">
        <f t="shared" si="11"/>
        <v>5.0000000000000001E-3</v>
      </c>
      <c r="BV7">
        <f t="shared" si="12"/>
        <v>0.11337821449654904</v>
      </c>
      <c r="BW7">
        <f t="shared" si="13"/>
        <v>0.88662178550345094</v>
      </c>
      <c r="BX7">
        <f t="shared" si="14"/>
        <v>3.0971214827851812E-2</v>
      </c>
      <c r="BY7">
        <f t="shared" si="15"/>
        <v>-50.865507701804361</v>
      </c>
      <c r="BZ7">
        <f t="shared" si="16"/>
        <v>4.4117647058823532E-2</v>
      </c>
      <c r="CA7">
        <f t="shared" si="17"/>
        <v>-1.7047809048894003</v>
      </c>
    </row>
    <row r="8" spans="1:79" x14ac:dyDescent="0.25">
      <c r="A8" s="30">
        <v>5.0000000000000001E-3</v>
      </c>
      <c r="B8">
        <v>6</v>
      </c>
      <c r="C8" s="6">
        <f t="shared" si="0"/>
        <v>5.3921568627450983E-2</v>
      </c>
      <c r="D8" s="6">
        <f t="shared" si="1"/>
        <v>-1.6079636631803347</v>
      </c>
      <c r="E8" s="7">
        <f t="shared" si="2"/>
        <v>5.3921568627450983E-2</v>
      </c>
      <c r="F8" s="7">
        <f t="shared" si="3"/>
        <v>0.10951299025908151</v>
      </c>
      <c r="I8">
        <f t="shared" si="4"/>
        <v>0.45605542498760615</v>
      </c>
      <c r="J8">
        <f t="shared" si="5"/>
        <v>21.77645590301891</v>
      </c>
      <c r="K8">
        <f t="shared" si="6"/>
        <v>0.39651951908120053</v>
      </c>
      <c r="L8">
        <f t="shared" si="18"/>
        <v>2.5000000000000001E-2</v>
      </c>
      <c r="N8" s="102">
        <f t="shared" si="19"/>
        <v>0.05</v>
      </c>
      <c r="O8" s="97">
        <f>COUNT(A92:A98)</f>
        <v>7</v>
      </c>
      <c r="P8" s="80" t="str">
        <f t="shared" si="7"/>
        <v>0.05 to 0.06</v>
      </c>
      <c r="Q8">
        <f t="shared" si="20"/>
        <v>6.8627450980392163E-2</v>
      </c>
      <c r="R8">
        <f>SUM(O$3:O8)/$S$2</f>
        <v>0.94117647058823528</v>
      </c>
      <c r="AU8" t="s">
        <v>42</v>
      </c>
      <c r="AV8" s="65">
        <f>QUARTILE(AV22:AV221,3)</f>
        <v>3.9750000000000001E-2</v>
      </c>
      <c r="AY8">
        <f>AV7</f>
        <v>1.5</v>
      </c>
      <c r="AZ8">
        <f>AV8</f>
        <v>3.9750000000000001E-2</v>
      </c>
      <c r="BA8" t="s">
        <v>35</v>
      </c>
      <c r="BB8">
        <v>1.5</v>
      </c>
      <c r="BC8" t="s">
        <v>35</v>
      </c>
      <c r="BK8" s="50">
        <v>0.3</v>
      </c>
      <c r="BL8">
        <f t="shared" si="8"/>
        <v>-0.52440051270804089</v>
      </c>
      <c r="BM8" s="51">
        <f t="shared" si="9"/>
        <v>0</v>
      </c>
      <c r="BO8" t="s">
        <v>97</v>
      </c>
      <c r="BP8" s="59">
        <f>(-BP5-(1/BP5)*BP7)</f>
        <v>1.4223857326327902</v>
      </c>
      <c r="BS8">
        <f t="shared" si="10"/>
        <v>5.0000000000000001E-3</v>
      </c>
      <c r="BT8">
        <f t="shared" si="10"/>
        <v>6</v>
      </c>
      <c r="BU8">
        <f t="shared" si="11"/>
        <v>5.0000000000000001E-3</v>
      </c>
      <c r="BV8">
        <f t="shared" si="12"/>
        <v>0.11337821449654904</v>
      </c>
      <c r="BW8">
        <f t="shared" si="13"/>
        <v>0.88662178550345094</v>
      </c>
      <c r="BX8">
        <f t="shared" si="14"/>
        <v>3.500943250041666E-2</v>
      </c>
      <c r="BY8">
        <f t="shared" si="15"/>
        <v>-60.820801491528812</v>
      </c>
      <c r="BZ8">
        <f t="shared" si="16"/>
        <v>5.3921568627450983E-2</v>
      </c>
      <c r="CA8">
        <f t="shared" si="17"/>
        <v>-1.6079636631803347</v>
      </c>
    </row>
    <row r="9" spans="1:79" x14ac:dyDescent="0.25">
      <c r="A9" s="30">
        <v>5.0000000000000001E-3</v>
      </c>
      <c r="B9">
        <v>7</v>
      </c>
      <c r="C9" s="6">
        <f t="shared" si="0"/>
        <v>6.3725490196078427E-2</v>
      </c>
      <c r="D9" s="6">
        <f t="shared" si="1"/>
        <v>-1.5242311452517938</v>
      </c>
      <c r="E9" s="7">
        <f t="shared" si="2"/>
        <v>6.3725490196078427E-2</v>
      </c>
      <c r="F9" s="7">
        <f t="shared" si="3"/>
        <v>0.12485792035740859</v>
      </c>
      <c r="I9">
        <f t="shared" si="4"/>
        <v>0.56522046320140928</v>
      </c>
      <c r="J9">
        <f t="shared" si="5"/>
        <v>21.61606931563135</v>
      </c>
      <c r="K9">
        <f t="shared" si="6"/>
        <v>0.39359909838550899</v>
      </c>
      <c r="L9">
        <f t="shared" si="18"/>
        <v>3.0000000000000002E-2</v>
      </c>
      <c r="N9" s="102">
        <f t="shared" si="19"/>
        <v>6.0000000000000005E-2</v>
      </c>
      <c r="O9" s="97">
        <f>COUNT(A99:A101)</f>
        <v>3</v>
      </c>
      <c r="P9" s="80" t="str">
        <f t="shared" si="7"/>
        <v>0.06 to 0.07</v>
      </c>
      <c r="Q9">
        <f t="shared" si="20"/>
        <v>2.9411764705882353E-2</v>
      </c>
      <c r="R9">
        <f>SUM(O$3:O9)/$S$2</f>
        <v>0.97058823529411764</v>
      </c>
      <c r="AQ9" s="27"/>
      <c r="AU9" t="s">
        <v>43</v>
      </c>
      <c r="AV9" s="65">
        <f>MEDIAN(AV22:AV221)</f>
        <v>2.2499999999999999E-2</v>
      </c>
      <c r="AY9">
        <f>AV3</f>
        <v>0.5</v>
      </c>
      <c r="AZ9">
        <f>AV8</f>
        <v>3.9750000000000001E-2</v>
      </c>
      <c r="BA9" t="s">
        <v>35</v>
      </c>
      <c r="BB9">
        <v>0.5</v>
      </c>
      <c r="BK9" s="50">
        <v>0.4</v>
      </c>
      <c r="BL9">
        <f t="shared" si="8"/>
        <v>-0.25334710313579978</v>
      </c>
      <c r="BM9" s="51">
        <f t="shared" si="9"/>
        <v>0</v>
      </c>
      <c r="BO9" t="s">
        <v>98</v>
      </c>
      <c r="BP9">
        <f>BP8*(1+(0.75/BP5)+(2.25/BP5^2))</f>
        <v>1.4331520606263342</v>
      </c>
      <c r="BQ9" t="s">
        <v>134</v>
      </c>
      <c r="BS9">
        <f t="shared" si="10"/>
        <v>5.0000000000000001E-3</v>
      </c>
      <c r="BT9">
        <f t="shared" si="10"/>
        <v>7</v>
      </c>
      <c r="BU9">
        <f t="shared" si="11"/>
        <v>5.0000000000000001E-3</v>
      </c>
      <c r="BV9">
        <f t="shared" si="12"/>
        <v>0.11337821449654904</v>
      </c>
      <c r="BW9">
        <f t="shared" si="13"/>
        <v>0.88662178550345094</v>
      </c>
      <c r="BX9">
        <f t="shared" si="14"/>
        <v>6.2122952449782165E-2</v>
      </c>
      <c r="BY9">
        <f t="shared" si="15"/>
        <v>-64.42365503380357</v>
      </c>
      <c r="BZ9">
        <f t="shared" si="16"/>
        <v>6.3725490196078427E-2</v>
      </c>
      <c r="CA9">
        <f t="shared" si="17"/>
        <v>-1.5242311452517938</v>
      </c>
    </row>
    <row r="10" spans="1:79" x14ac:dyDescent="0.25">
      <c r="A10" s="30">
        <v>5.0000000000000001E-3</v>
      </c>
      <c r="B10">
        <v>8</v>
      </c>
      <c r="C10" s="6">
        <f t="shared" si="0"/>
        <v>7.3529411764705885E-2</v>
      </c>
      <c r="D10" s="6">
        <f t="shared" si="1"/>
        <v>-1.4499989087404501</v>
      </c>
      <c r="E10" s="7">
        <f t="shared" si="2"/>
        <v>7.3529411764705899E-2</v>
      </c>
      <c r="F10" s="7">
        <f t="shared" si="3"/>
        <v>0.1394307870701107</v>
      </c>
      <c r="I10">
        <f t="shared" si="4"/>
        <v>0.66960169281580739</v>
      </c>
      <c r="J10">
        <f t="shared" si="5"/>
        <v>19.89845672136207</v>
      </c>
      <c r="K10">
        <f t="shared" si="6"/>
        <v>0.36232371900878263</v>
      </c>
      <c r="L10">
        <f t="shared" si="18"/>
        <v>3.5000000000000003E-2</v>
      </c>
      <c r="N10" s="102">
        <f t="shared" si="19"/>
        <v>7.0000000000000007E-2</v>
      </c>
      <c r="O10" s="97">
        <f>COUNT(A102:A104)</f>
        <v>3</v>
      </c>
      <c r="P10" s="80" t="str">
        <f t="shared" si="7"/>
        <v>0.07 to 0.08</v>
      </c>
      <c r="Q10">
        <f t="shared" si="20"/>
        <v>2.9411764705882353E-2</v>
      </c>
      <c r="R10">
        <f>SUM(O$3:O10)/$S$2</f>
        <v>1</v>
      </c>
      <c r="AU10" t="s">
        <v>44</v>
      </c>
      <c r="AV10" s="65">
        <f>QUARTILE(AV22:AV221,1)</f>
        <v>1.15E-2</v>
      </c>
      <c r="BK10" s="50">
        <v>0.5</v>
      </c>
      <c r="BL10">
        <f t="shared" si="8"/>
        <v>0</v>
      </c>
      <c r="BM10" s="51">
        <f t="shared" si="9"/>
        <v>0</v>
      </c>
      <c r="BO10" t="s">
        <v>99</v>
      </c>
      <c r="BP10">
        <f>MAX(BP15:BP18)</f>
        <v>1.0594958340089512E-3</v>
      </c>
      <c r="BS10">
        <f t="shared" si="10"/>
        <v>5.0000000000000001E-3</v>
      </c>
      <c r="BT10">
        <f t="shared" si="10"/>
        <v>8</v>
      </c>
      <c r="BU10">
        <f t="shared" si="11"/>
        <v>5.0000000000000001E-3</v>
      </c>
      <c r="BV10">
        <f t="shared" si="12"/>
        <v>0.11337821449654904</v>
      </c>
      <c r="BW10">
        <f t="shared" si="13"/>
        <v>0.88662178550345094</v>
      </c>
      <c r="BX10">
        <f t="shared" si="14"/>
        <v>6.2122952449782165E-2</v>
      </c>
      <c r="BY10">
        <f t="shared" si="15"/>
        <v>-74.334986577465656</v>
      </c>
      <c r="BZ10">
        <f t="shared" si="16"/>
        <v>7.3529411764705885E-2</v>
      </c>
      <c r="CA10">
        <f t="shared" si="17"/>
        <v>-1.4499989087404501</v>
      </c>
    </row>
    <row r="11" spans="1:79" x14ac:dyDescent="0.25">
      <c r="A11" s="30">
        <v>5.0000000000000001E-3</v>
      </c>
      <c r="B11">
        <v>9</v>
      </c>
      <c r="C11" s="6">
        <f t="shared" si="0"/>
        <v>8.3333333333333329E-2</v>
      </c>
      <c r="D11" s="6">
        <f t="shared" si="1"/>
        <v>-1.3829941271006392</v>
      </c>
      <c r="E11" s="7">
        <f t="shared" si="2"/>
        <v>8.333333333333319E-2</v>
      </c>
      <c r="F11" s="7">
        <f t="shared" si="3"/>
        <v>0.15331281367176683</v>
      </c>
      <c r="I11">
        <f t="shared" si="4"/>
        <v>0.76220352124706081</v>
      </c>
      <c r="J11">
        <f t="shared" si="5"/>
        <v>16.986942303742403</v>
      </c>
      <c r="K11">
        <f t="shared" si="6"/>
        <v>0.30930901809445777</v>
      </c>
      <c r="L11">
        <f t="shared" si="18"/>
        <v>0.04</v>
      </c>
      <c r="N11" s="102">
        <f t="shared" si="19"/>
        <v>0.08</v>
      </c>
      <c r="O11" s="97">
        <v>0</v>
      </c>
      <c r="P11" s="80" t="str">
        <f t="shared" si="7"/>
        <v>0.08 to 0.09</v>
      </c>
      <c r="Q11">
        <f t="shared" si="20"/>
        <v>0</v>
      </c>
      <c r="R11">
        <f>SUM(O$3:O11)/$S$2</f>
        <v>1</v>
      </c>
      <c r="AU11" t="s">
        <v>45</v>
      </c>
      <c r="AV11" s="57">
        <f>AV8-AV10</f>
        <v>2.8250000000000001E-2</v>
      </c>
      <c r="AY11">
        <f>AV4</f>
        <v>0.75</v>
      </c>
      <c r="AZ11">
        <f>AV9</f>
        <v>2.2499999999999999E-2</v>
      </c>
      <c r="BA11" t="s">
        <v>39</v>
      </c>
      <c r="BB11">
        <v>0.75</v>
      </c>
      <c r="BK11" s="50">
        <v>0.6</v>
      </c>
      <c r="BL11">
        <f t="shared" si="8"/>
        <v>0.25334710313579978</v>
      </c>
      <c r="BM11" s="51">
        <f t="shared" si="9"/>
        <v>0</v>
      </c>
      <c r="BS11">
        <f t="shared" si="10"/>
        <v>5.0000000000000001E-3</v>
      </c>
      <c r="BT11">
        <f t="shared" si="10"/>
        <v>9</v>
      </c>
      <c r="BU11">
        <f t="shared" si="11"/>
        <v>5.0000000000000001E-3</v>
      </c>
      <c r="BV11">
        <f t="shared" si="12"/>
        <v>0.11337821449654904</v>
      </c>
      <c r="BW11">
        <f t="shared" si="13"/>
        <v>0.88662178550345094</v>
      </c>
      <c r="BX11">
        <f t="shared" si="14"/>
        <v>7.6738709942260064E-2</v>
      </c>
      <c r="BY11">
        <f t="shared" si="15"/>
        <v>-80.654375394954243</v>
      </c>
      <c r="BZ11">
        <f t="shared" si="16"/>
        <v>8.3333333333333329E-2</v>
      </c>
      <c r="CA11">
        <f t="shared" si="17"/>
        <v>-1.3829941271006392</v>
      </c>
    </row>
    <row r="12" spans="1:79" ht="15.75" thickBot="1" x14ac:dyDescent="0.3">
      <c r="A12" s="47">
        <v>5.0000000000000001E-3</v>
      </c>
      <c r="B12">
        <v>10</v>
      </c>
      <c r="C12" s="6">
        <f t="shared" si="0"/>
        <v>9.3137254901960786E-2</v>
      </c>
      <c r="D12" s="6">
        <f t="shared" si="1"/>
        <v>-1.3216806647837751</v>
      </c>
      <c r="E12" s="7">
        <f t="shared" si="2"/>
        <v>9.3137254901960675E-2</v>
      </c>
      <c r="F12" s="7">
        <f t="shared" si="3"/>
        <v>0.16656687092146116</v>
      </c>
      <c r="I12">
        <f t="shared" si="4"/>
        <v>0.83842455699373653</v>
      </c>
      <c r="J12">
        <f t="shared" si="5"/>
        <v>13.448200485614949</v>
      </c>
      <c r="K12">
        <f t="shared" si="6"/>
        <v>0.2448733629021955</v>
      </c>
      <c r="L12">
        <f t="shared" si="18"/>
        <v>4.4999999999999998E-2</v>
      </c>
      <c r="N12" s="102">
        <f t="shared" si="19"/>
        <v>0.09</v>
      </c>
      <c r="O12" s="97">
        <v>0</v>
      </c>
      <c r="P12" s="80" t="str">
        <f t="shared" si="7"/>
        <v>0.09 to 0.1</v>
      </c>
      <c r="Q12">
        <f t="shared" si="20"/>
        <v>0</v>
      </c>
      <c r="R12">
        <f>SUM(O$3:O12)/$S$2</f>
        <v>1</v>
      </c>
      <c r="AP12" s="28"/>
      <c r="AQ12" s="3"/>
      <c r="AU12" t="s">
        <v>46</v>
      </c>
      <c r="AV12" s="57">
        <f>AV8+(1.5*AV11)</f>
        <v>8.2125000000000004E-2</v>
      </c>
      <c r="AW12" s="59">
        <f>IF(AV17&gt;AV12,AV12,AV17)</f>
        <v>7.5999999999999998E-2</v>
      </c>
      <c r="AX12" t="str">
        <f>IF(AV17&gt;AV12,"add out","")</f>
        <v/>
      </c>
      <c r="AY12">
        <f>AV6</f>
        <v>1.25</v>
      </c>
      <c r="AZ12">
        <f>AV9</f>
        <v>2.2499999999999999E-2</v>
      </c>
      <c r="BA12" t="s">
        <v>39</v>
      </c>
      <c r="BB12">
        <v>1.25</v>
      </c>
      <c r="BC12" t="s">
        <v>39</v>
      </c>
      <c r="BK12" s="50">
        <v>0.7</v>
      </c>
      <c r="BL12">
        <f t="shared" si="8"/>
        <v>0.52440051270804078</v>
      </c>
      <c r="BM12" s="51">
        <f t="shared" si="9"/>
        <v>0</v>
      </c>
      <c r="BS12">
        <f t="shared" si="10"/>
        <v>5.0000000000000001E-3</v>
      </c>
      <c r="BT12">
        <f t="shared" si="10"/>
        <v>10</v>
      </c>
      <c r="BU12">
        <f t="shared" si="11"/>
        <v>5.0000000000000001E-3</v>
      </c>
      <c r="BV12">
        <f t="shared" si="12"/>
        <v>0.11337821449654904</v>
      </c>
      <c r="BW12">
        <f t="shared" si="13"/>
        <v>0.88662178550345094</v>
      </c>
      <c r="BX12">
        <f t="shared" si="14"/>
        <v>8.4963780553865664E-2</v>
      </c>
      <c r="BY12">
        <f t="shared" si="15"/>
        <v>-88.208568609432291</v>
      </c>
      <c r="BZ12">
        <f t="shared" si="16"/>
        <v>9.3137254901960786E-2</v>
      </c>
      <c r="CA12">
        <f t="shared" si="17"/>
        <v>-1.3216806647837751</v>
      </c>
    </row>
    <row r="13" spans="1:79" x14ac:dyDescent="0.25">
      <c r="A13" s="30">
        <v>5.0000000000000001E-3</v>
      </c>
      <c r="B13">
        <v>11</v>
      </c>
      <c r="C13" s="6">
        <f t="shared" si="0"/>
        <v>0.10294117647058823</v>
      </c>
      <c r="D13" s="6">
        <f t="shared" si="1"/>
        <v>-1.2649692448841479</v>
      </c>
      <c r="E13" s="7">
        <f t="shared" si="2"/>
        <v>0.10294117647058819</v>
      </c>
      <c r="F13" s="7">
        <f t="shared" si="3"/>
        <v>0.17924312966672523</v>
      </c>
      <c r="I13">
        <f t="shared" si="4"/>
        <v>0.89663326500885376</v>
      </c>
      <c r="J13">
        <f t="shared" si="5"/>
        <v>9.8733898293858413</v>
      </c>
      <c r="K13">
        <f t="shared" si="6"/>
        <v>0.17978094343196349</v>
      </c>
      <c r="L13">
        <f t="shared" si="18"/>
        <v>4.9999999999999996E-2</v>
      </c>
      <c r="N13" s="102">
        <f t="shared" si="19"/>
        <v>9.9999999999999992E-2</v>
      </c>
      <c r="O13" s="97">
        <v>0</v>
      </c>
      <c r="P13" s="80" t="str">
        <f t="shared" si="7"/>
        <v>0.1 to 0.11</v>
      </c>
      <c r="Q13">
        <f t="shared" si="20"/>
        <v>0</v>
      </c>
      <c r="R13">
        <f>SUM(O$3:O13)/$S$2</f>
        <v>1</v>
      </c>
      <c r="AK13" s="68" t="s">
        <v>75</v>
      </c>
      <c r="AL13" s="68" t="s">
        <v>76</v>
      </c>
      <c r="AU13" t="s">
        <v>47</v>
      </c>
      <c r="AV13" s="57">
        <f>AV10-(1.5*AV11)</f>
        <v>-3.0875000000000003E-2</v>
      </c>
      <c r="AW13">
        <f>IF(AV18&gt;AV13,AV18,AV13)</f>
        <v>1E-3</v>
      </c>
      <c r="AX13" t="str">
        <f>IF(AV18&lt;AV13,"add out","")</f>
        <v/>
      </c>
      <c r="AY13">
        <f>AV7</f>
        <v>1.5</v>
      </c>
      <c r="AZ13">
        <f>AV15</f>
        <v>1.8108448110012703E-2</v>
      </c>
      <c r="BA13" t="s">
        <v>49</v>
      </c>
      <c r="BB13">
        <v>1.5</v>
      </c>
      <c r="BK13" s="50">
        <v>0.8</v>
      </c>
      <c r="BL13">
        <f t="shared" si="8"/>
        <v>0.84162123357291474</v>
      </c>
      <c r="BM13" s="51">
        <f t="shared" si="9"/>
        <v>0</v>
      </c>
      <c r="BS13">
        <f t="shared" si="10"/>
        <v>5.0000000000000001E-3</v>
      </c>
      <c r="BT13">
        <f t="shared" si="10"/>
        <v>11</v>
      </c>
      <c r="BU13">
        <f t="shared" si="11"/>
        <v>5.0000000000000001E-3</v>
      </c>
      <c r="BV13">
        <f t="shared" si="12"/>
        <v>0.11337821449654904</v>
      </c>
      <c r="BW13">
        <f t="shared" si="13"/>
        <v>0.88662178550345094</v>
      </c>
      <c r="BX13">
        <f t="shared" si="14"/>
        <v>9.3832591983717628E-2</v>
      </c>
      <c r="BY13">
        <f t="shared" si="15"/>
        <v>-95.408649818492577</v>
      </c>
      <c r="BZ13">
        <f t="shared" si="16"/>
        <v>0.10294117647058823</v>
      </c>
      <c r="CA13">
        <f t="shared" si="17"/>
        <v>-1.2649692448841479</v>
      </c>
    </row>
    <row r="14" spans="1:79" x14ac:dyDescent="0.25">
      <c r="A14" s="30">
        <v>5.0000000000000001E-3</v>
      </c>
      <c r="B14">
        <v>12</v>
      </c>
      <c r="C14" s="6">
        <f t="shared" si="0"/>
        <v>0.11274509803921569</v>
      </c>
      <c r="D14" s="6">
        <f t="shared" si="1"/>
        <v>-1.2120579566224043</v>
      </c>
      <c r="E14" s="7">
        <f t="shared" si="2"/>
        <v>0.1127450980392156</v>
      </c>
      <c r="F14" s="7">
        <f t="shared" si="3"/>
        <v>0.19138258753643103</v>
      </c>
      <c r="I14">
        <f t="shared" si="4"/>
        <v>0.93787704755021772</v>
      </c>
      <c r="J14">
        <f t="shared" si="5"/>
        <v>6.7223565035782782</v>
      </c>
      <c r="K14">
        <f t="shared" si="6"/>
        <v>0.12240493034138351</v>
      </c>
      <c r="L14">
        <f t="shared" si="18"/>
        <v>5.4999999999999993E-2</v>
      </c>
      <c r="N14" s="102">
        <f t="shared" si="19"/>
        <v>0.10999999999999999</v>
      </c>
      <c r="O14" s="97">
        <v>0</v>
      </c>
      <c r="P14" s="80" t="str">
        <f t="shared" si="7"/>
        <v>0.11 to 0.12</v>
      </c>
      <c r="Q14">
        <f t="shared" si="20"/>
        <v>0</v>
      </c>
      <c r="R14">
        <f>SUM(O$3:O14)/$S$2</f>
        <v>1</v>
      </c>
      <c r="AK14" s="68">
        <f>MIN(A3:A215)</f>
        <v>1E-3</v>
      </c>
      <c r="AL14" s="68">
        <f>MAX(A3:A215)</f>
        <v>7.5999999999999998E-2</v>
      </c>
      <c r="AU14" t="s">
        <v>48</v>
      </c>
      <c r="AV14" s="57">
        <f>AV9+(1.57*(AV11/(AV16^0.5)))</f>
        <v>2.6891551889987295E-2</v>
      </c>
      <c r="AY14">
        <f>AV7</f>
        <v>1.5</v>
      </c>
      <c r="AZ14">
        <f>AV10</f>
        <v>1.15E-2</v>
      </c>
      <c r="BA14" t="s">
        <v>44</v>
      </c>
      <c r="BB14">
        <v>1.5</v>
      </c>
      <c r="BC14" t="s">
        <v>44</v>
      </c>
      <c r="BK14" s="50">
        <v>0.9</v>
      </c>
      <c r="BL14">
        <f t="shared" si="8"/>
        <v>1.2815515655446006</v>
      </c>
      <c r="BM14" s="51">
        <f t="shared" si="9"/>
        <v>0</v>
      </c>
      <c r="BO14" s="81" t="s">
        <v>100</v>
      </c>
      <c r="BP14" s="81"/>
      <c r="BS14">
        <f t="shared" si="10"/>
        <v>5.0000000000000001E-3</v>
      </c>
      <c r="BT14">
        <f t="shared" si="10"/>
        <v>12</v>
      </c>
      <c r="BU14">
        <f t="shared" si="11"/>
        <v>5.0000000000000001E-3</v>
      </c>
      <c r="BV14">
        <f t="shared" si="12"/>
        <v>0.11337821449654904</v>
      </c>
      <c r="BW14">
        <f t="shared" si="13"/>
        <v>0.88662178550345094</v>
      </c>
      <c r="BX14">
        <f t="shared" si="14"/>
        <v>0.10336673499114613</v>
      </c>
      <c r="BY14">
        <f t="shared" si="15"/>
        <v>-102.26945627056887</v>
      </c>
      <c r="BZ14">
        <f t="shared" si="16"/>
        <v>0.11274509803921569</v>
      </c>
      <c r="CA14">
        <f t="shared" si="17"/>
        <v>-1.2120579566224043</v>
      </c>
    </row>
    <row r="15" spans="1:79" x14ac:dyDescent="0.25">
      <c r="A15" s="30">
        <v>6.0000000000000001E-3</v>
      </c>
      <c r="B15">
        <v>13</v>
      </c>
      <c r="C15" s="6">
        <f t="shared" si="0"/>
        <v>0.12254901960784313</v>
      </c>
      <c r="D15" s="6">
        <f t="shared" si="1"/>
        <v>-1.1623383881128213</v>
      </c>
      <c r="E15" s="7">
        <f t="shared" si="2"/>
        <v>0.1225490196078431</v>
      </c>
      <c r="F15" s="7">
        <f t="shared" si="3"/>
        <v>0.20301938793233343</v>
      </c>
      <c r="I15">
        <f t="shared" si="4"/>
        <v>0.96499056749958334</v>
      </c>
      <c r="J15">
        <f t="shared" si="5"/>
        <v>4.2445332770497455</v>
      </c>
      <c r="K15">
        <f t="shared" si="6"/>
        <v>7.7287153668866487E-2</v>
      </c>
      <c r="L15">
        <f t="shared" si="18"/>
        <v>5.9999999999999991E-2</v>
      </c>
      <c r="N15" s="102">
        <f t="shared" si="19"/>
        <v>0.11999999999999998</v>
      </c>
      <c r="O15" s="97">
        <v>0</v>
      </c>
      <c r="P15" s="80" t="str">
        <f t="shared" si="7"/>
        <v>0.12 to 0.13</v>
      </c>
      <c r="Q15">
        <f t="shared" si="20"/>
        <v>0</v>
      </c>
      <c r="R15">
        <f>SUM(O$3:O15)/$S$2</f>
        <v>1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1.8108448110012703E-2</v>
      </c>
      <c r="AY15">
        <f>AV3</f>
        <v>0.5</v>
      </c>
      <c r="AZ15">
        <f>AV10</f>
        <v>1.15E-2</v>
      </c>
      <c r="BA15" t="s">
        <v>44</v>
      </c>
      <c r="BB15">
        <v>0.5</v>
      </c>
      <c r="BK15" s="50">
        <v>0.95</v>
      </c>
      <c r="BL15">
        <f t="shared" si="8"/>
        <v>1.6448536269514715</v>
      </c>
      <c r="BM15" s="51">
        <f t="shared" si="9"/>
        <v>0</v>
      </c>
      <c r="BO15" t="s">
        <v>101</v>
      </c>
      <c r="BP15">
        <f>IF(AND(BP9&lt;13,BP9&gt;= 0.6),EXP(1.2937-5.709*BP9+0.0186*BP9^ 2),0)</f>
        <v>1.0594958340089512E-3</v>
      </c>
      <c r="BS15">
        <f t="shared" si="10"/>
        <v>6.0000000000000001E-3</v>
      </c>
      <c r="BT15">
        <f t="shared" si="10"/>
        <v>13</v>
      </c>
      <c r="BU15">
        <f t="shared" si="11"/>
        <v>6.0000000000000001E-3</v>
      </c>
      <c r="BV15">
        <f t="shared" si="12"/>
        <v>0.12428340973932892</v>
      </c>
      <c r="BW15">
        <f t="shared" si="13"/>
        <v>0.87571659026067106</v>
      </c>
      <c r="BX15">
        <f t="shared" si="14"/>
        <v>0.10336673499114613</v>
      </c>
      <c r="BY15">
        <f t="shared" si="15"/>
        <v>-108.8665709860154</v>
      </c>
      <c r="BZ15">
        <f t="shared" si="16"/>
        <v>0.12254901960784313</v>
      </c>
      <c r="CA15">
        <f t="shared" si="17"/>
        <v>-1.1623383881128213</v>
      </c>
    </row>
    <row r="16" spans="1:79" x14ac:dyDescent="0.25">
      <c r="A16" s="30">
        <v>6.0000000000000001E-3</v>
      </c>
      <c r="B16">
        <v>14</v>
      </c>
      <c r="C16" s="6">
        <f t="shared" si="0"/>
        <v>0.13235294117647059</v>
      </c>
      <c r="D16" s="6">
        <f t="shared" si="1"/>
        <v>-1.1153373577337866</v>
      </c>
      <c r="E16" s="7">
        <f t="shared" si="2"/>
        <v>0.13235294117647051</v>
      </c>
      <c r="F16" s="7">
        <f t="shared" si="3"/>
        <v>0.21418240997258209</v>
      </c>
      <c r="I16">
        <f t="shared" si="4"/>
        <v>0.9815280562359896</v>
      </c>
      <c r="J16">
        <f t="shared" si="5"/>
        <v>2.4853725159672213</v>
      </c>
      <c r="K16">
        <f t="shared" si="6"/>
        <v>4.5255238922157874E-2</v>
      </c>
      <c r="L16">
        <f t="shared" si="18"/>
        <v>6.4999999999999988E-2</v>
      </c>
      <c r="N16" s="102">
        <f t="shared" si="19"/>
        <v>0.12999999999999998</v>
      </c>
      <c r="O16" s="97">
        <v>0</v>
      </c>
      <c r="P16" s="80" t="str">
        <f t="shared" si="7"/>
        <v>0.13 to 0.14</v>
      </c>
      <c r="Q16">
        <f t="shared" si="20"/>
        <v>0</v>
      </c>
      <c r="R16">
        <f>SUM(O$3:O16)/$S$2</f>
        <v>1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102</v>
      </c>
      <c r="AY16">
        <f>AV3</f>
        <v>0.5</v>
      </c>
      <c r="AZ16">
        <f>AV15</f>
        <v>1.8108448110012703E-2</v>
      </c>
      <c r="BA16" t="s">
        <v>49</v>
      </c>
      <c r="BB16">
        <v>0.5</v>
      </c>
      <c r="BK16" s="50">
        <v>0.98</v>
      </c>
      <c r="BL16">
        <f t="shared" si="8"/>
        <v>2.0537489106318221</v>
      </c>
      <c r="BM16" s="51">
        <f t="shared" si="9"/>
        <v>0</v>
      </c>
      <c r="BO16" t="s">
        <v>101</v>
      </c>
      <c r="BP16">
        <f>IF(AND(BP9&lt;0.6,BP9&gt;=0.34),EXP(0.9177-4.279*BP9-1.38*BP9^2),0)</f>
        <v>0</v>
      </c>
      <c r="BS16">
        <f t="shared" si="10"/>
        <v>6.0000000000000001E-3</v>
      </c>
      <c r="BT16">
        <f t="shared" si="10"/>
        <v>14</v>
      </c>
      <c r="BU16">
        <f t="shared" si="11"/>
        <v>6.0000000000000001E-3</v>
      </c>
      <c r="BV16">
        <f t="shared" si="12"/>
        <v>0.12428340973932892</v>
      </c>
      <c r="BW16">
        <f t="shared" si="13"/>
        <v>0.87571659026067106</v>
      </c>
      <c r="BX16">
        <f t="shared" si="14"/>
        <v>0.13613683128527954</v>
      </c>
      <c r="BY16">
        <f t="shared" si="15"/>
        <v>-110.14070972942176</v>
      </c>
      <c r="BZ16">
        <f t="shared" si="16"/>
        <v>0.13235294117647059</v>
      </c>
      <c r="CA16">
        <f t="shared" si="17"/>
        <v>-1.1153373577337866</v>
      </c>
    </row>
    <row r="17" spans="1:79" x14ac:dyDescent="0.25">
      <c r="A17" s="30">
        <v>7.0000000000000001E-3</v>
      </c>
      <c r="B17">
        <v>15</v>
      </c>
      <c r="C17" s="6">
        <f t="shared" si="0"/>
        <v>0.14215686274509803</v>
      </c>
      <c r="D17" s="6">
        <f t="shared" si="1"/>
        <v>-1.0706791397339803</v>
      </c>
      <c r="E17" s="7">
        <f t="shared" si="2"/>
        <v>0.14215686274509795</v>
      </c>
      <c r="F17" s="7">
        <f t="shared" si="3"/>
        <v>0.22489639638452827</v>
      </c>
      <c r="I17">
        <f t="shared" si="4"/>
        <v>0.99088660944079243</v>
      </c>
      <c r="J17">
        <f t="shared" si="5"/>
        <v>1.3496034708813081</v>
      </c>
      <c r="K17">
        <f t="shared" si="6"/>
        <v>2.4574435877326911E-2</v>
      </c>
      <c r="L17">
        <f t="shared" si="18"/>
        <v>6.9999999999999993E-2</v>
      </c>
      <c r="N17" s="102">
        <f t="shared" si="19"/>
        <v>0.13999999999999999</v>
      </c>
      <c r="O17" s="97">
        <v>0</v>
      </c>
      <c r="P17" s="80" t="str">
        <f t="shared" si="7"/>
        <v>0.14 to 0.15</v>
      </c>
      <c r="Q17">
        <f t="shared" si="20"/>
        <v>0</v>
      </c>
      <c r="R17">
        <f>SUM(O$3:O17)/$S$2</f>
        <v>1</v>
      </c>
      <c r="AU17" t="s">
        <v>52</v>
      </c>
      <c r="AV17" s="58">
        <f>MAX(AV22:AV221)</f>
        <v>7.5999999999999998E-2</v>
      </c>
      <c r="AY17">
        <f>AV4</f>
        <v>0.75</v>
      </c>
      <c r="AZ17">
        <f>AV9</f>
        <v>2.2499999999999999E-2</v>
      </c>
      <c r="BA17" t="s">
        <v>39</v>
      </c>
      <c r="BB17">
        <v>0.75</v>
      </c>
      <c r="BK17" s="50">
        <v>0.99</v>
      </c>
      <c r="BL17">
        <f t="shared" si="8"/>
        <v>2.3263478740408408</v>
      </c>
      <c r="BM17" s="51">
        <f t="shared" si="9"/>
        <v>0</v>
      </c>
      <c r="BO17" t="s">
        <v>101</v>
      </c>
      <c r="BP17">
        <f>IF(AND(BP9&lt;0.34,BP9&gt;=0.2),1-EXP(-8.318+42.796*BP9-59.938*BP9^2),0)</f>
        <v>0</v>
      </c>
      <c r="BS17">
        <f t="shared" si="10"/>
        <v>7.0000000000000001E-3</v>
      </c>
      <c r="BT17">
        <f t="shared" si="10"/>
        <v>15</v>
      </c>
      <c r="BU17">
        <f t="shared" si="11"/>
        <v>7.0000000000000001E-3</v>
      </c>
      <c r="BV17">
        <f t="shared" si="12"/>
        <v>0.13590182055376063</v>
      </c>
      <c r="BW17">
        <f t="shared" si="13"/>
        <v>0.86409817944623935</v>
      </c>
      <c r="BX17">
        <f t="shared" si="14"/>
        <v>0.13613683128527954</v>
      </c>
      <c r="BY17">
        <f t="shared" si="15"/>
        <v>-115.70760310029472</v>
      </c>
      <c r="BZ17">
        <f t="shared" si="16"/>
        <v>0.14215686274509803</v>
      </c>
      <c r="CA17">
        <f t="shared" si="17"/>
        <v>-1.0706791397339803</v>
      </c>
    </row>
    <row r="18" spans="1:79" x14ac:dyDescent="0.25">
      <c r="A18" s="30">
        <v>7.0000000000000001E-3</v>
      </c>
      <c r="B18">
        <v>16</v>
      </c>
      <c r="C18" s="6">
        <f t="shared" si="0"/>
        <v>0.15196078431372548</v>
      </c>
      <c r="D18" s="6">
        <f t="shared" si="1"/>
        <v>-1.0280600770829686</v>
      </c>
      <c r="E18" s="7">
        <f t="shared" si="2"/>
        <v>0.15196078431372587</v>
      </c>
      <c r="F18" s="7">
        <f t="shared" si="3"/>
        <v>0.23518277663055601</v>
      </c>
      <c r="I18">
        <f t="shared" si="4"/>
        <v>0.99580023999594758</v>
      </c>
      <c r="J18">
        <f t="shared" si="5"/>
        <v>0.679632326674807</v>
      </c>
      <c r="K18">
        <f t="shared" si="6"/>
        <v>1.2375176407276277E-2</v>
      </c>
      <c r="L18">
        <f t="shared" si="18"/>
        <v>7.4999999999999997E-2</v>
      </c>
      <c r="N18" s="102">
        <f t="shared" si="19"/>
        <v>0.15</v>
      </c>
      <c r="O18" s="97">
        <v>0</v>
      </c>
      <c r="P18" s="80" t="str">
        <f t="shared" si="7"/>
        <v>0.15 to 0.16</v>
      </c>
      <c r="Q18">
        <f t="shared" si="20"/>
        <v>0</v>
      </c>
      <c r="R18">
        <f>SUM(O$3:O18)/$S$2</f>
        <v>1</v>
      </c>
      <c r="AU18" t="s">
        <v>53</v>
      </c>
      <c r="AV18" s="58">
        <f>MIN(AV22:AV221)</f>
        <v>1E-3</v>
      </c>
      <c r="BK18" s="28">
        <v>0.999</v>
      </c>
      <c r="BL18">
        <f t="shared" si="8"/>
        <v>3.0902323061678132</v>
      </c>
      <c r="BM18" s="51">
        <f t="shared" si="9"/>
        <v>0</v>
      </c>
      <c r="BO18" t="s">
        <v>101</v>
      </c>
      <c r="BP18">
        <f>IF(BP9&lt;0.2,1-EXP(-13.436+101.14*BP9-223.73*BP9^2),0)</f>
        <v>0</v>
      </c>
      <c r="BS18">
        <f t="shared" si="10"/>
        <v>7.0000000000000001E-3</v>
      </c>
      <c r="BT18">
        <f t="shared" si="10"/>
        <v>16</v>
      </c>
      <c r="BU18">
        <f t="shared" si="11"/>
        <v>7.0000000000000001E-3</v>
      </c>
      <c r="BV18">
        <f t="shared" si="12"/>
        <v>0.13590182055376063</v>
      </c>
      <c r="BW18">
        <f t="shared" si="13"/>
        <v>0.86409817944623935</v>
      </c>
      <c r="BX18">
        <f t="shared" si="14"/>
        <v>0.16157544300626347</v>
      </c>
      <c r="BY18">
        <f t="shared" si="15"/>
        <v>-118.37677569799429</v>
      </c>
      <c r="BZ18">
        <f t="shared" si="16"/>
        <v>0.15196078431372548</v>
      </c>
      <c r="CA18">
        <f t="shared" si="17"/>
        <v>-1.0280600770829686</v>
      </c>
    </row>
    <row r="19" spans="1:79" x14ac:dyDescent="0.25">
      <c r="A19" s="30">
        <v>7.0000000000000001E-3</v>
      </c>
      <c r="B19">
        <v>17</v>
      </c>
      <c r="C19" s="6">
        <f t="shared" si="0"/>
        <v>0.16176470588235295</v>
      </c>
      <c r="D19" s="6">
        <f t="shared" si="1"/>
        <v>-0.98723099199017461</v>
      </c>
      <c r="E19" s="7">
        <f t="shared" si="2"/>
        <v>0.1617647058823532</v>
      </c>
      <c r="F19" s="7">
        <f t="shared" si="3"/>
        <v>0.24506028218263834</v>
      </c>
      <c r="I19">
        <f t="shared" si="4"/>
        <v>0.99819383105295689</v>
      </c>
      <c r="J19">
        <f t="shared" si="5"/>
        <v>0.31739129815681816</v>
      </c>
      <c r="K19">
        <f t="shared" si="6"/>
        <v>5.7792620372285825E-3</v>
      </c>
      <c r="L19">
        <f t="shared" si="18"/>
        <v>0.08</v>
      </c>
      <c r="N19" s="102">
        <f t="shared" si="19"/>
        <v>0.16</v>
      </c>
      <c r="O19" s="97">
        <v>0</v>
      </c>
      <c r="P19" s="80" t="str">
        <f t="shared" si="7"/>
        <v>0.16 to 0.17</v>
      </c>
      <c r="Q19">
        <f t="shared" si="20"/>
        <v>0</v>
      </c>
      <c r="R19">
        <f>SUM(O$3:O19)/$S$2</f>
        <v>1</v>
      </c>
      <c r="AU19" t="s">
        <v>4</v>
      </c>
      <c r="AV19" s="28">
        <f>AVERAGE(AV22:AV221)</f>
        <v>2.7009803921568636E-2</v>
      </c>
      <c r="AY19">
        <f>AV5</f>
        <v>1</v>
      </c>
      <c r="AZ19">
        <f>AV8</f>
        <v>3.9750000000000001E-2</v>
      </c>
      <c r="BA19" t="s">
        <v>35</v>
      </c>
      <c r="BB19">
        <v>1</v>
      </c>
      <c r="BS19">
        <f t="shared" si="10"/>
        <v>7.0000000000000001E-3</v>
      </c>
      <c r="BT19">
        <f t="shared" si="10"/>
        <v>17</v>
      </c>
      <c r="BU19">
        <f t="shared" si="11"/>
        <v>7.0000000000000001E-3</v>
      </c>
      <c r="BV19">
        <f t="shared" si="12"/>
        <v>0.13590182055376063</v>
      </c>
      <c r="BW19">
        <f t="shared" si="13"/>
        <v>0.86409817944623935</v>
      </c>
      <c r="BX19">
        <f t="shared" si="14"/>
        <v>0.17538814562191085</v>
      </c>
      <c r="BY19">
        <f t="shared" si="15"/>
        <v>-123.30701947712402</v>
      </c>
      <c r="BZ19">
        <f t="shared" si="16"/>
        <v>0.16176470588235295</v>
      </c>
      <c r="CA19">
        <f t="shared" si="17"/>
        <v>-0.98723099199017461</v>
      </c>
    </row>
    <row r="20" spans="1:79" x14ac:dyDescent="0.25">
      <c r="A20" s="30">
        <v>7.0000000000000001E-3</v>
      </c>
      <c r="B20">
        <v>18</v>
      </c>
      <c r="C20" s="6">
        <f t="shared" si="0"/>
        <v>0.17156862745098039</v>
      </c>
      <c r="D20" s="6">
        <f t="shared" si="1"/>
        <v>-0.94798467707999468</v>
      </c>
      <c r="E20" s="7">
        <f t="shared" si="2"/>
        <v>0.17156862745098045</v>
      </c>
      <c r="F20" s="7">
        <f t="shared" si="3"/>
        <v>0.25454541596229968</v>
      </c>
      <c r="I20">
        <f t="shared" si="4"/>
        <v>0.99927563859682567</v>
      </c>
      <c r="J20">
        <f t="shared" si="5"/>
        <v>0.13745772434102607</v>
      </c>
      <c r="K20">
        <f t="shared" si="6"/>
        <v>2.5029174165178921E-3</v>
      </c>
      <c r="L20">
        <f t="shared" si="18"/>
        <v>8.5000000000000006E-2</v>
      </c>
      <c r="N20" s="102">
        <f t="shared" si="19"/>
        <v>0.17</v>
      </c>
      <c r="O20" s="97">
        <v>0</v>
      </c>
      <c r="P20" s="80" t="str">
        <f t="shared" si="7"/>
        <v>0.17 to 0.18</v>
      </c>
      <c r="Q20">
        <f t="shared" si="20"/>
        <v>0</v>
      </c>
      <c r="R20">
        <f>SUM(O$3:O20)/$S$2</f>
        <v>1</v>
      </c>
      <c r="AU20" t="s">
        <v>54</v>
      </c>
      <c r="AV20" s="28">
        <f>_xlfn.STDEV.P(AV22:AV221)</f>
        <v>1.8119156311808493E-2</v>
      </c>
      <c r="AY20">
        <f>AV5</f>
        <v>1</v>
      </c>
      <c r="AZ20">
        <f>AW12</f>
        <v>7.5999999999999998E-2</v>
      </c>
      <c r="BA20" t="s">
        <v>61</v>
      </c>
      <c r="BB20">
        <v>1</v>
      </c>
      <c r="BO20" t="s">
        <v>102</v>
      </c>
      <c r="BS20">
        <f t="shared" si="10"/>
        <v>7.0000000000000001E-3</v>
      </c>
      <c r="BT20">
        <f t="shared" si="10"/>
        <v>18</v>
      </c>
      <c r="BU20">
        <f t="shared" si="11"/>
        <v>7.0000000000000001E-3</v>
      </c>
      <c r="BV20">
        <f t="shared" si="12"/>
        <v>0.13590182055376063</v>
      </c>
      <c r="BW20">
        <f t="shared" si="13"/>
        <v>0.86409817944623935</v>
      </c>
      <c r="BX20">
        <f t="shared" si="14"/>
        <v>0.17538814562191085</v>
      </c>
      <c r="BY20">
        <f t="shared" si="15"/>
        <v>-130.7801721727073</v>
      </c>
      <c r="BZ20">
        <f t="shared" si="16"/>
        <v>0.17156862745098039</v>
      </c>
      <c r="CA20">
        <f t="shared" si="17"/>
        <v>-0.94798467707999468</v>
      </c>
    </row>
    <row r="21" spans="1:79" x14ac:dyDescent="0.25">
      <c r="A21" s="30">
        <v>8.0000000000000002E-3</v>
      </c>
      <c r="B21">
        <v>19</v>
      </c>
      <c r="C21" s="6">
        <f t="shared" si="0"/>
        <v>0.18137254901960784</v>
      </c>
      <c r="D21" s="6">
        <f t="shared" si="1"/>
        <v>-0.91014679640886487</v>
      </c>
      <c r="E21" s="7">
        <f t="shared" si="2"/>
        <v>0.18137254901960764</v>
      </c>
      <c r="F21" s="7">
        <f t="shared" si="3"/>
        <v>0.26365281692924736</v>
      </c>
      <c r="I21">
        <f t="shared" si="4"/>
        <v>0.99972926830154807</v>
      </c>
      <c r="J21">
        <f t="shared" si="5"/>
        <v>5.5207290136360596E-2</v>
      </c>
      <c r="K21">
        <f t="shared" si="6"/>
        <v>1.005249349670864E-3</v>
      </c>
      <c r="L21">
        <f t="shared" si="18"/>
        <v>9.0000000000000011E-2</v>
      </c>
      <c r="N21" s="102">
        <f t="shared" si="19"/>
        <v>0.18000000000000002</v>
      </c>
      <c r="O21" s="97">
        <v>0</v>
      </c>
      <c r="P21" s="80" t="str">
        <f t="shared" si="7"/>
        <v>0.18 to 0.19</v>
      </c>
      <c r="Q21">
        <f t="shared" si="20"/>
        <v>0</v>
      </c>
      <c r="R21">
        <f>SUM(O$3:O21)/$S$2</f>
        <v>1</v>
      </c>
      <c r="AU21" t="s">
        <v>55</v>
      </c>
      <c r="AV21" s="2" t="s">
        <v>59</v>
      </c>
      <c r="BO21" s="82" t="str">
        <f>IF(BP10&gt;0.05,("Accept"),("Reject"))</f>
        <v>Reject</v>
      </c>
      <c r="BS21">
        <f t="shared" si="10"/>
        <v>8.0000000000000002E-3</v>
      </c>
      <c r="BT21">
        <f t="shared" si="10"/>
        <v>19</v>
      </c>
      <c r="BU21">
        <f t="shared" si="11"/>
        <v>8.0000000000000002E-3</v>
      </c>
      <c r="BV21">
        <f t="shared" si="12"/>
        <v>0.14824282380512677</v>
      </c>
      <c r="BW21">
        <f t="shared" si="13"/>
        <v>0.85175717619487323</v>
      </c>
      <c r="BX21">
        <f t="shared" si="14"/>
        <v>0.18992692972427128</v>
      </c>
      <c r="BY21">
        <f t="shared" si="15"/>
        <v>-132.09072185158831</v>
      </c>
      <c r="BZ21">
        <f t="shared" si="16"/>
        <v>0.18137254901960784</v>
      </c>
      <c r="CA21">
        <f t="shared" si="17"/>
        <v>-0.91014679640886487</v>
      </c>
    </row>
    <row r="22" spans="1:79" x14ac:dyDescent="0.25">
      <c r="A22" s="30">
        <v>8.0000000000000002E-3</v>
      </c>
      <c r="B22">
        <v>20</v>
      </c>
      <c r="C22" s="6">
        <f t="shared" si="0"/>
        <v>0.19117647058823528</v>
      </c>
      <c r="D22" s="6">
        <f t="shared" si="1"/>
        <v>-0.87356913461508812</v>
      </c>
      <c r="E22" s="7">
        <f t="shared" si="2"/>
        <v>0.19117647058823514</v>
      </c>
      <c r="F22" s="7">
        <f t="shared" si="3"/>
        <v>0.27239554766547736</v>
      </c>
      <c r="I22">
        <f t="shared" si="4"/>
        <v>0.99990575140186932</v>
      </c>
      <c r="J22">
        <f t="shared" si="5"/>
        <v>2.0562544588751751E-2</v>
      </c>
      <c r="K22">
        <f t="shared" si="6"/>
        <v>3.7441585204354847E-4</v>
      </c>
      <c r="L22">
        <f t="shared" si="18"/>
        <v>9.5000000000000015E-2</v>
      </c>
      <c r="N22" s="102">
        <f t="shared" si="19"/>
        <v>0.19000000000000003</v>
      </c>
      <c r="O22" s="97">
        <v>0</v>
      </c>
      <c r="P22" s="80" t="str">
        <f t="shared" si="7"/>
        <v>0.19 to 0.2</v>
      </c>
      <c r="Q22">
        <f t="shared" si="20"/>
        <v>0</v>
      </c>
      <c r="R22">
        <f>SUM(O$3:O22)/$S$2</f>
        <v>1</v>
      </c>
      <c r="AU22">
        <f t="shared" ref="AU22:AU53" si="21">IF(B3&gt;0,B3,"")</f>
        <v>1</v>
      </c>
      <c r="AV22" s="2">
        <f t="shared" ref="AV22:AV53" si="22">IF(A3&gt;0,A3,"")</f>
        <v>1E-3</v>
      </c>
      <c r="AY22">
        <f>AV5</f>
        <v>1</v>
      </c>
      <c r="AZ22">
        <f>AV10</f>
        <v>1.15E-2</v>
      </c>
      <c r="BA22" t="s">
        <v>44</v>
      </c>
      <c r="BB22">
        <v>1</v>
      </c>
      <c r="BS22">
        <f t="shared" si="10"/>
        <v>8.0000000000000002E-3</v>
      </c>
      <c r="BT22">
        <f t="shared" si="10"/>
        <v>20</v>
      </c>
      <c r="BU22">
        <f t="shared" si="11"/>
        <v>8.0000000000000002E-3</v>
      </c>
      <c r="BV22">
        <f t="shared" si="12"/>
        <v>0.14824282380512677</v>
      </c>
      <c r="BW22">
        <f t="shared" si="13"/>
        <v>0.85175717619487323</v>
      </c>
      <c r="BX22">
        <f t="shared" si="14"/>
        <v>0.20518388833947965</v>
      </c>
      <c r="BY22">
        <f t="shared" si="15"/>
        <v>-136.21734102383252</v>
      </c>
      <c r="BZ22">
        <f t="shared" si="16"/>
        <v>0.19117647058823528</v>
      </c>
      <c r="CA22">
        <f t="shared" si="17"/>
        <v>-0.87356913461508812</v>
      </c>
    </row>
    <row r="23" spans="1:79" x14ac:dyDescent="0.25">
      <c r="A23" s="30">
        <v>8.0000000000000002E-3</v>
      </c>
      <c r="B23">
        <v>21</v>
      </c>
      <c r="C23" s="6">
        <f t="shared" si="0"/>
        <v>0.20098039215686275</v>
      </c>
      <c r="D23" s="6">
        <f t="shared" si="1"/>
        <v>-0.83812449998486427</v>
      </c>
      <c r="E23" s="7">
        <f t="shared" si="2"/>
        <v>0.20098039215686281</v>
      </c>
      <c r="F23" s="7">
        <f t="shared" si="3"/>
        <v>0.28078532434016984</v>
      </c>
      <c r="I23">
        <f t="shared" si="4"/>
        <v>0.99996945347402622</v>
      </c>
      <c r="J23">
        <f t="shared" si="5"/>
        <v>7.1024867177331211E-3</v>
      </c>
      <c r="K23">
        <f t="shared" si="6"/>
        <v>1.2932658234831161E-4</v>
      </c>
      <c r="L23">
        <f t="shared" si="18"/>
        <v>0.10000000000000002</v>
      </c>
      <c r="N23" s="102">
        <f t="shared" si="19"/>
        <v>0.20000000000000004</v>
      </c>
      <c r="O23" s="97">
        <v>0</v>
      </c>
      <c r="P23" s="80" t="str">
        <f t="shared" si="7"/>
        <v>0.2 to 0.21</v>
      </c>
      <c r="Q23">
        <f t="shared" si="20"/>
        <v>0</v>
      </c>
      <c r="R23">
        <f>SUM(O$3:O23)/$S$2</f>
        <v>1</v>
      </c>
      <c r="AU23">
        <f t="shared" si="21"/>
        <v>2</v>
      </c>
      <c r="AV23" s="2">
        <f t="shared" si="22"/>
        <v>2E-3</v>
      </c>
      <c r="AY23">
        <f>AV5</f>
        <v>1</v>
      </c>
      <c r="AZ23" s="59">
        <f>AW13</f>
        <v>1E-3</v>
      </c>
      <c r="BA23" t="s">
        <v>62</v>
      </c>
      <c r="BB23">
        <v>1</v>
      </c>
      <c r="BS23">
        <f t="shared" si="10"/>
        <v>8.0000000000000002E-3</v>
      </c>
      <c r="BT23">
        <f t="shared" si="10"/>
        <v>21</v>
      </c>
      <c r="BU23">
        <f t="shared" si="11"/>
        <v>8.0000000000000002E-3</v>
      </c>
      <c r="BV23">
        <f t="shared" si="12"/>
        <v>0.14824282380512677</v>
      </c>
      <c r="BW23">
        <f t="shared" si="13"/>
        <v>0.85175717619487323</v>
      </c>
      <c r="BX23">
        <f t="shared" si="14"/>
        <v>0.22114629254585805</v>
      </c>
      <c r="BY23">
        <f t="shared" si="15"/>
        <v>-140.13121398965274</v>
      </c>
      <c r="BZ23">
        <f t="shared" si="16"/>
        <v>0.20098039215686275</v>
      </c>
      <c r="CA23">
        <f t="shared" si="17"/>
        <v>-0.83812449998486427</v>
      </c>
    </row>
    <row r="24" spans="1:79" x14ac:dyDescent="0.25">
      <c r="A24" s="30">
        <v>8.9999999999999993E-3</v>
      </c>
      <c r="B24">
        <v>22</v>
      </c>
      <c r="C24" s="6">
        <f t="shared" si="0"/>
        <v>0.2107843137254902</v>
      </c>
      <c r="D24" s="6">
        <f t="shared" si="1"/>
        <v>-0.80370281595144166</v>
      </c>
      <c r="E24" s="7">
        <f t="shared" si="2"/>
        <v>0.21078431372549025</v>
      </c>
      <c r="F24" s="7">
        <f t="shared" si="3"/>
        <v>0.28883270284140616</v>
      </c>
      <c r="I24">
        <f t="shared" si="4"/>
        <v>0.99999078644469563</v>
      </c>
      <c r="J24">
        <f t="shared" si="5"/>
        <v>2.275082499619501E-3</v>
      </c>
      <c r="K24">
        <f t="shared" si="6"/>
        <v>4.1426144944647226E-5</v>
      </c>
      <c r="L24">
        <f t="shared" si="18"/>
        <v>0.10500000000000002</v>
      </c>
      <c r="N24" s="102">
        <f t="shared" si="19"/>
        <v>0.21000000000000005</v>
      </c>
      <c r="O24" s="97">
        <v>0</v>
      </c>
      <c r="P24" s="80" t="str">
        <f t="shared" si="7"/>
        <v>0.21 to 0.22</v>
      </c>
      <c r="Q24">
        <f t="shared" si="20"/>
        <v>0</v>
      </c>
      <c r="R24">
        <f>SUM(O$3:O24)/$S$2</f>
        <v>1</v>
      </c>
      <c r="AU24">
        <f t="shared" si="21"/>
        <v>3</v>
      </c>
      <c r="AV24" s="2">
        <f t="shared" si="22"/>
        <v>3.0000000000000001E-3</v>
      </c>
      <c r="BS24">
        <f t="shared" si="10"/>
        <v>8.9999999999999993E-3</v>
      </c>
      <c r="BT24">
        <f t="shared" si="10"/>
        <v>22</v>
      </c>
      <c r="BU24">
        <f t="shared" si="11"/>
        <v>8.9999999999999993E-3</v>
      </c>
      <c r="BV24">
        <f t="shared" si="12"/>
        <v>0.16131189307514071</v>
      </c>
      <c r="BW24">
        <f t="shared" si="13"/>
        <v>0.83868810692485929</v>
      </c>
      <c r="BX24">
        <f t="shared" si="14"/>
        <v>0.22114629254585805</v>
      </c>
      <c r="BY24">
        <f t="shared" si="15"/>
        <v>-143.33389533620365</v>
      </c>
      <c r="BZ24">
        <f t="shared" si="16"/>
        <v>0.2107843137254902</v>
      </c>
      <c r="CA24">
        <f t="shared" si="17"/>
        <v>-0.80370281595144166</v>
      </c>
    </row>
    <row r="25" spans="1:79" x14ac:dyDescent="0.25">
      <c r="A25" s="40">
        <v>0.01</v>
      </c>
      <c r="B25">
        <v>23</v>
      </c>
      <c r="C25" s="6">
        <f t="shared" si="0"/>
        <v>0.22058823529411764</v>
      </c>
      <c r="D25" s="6">
        <f t="shared" si="1"/>
        <v>-0.77020808187547585</v>
      </c>
      <c r="E25" s="7">
        <f t="shared" si="2"/>
        <v>0.22058823529411761</v>
      </c>
      <c r="F25" s="7">
        <f t="shared" si="3"/>
        <v>0.29654723106614217</v>
      </c>
      <c r="I25">
        <f t="shared" si="4"/>
        <v>0.99999741463412417</v>
      </c>
      <c r="J25">
        <f t="shared" si="5"/>
        <v>6.7582929902164411E-4</v>
      </c>
      <c r="K25">
        <f t="shared" si="6"/>
        <v>1.230592846799725E-5</v>
      </c>
      <c r="L25">
        <f t="shared" si="18"/>
        <v>0.11000000000000003</v>
      </c>
      <c r="N25" s="102">
        <f t="shared" si="19"/>
        <v>0.22000000000000006</v>
      </c>
      <c r="O25" s="97">
        <v>0</v>
      </c>
      <c r="P25" s="80" t="str">
        <f t="shared" si="7"/>
        <v>0.22 to 0.23</v>
      </c>
      <c r="Q25">
        <f t="shared" si="20"/>
        <v>0</v>
      </c>
      <c r="R25">
        <f>SUM(O$3:O25)/$S$2</f>
        <v>1</v>
      </c>
      <c r="AU25">
        <f t="shared" si="21"/>
        <v>4</v>
      </c>
      <c r="AV25" s="2">
        <f t="shared" si="22"/>
        <v>3.0000000000000001E-3</v>
      </c>
      <c r="AY25">
        <f>AV5</f>
        <v>1</v>
      </c>
      <c r="BA25" t="s">
        <v>63</v>
      </c>
      <c r="BB25">
        <v>1</v>
      </c>
      <c r="BK25" s="3" t="s">
        <v>17</v>
      </c>
      <c r="BS25">
        <f t="shared" si="10"/>
        <v>0.01</v>
      </c>
      <c r="BT25">
        <f t="shared" si="10"/>
        <v>23</v>
      </c>
      <c r="BU25">
        <f t="shared" si="11"/>
        <v>0.01</v>
      </c>
      <c r="BV25">
        <f t="shared" si="12"/>
        <v>0.17511031142305364</v>
      </c>
      <c r="BW25">
        <f t="shared" si="13"/>
        <v>0.82488968857694633</v>
      </c>
      <c r="BX25">
        <f t="shared" si="14"/>
        <v>0.22114629254585805</v>
      </c>
      <c r="BY25">
        <f t="shared" si="15"/>
        <v>-146.30714963540237</v>
      </c>
      <c r="BZ25">
        <f t="shared" si="16"/>
        <v>0.22058823529411764</v>
      </c>
      <c r="CA25">
        <f t="shared" si="17"/>
        <v>-0.77020808187547585</v>
      </c>
    </row>
    <row r="26" spans="1:79" x14ac:dyDescent="0.25">
      <c r="A26" s="40">
        <v>0.01</v>
      </c>
      <c r="B26">
        <v>24</v>
      </c>
      <c r="C26" s="6">
        <f t="shared" si="0"/>
        <v>0.23039215686274508</v>
      </c>
      <c r="D26" s="6">
        <f t="shared" si="1"/>
        <v>-0.73755597988205235</v>
      </c>
      <c r="E26" s="7">
        <f t="shared" si="2"/>
        <v>0.23039215686274503</v>
      </c>
      <c r="F26" s="7">
        <f t="shared" si="3"/>
        <v>0.30393757473324756</v>
      </c>
      <c r="I26">
        <f t="shared" si="4"/>
        <v>0.9999993252908147</v>
      </c>
      <c r="J26">
        <f t="shared" si="5"/>
        <v>1.8617871476868007E-4</v>
      </c>
      <c r="K26">
        <f t="shared" si="6"/>
        <v>3.3900601076687937E-6</v>
      </c>
      <c r="L26">
        <f t="shared" si="18"/>
        <v>0.11500000000000003</v>
      </c>
      <c r="N26" s="102">
        <f t="shared" si="19"/>
        <v>0.23000000000000007</v>
      </c>
      <c r="O26" s="97">
        <v>0</v>
      </c>
      <c r="P26" s="80" t="str">
        <f t="shared" si="7"/>
        <v>0.23 to 0.24</v>
      </c>
      <c r="Q26">
        <f t="shared" si="20"/>
        <v>0</v>
      </c>
      <c r="R26">
        <f>SUM(O$3:O26)/$S$2</f>
        <v>1</v>
      </c>
      <c r="AU26">
        <f t="shared" si="21"/>
        <v>5</v>
      </c>
      <c r="AV26" s="2">
        <f t="shared" si="22"/>
        <v>5.0000000000000001E-3</v>
      </c>
      <c r="AY26">
        <f>AV5</f>
        <v>1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0"/>
        <v>0.01</v>
      </c>
      <c r="BT26">
        <f t="shared" si="10"/>
        <v>24</v>
      </c>
      <c r="BU26">
        <f t="shared" si="11"/>
        <v>0.01</v>
      </c>
      <c r="BV26">
        <f t="shared" si="12"/>
        <v>0.17511031142305364</v>
      </c>
      <c r="BW26">
        <f t="shared" si="13"/>
        <v>0.82488968857694633</v>
      </c>
      <c r="BX26">
        <f t="shared" si="14"/>
        <v>0.23779647875293919</v>
      </c>
      <c r="BY26">
        <f t="shared" si="15"/>
        <v>-149.39792498930746</v>
      </c>
      <c r="BZ26">
        <f t="shared" si="16"/>
        <v>0.23039215686274508</v>
      </c>
      <c r="CA26">
        <f t="shared" si="17"/>
        <v>-0.73755597988205235</v>
      </c>
    </row>
    <row r="27" spans="1:79" ht="15.75" thickBot="1" x14ac:dyDescent="0.3">
      <c r="A27" s="48">
        <v>1.0999999999999999E-2</v>
      </c>
      <c r="B27">
        <v>25</v>
      </c>
      <c r="C27" s="6">
        <f t="shared" si="0"/>
        <v>0.24019607843137256</v>
      </c>
      <c r="D27" s="6">
        <f t="shared" si="1"/>
        <v>-0.7056719688033869</v>
      </c>
      <c r="E27" s="7">
        <f t="shared" si="2"/>
        <v>0.24019607843137242</v>
      </c>
      <c r="F27" s="7">
        <f t="shared" si="3"/>
        <v>0.3110116222314297</v>
      </c>
      <c r="I27">
        <f t="shared" si="4"/>
        <v>0.99999983628136901</v>
      </c>
      <c r="J27">
        <f t="shared" si="5"/>
        <v>4.7563760823752698E-5</v>
      </c>
      <c r="K27">
        <f t="shared" si="6"/>
        <v>8.6607112064149406E-7</v>
      </c>
      <c r="L27">
        <f t="shared" si="18"/>
        <v>0.12000000000000004</v>
      </c>
      <c r="N27" s="102">
        <f t="shared" si="19"/>
        <v>0.24000000000000007</v>
      </c>
      <c r="O27" s="97">
        <v>0</v>
      </c>
      <c r="P27" s="80" t="str">
        <f t="shared" si="7"/>
        <v>0.24 to 0.25</v>
      </c>
      <c r="Q27">
        <f t="shared" si="20"/>
        <v>0</v>
      </c>
      <c r="R27">
        <f>SUM(O$3:O27)/$S$2</f>
        <v>1</v>
      </c>
      <c r="AU27">
        <f t="shared" si="21"/>
        <v>6</v>
      </c>
      <c r="AV27" s="2">
        <f t="shared" si="22"/>
        <v>5.0000000000000001E-3</v>
      </c>
      <c r="BK27">
        <v>0.25</v>
      </c>
      <c r="BL27">
        <f>NORMSINV(BK27)</f>
        <v>-0.67448975019608193</v>
      </c>
      <c r="BM27">
        <v>0.25</v>
      </c>
      <c r="BS27">
        <f t="shared" si="10"/>
        <v>1.0999999999999999E-2</v>
      </c>
      <c r="BT27">
        <f t="shared" si="10"/>
        <v>25</v>
      </c>
      <c r="BU27">
        <f t="shared" si="11"/>
        <v>1.0999999999999999E-2</v>
      </c>
      <c r="BV27">
        <f t="shared" si="12"/>
        <v>0.18963491911953034</v>
      </c>
      <c r="BW27">
        <f t="shared" si="13"/>
        <v>0.81036508088046966</v>
      </c>
      <c r="BX27">
        <f t="shared" si="14"/>
        <v>0.23779647875293919</v>
      </c>
      <c r="BY27">
        <f t="shared" si="15"/>
        <v>-151.85073716310362</v>
      </c>
      <c r="BZ27">
        <f t="shared" si="16"/>
        <v>0.24019607843137256</v>
      </c>
      <c r="CA27">
        <f t="shared" si="17"/>
        <v>-0.7056719688033869</v>
      </c>
    </row>
    <row r="28" spans="1:79" x14ac:dyDescent="0.25">
      <c r="A28" s="40">
        <v>1.0999999999999999E-2</v>
      </c>
      <c r="B28">
        <v>26</v>
      </c>
      <c r="C28" s="6">
        <f t="shared" si="0"/>
        <v>0.25</v>
      </c>
      <c r="D28" s="6">
        <f t="shared" si="1"/>
        <v>-0.67448975019608193</v>
      </c>
      <c r="E28" s="7">
        <f t="shared" si="2"/>
        <v>0.24999999999999989</v>
      </c>
      <c r="F28" s="7">
        <f t="shared" si="3"/>
        <v>0.31777657268410692</v>
      </c>
      <c r="I28">
        <f t="shared" si="4"/>
        <v>0.99999996307100858</v>
      </c>
      <c r="J28">
        <f t="shared" si="5"/>
        <v>1.1268743448280053E-5</v>
      </c>
      <c r="K28">
        <f t="shared" si="6"/>
        <v>2.0518842701773114E-7</v>
      </c>
      <c r="L28">
        <f t="shared" si="18"/>
        <v>0.12500000000000003</v>
      </c>
      <c r="N28" s="80">
        <f t="shared" si="19"/>
        <v>0.25000000000000006</v>
      </c>
      <c r="AU28">
        <f t="shared" si="21"/>
        <v>7</v>
      </c>
      <c r="AV28" s="2">
        <f t="shared" si="22"/>
        <v>5.0000000000000001E-3</v>
      </c>
      <c r="AZ28" s="28">
        <f>AVERAGE(A3:A300)</f>
        <v>2.7009803921568636E-2</v>
      </c>
      <c r="BA28" t="s">
        <v>4</v>
      </c>
      <c r="BS28">
        <f t="shared" si="10"/>
        <v>1.0999999999999999E-2</v>
      </c>
      <c r="BT28">
        <f t="shared" si="10"/>
        <v>26</v>
      </c>
      <c r="BU28">
        <f t="shared" si="11"/>
        <v>1.0999999999999999E-2</v>
      </c>
      <c r="BV28">
        <f t="shared" si="12"/>
        <v>0.18963491911953034</v>
      </c>
      <c r="BW28">
        <f t="shared" si="13"/>
        <v>0.81036508088046966</v>
      </c>
      <c r="BX28">
        <f t="shared" si="14"/>
        <v>0.23779647875293919</v>
      </c>
      <c r="BY28">
        <f t="shared" si="15"/>
        <v>-158.04872643506704</v>
      </c>
      <c r="BZ28">
        <f t="shared" si="16"/>
        <v>0.25</v>
      </c>
      <c r="CA28">
        <f t="shared" si="17"/>
        <v>-0.67448975019608193</v>
      </c>
    </row>
    <row r="29" spans="1:79" x14ac:dyDescent="0.25">
      <c r="A29" s="40">
        <v>1.2999999999999999E-2</v>
      </c>
      <c r="B29">
        <v>27</v>
      </c>
      <c r="C29" s="6">
        <f t="shared" si="0"/>
        <v>0.25980392156862747</v>
      </c>
      <c r="D29" s="6">
        <f t="shared" si="1"/>
        <v>-0.6439500219523463</v>
      </c>
      <c r="E29" s="7">
        <f t="shared" si="2"/>
        <v>0.25980392156862736</v>
      </c>
      <c r="F29" s="7">
        <f t="shared" si="3"/>
        <v>0.32423901044411513</v>
      </c>
      <c r="I29">
        <f t="shared" si="4"/>
        <v>0.99999999225827929</v>
      </c>
      <c r="J29">
        <f t="shared" si="5"/>
        <v>2.4758706007403999E-6</v>
      </c>
      <c r="K29">
        <f t="shared" si="6"/>
        <v>4.5082222023867857E-8</v>
      </c>
      <c r="L29">
        <f t="shared" si="18"/>
        <v>0.13000000000000003</v>
      </c>
      <c r="AU29">
        <f t="shared" si="21"/>
        <v>8</v>
      </c>
      <c r="AV29" s="2">
        <f t="shared" si="22"/>
        <v>5.0000000000000001E-3</v>
      </c>
      <c r="BK29">
        <v>0.5</v>
      </c>
      <c r="BL29">
        <f>NORMSINV(BK29)</f>
        <v>0</v>
      </c>
      <c r="BM29">
        <v>0</v>
      </c>
      <c r="BS29">
        <f t="shared" si="10"/>
        <v>1.2999999999999999E-2</v>
      </c>
      <c r="BT29">
        <f t="shared" si="10"/>
        <v>27</v>
      </c>
      <c r="BU29">
        <f t="shared" si="11"/>
        <v>1.2999999999999999E-2</v>
      </c>
      <c r="BV29">
        <f t="shared" si="12"/>
        <v>0.22082662772535791</v>
      </c>
      <c r="BW29">
        <f t="shared" si="13"/>
        <v>0.77917337227464212</v>
      </c>
      <c r="BX29">
        <f t="shared" si="14"/>
        <v>0.25511179151948093</v>
      </c>
      <c r="BY29">
        <f t="shared" si="15"/>
        <v>-152.45083277336485</v>
      </c>
      <c r="BZ29">
        <f t="shared" si="16"/>
        <v>0.25980392156862747</v>
      </c>
      <c r="CA29">
        <f t="shared" si="17"/>
        <v>-0.6439500219523463</v>
      </c>
    </row>
    <row r="30" spans="1:79" x14ac:dyDescent="0.25">
      <c r="A30" s="40">
        <v>1.2999999999999999E-2</v>
      </c>
      <c r="B30">
        <v>28</v>
      </c>
      <c r="C30" s="6">
        <f t="shared" si="0"/>
        <v>0.26960784313725489</v>
      </c>
      <c r="D30" s="6">
        <f t="shared" si="1"/>
        <v>-0.61399945662219402</v>
      </c>
      <c r="E30" s="7">
        <f t="shared" si="2"/>
        <v>0.26960784313725483</v>
      </c>
      <c r="F30" s="7">
        <f t="shared" si="3"/>
        <v>0.33040496851473733</v>
      </c>
      <c r="I30">
        <f t="shared" si="4"/>
        <v>0.99999999849189625</v>
      </c>
      <c r="J30">
        <f t="shared" si="5"/>
        <v>5.0446790456807962E-7</v>
      </c>
      <c r="K30">
        <f t="shared" si="6"/>
        <v>9.1856715253424299E-9</v>
      </c>
      <c r="L30">
        <f t="shared" si="18"/>
        <v>0.13500000000000004</v>
      </c>
      <c r="AU30">
        <f t="shared" si="21"/>
        <v>9</v>
      </c>
      <c r="AV30" s="2">
        <f t="shared" si="22"/>
        <v>5.0000000000000001E-3</v>
      </c>
      <c r="BK30">
        <v>0.5</v>
      </c>
      <c r="BL30">
        <f>NORMSINV(BK30)</f>
        <v>0</v>
      </c>
      <c r="BM30">
        <v>0.25</v>
      </c>
      <c r="BS30">
        <f t="shared" si="10"/>
        <v>1.2999999999999999E-2</v>
      </c>
      <c r="BT30">
        <f t="shared" si="10"/>
        <v>28</v>
      </c>
      <c r="BU30">
        <f t="shared" si="11"/>
        <v>1.2999999999999999E-2</v>
      </c>
      <c r="BV30">
        <f t="shared" si="12"/>
        <v>0.22082662772535791</v>
      </c>
      <c r="BW30">
        <f t="shared" si="13"/>
        <v>0.77917337227464212</v>
      </c>
      <c r="BX30">
        <f t="shared" si="14"/>
        <v>0.25511179151948093</v>
      </c>
      <c r="BY30">
        <f t="shared" si="15"/>
        <v>-158.20369438745408</v>
      </c>
      <c r="BZ30">
        <f t="shared" si="16"/>
        <v>0.26960784313725489</v>
      </c>
      <c r="CA30">
        <f t="shared" si="17"/>
        <v>-0.61399945662219402</v>
      </c>
    </row>
    <row r="31" spans="1:79" x14ac:dyDescent="0.25">
      <c r="A31" s="40">
        <v>1.4E-2</v>
      </c>
      <c r="B31">
        <v>29</v>
      </c>
      <c r="C31" s="6">
        <f t="shared" si="0"/>
        <v>0.27941176470588236</v>
      </c>
      <c r="D31" s="6">
        <f t="shared" si="1"/>
        <v>-0.58458985705947353</v>
      </c>
      <c r="E31" s="7">
        <f t="shared" si="2"/>
        <v>0.27941176470588236</v>
      </c>
      <c r="F31" s="7">
        <f t="shared" si="3"/>
        <v>0.33627998285710531</v>
      </c>
      <c r="I31">
        <f t="shared" si="4"/>
        <v>0.99999999972705178</v>
      </c>
      <c r="J31">
        <f t="shared" si="5"/>
        <v>9.5321810968614624E-8</v>
      </c>
      <c r="K31">
        <f t="shared" si="6"/>
        <v>1.7356799844544177E-9</v>
      </c>
      <c r="L31">
        <f t="shared" si="18"/>
        <v>0.14000000000000004</v>
      </c>
      <c r="AU31">
        <f t="shared" si="21"/>
        <v>10</v>
      </c>
      <c r="AV31" s="2">
        <f t="shared" si="22"/>
        <v>5.0000000000000001E-3</v>
      </c>
      <c r="BS31">
        <f t="shared" si="10"/>
        <v>1.4E-2</v>
      </c>
      <c r="BT31">
        <f t="shared" si="10"/>
        <v>29</v>
      </c>
      <c r="BU31">
        <f t="shared" si="11"/>
        <v>1.4E-2</v>
      </c>
      <c r="BV31">
        <f t="shared" si="12"/>
        <v>0.23746352942429225</v>
      </c>
      <c r="BW31">
        <f t="shared" si="13"/>
        <v>0.76253647057570773</v>
      </c>
      <c r="BX31">
        <f t="shared" si="14"/>
        <v>0.25511179151948093</v>
      </c>
      <c r="BY31">
        <f t="shared" si="15"/>
        <v>-159.81629558547399</v>
      </c>
      <c r="BZ31">
        <f t="shared" si="16"/>
        <v>0.27941176470588236</v>
      </c>
      <c r="CA31">
        <f t="shared" si="17"/>
        <v>-0.58458985705947353</v>
      </c>
    </row>
    <row r="32" spans="1:79" x14ac:dyDescent="0.25">
      <c r="A32" s="40">
        <v>1.4E-2</v>
      </c>
      <c r="B32">
        <v>30</v>
      </c>
      <c r="C32" s="6">
        <f t="shared" si="0"/>
        <v>0.28921568627450983</v>
      </c>
      <c r="D32" s="6">
        <f t="shared" si="1"/>
        <v>-0.55567745327425289</v>
      </c>
      <c r="E32" s="7">
        <f t="shared" si="2"/>
        <v>0.28921568627450983</v>
      </c>
      <c r="F32" s="7">
        <f t="shared" si="3"/>
        <v>0.34186913913755584</v>
      </c>
      <c r="I32">
        <f t="shared" si="4"/>
        <v>0.99999999995410938</v>
      </c>
      <c r="J32">
        <f t="shared" si="5"/>
        <v>1.6703372835996366E-8</v>
      </c>
      <c r="K32">
        <f t="shared" si="6"/>
        <v>3.0414560539417616E-10</v>
      </c>
      <c r="L32">
        <f t="shared" si="18"/>
        <v>0.14500000000000005</v>
      </c>
      <c r="AU32">
        <f t="shared" si="21"/>
        <v>11</v>
      </c>
      <c r="AV32" s="2">
        <f t="shared" si="22"/>
        <v>5.0000000000000001E-3</v>
      </c>
      <c r="BK32">
        <v>0.75</v>
      </c>
      <c r="BL32">
        <f>NORMSINV(BK32)</f>
        <v>0.67448975019608193</v>
      </c>
      <c r="BM32">
        <v>0</v>
      </c>
      <c r="BS32">
        <f t="shared" si="10"/>
        <v>1.4E-2</v>
      </c>
      <c r="BT32">
        <f t="shared" si="10"/>
        <v>30</v>
      </c>
      <c r="BU32">
        <f t="shared" si="11"/>
        <v>1.4E-2</v>
      </c>
      <c r="BV32">
        <f t="shared" si="12"/>
        <v>0.23746352942429225</v>
      </c>
      <c r="BW32">
        <f t="shared" si="13"/>
        <v>0.76253647057570773</v>
      </c>
      <c r="BX32">
        <f t="shared" si="14"/>
        <v>0.27306458526651123</v>
      </c>
      <c r="BY32">
        <f t="shared" si="15"/>
        <v>-161.41150163628589</v>
      </c>
      <c r="BZ32">
        <f t="shared" si="16"/>
        <v>0.28921568627450983</v>
      </c>
      <c r="CA32">
        <f t="shared" si="17"/>
        <v>-0.55567745327425289</v>
      </c>
    </row>
    <row r="33" spans="1:79" x14ac:dyDescent="0.25">
      <c r="A33" s="40">
        <v>1.4E-2</v>
      </c>
      <c r="B33">
        <v>31</v>
      </c>
      <c r="C33" s="6">
        <f t="shared" si="0"/>
        <v>0.29901960784313725</v>
      </c>
      <c r="D33" s="6">
        <f t="shared" si="1"/>
        <v>-0.52722231267309194</v>
      </c>
      <c r="E33" s="7">
        <f t="shared" si="2"/>
        <v>0.29901960784313714</v>
      </c>
      <c r="F33" s="7">
        <f t="shared" si="3"/>
        <v>0.34717711315714195</v>
      </c>
      <c r="I33">
        <f t="shared" si="4"/>
        <v>0.99999999999283351</v>
      </c>
      <c r="J33">
        <f t="shared" si="5"/>
        <v>2.7143710323794676E-9</v>
      </c>
      <c r="K33">
        <f t="shared" si="6"/>
        <v>4.9424989133233503E-11</v>
      </c>
      <c r="L33">
        <f t="shared" si="18"/>
        <v>0.15000000000000005</v>
      </c>
      <c r="AU33">
        <f t="shared" si="21"/>
        <v>12</v>
      </c>
      <c r="AV33" s="2">
        <f t="shared" si="22"/>
        <v>5.0000000000000001E-3</v>
      </c>
      <c r="BK33">
        <v>0.75</v>
      </c>
      <c r="BL33">
        <f>NORMSINV(BK33)</f>
        <v>0.67448975019608193</v>
      </c>
      <c r="BM33">
        <v>0.25</v>
      </c>
      <c r="BS33">
        <f t="shared" si="10"/>
        <v>1.4E-2</v>
      </c>
      <c r="BT33">
        <f t="shared" si="10"/>
        <v>31</v>
      </c>
      <c r="BU33">
        <f t="shared" si="11"/>
        <v>1.4E-2</v>
      </c>
      <c r="BV33">
        <f t="shared" si="12"/>
        <v>0.23746352942429225</v>
      </c>
      <c r="BW33">
        <f t="shared" si="13"/>
        <v>0.76253647057570773</v>
      </c>
      <c r="BX33">
        <f t="shared" si="14"/>
        <v>0.29162228730107631</v>
      </c>
      <c r="BY33">
        <f t="shared" si="15"/>
        <v>-162.87226177706208</v>
      </c>
      <c r="BZ33">
        <f t="shared" si="16"/>
        <v>0.29901960784313725</v>
      </c>
      <c r="CA33">
        <f t="shared" si="17"/>
        <v>-0.52722231267309194</v>
      </c>
    </row>
    <row r="34" spans="1:79" x14ac:dyDescent="0.25">
      <c r="A34" s="40">
        <v>1.4999999999999999E-2</v>
      </c>
      <c r="B34">
        <v>32</v>
      </c>
      <c r="C34" s="6">
        <f t="shared" si="0"/>
        <v>0.30882352941176472</v>
      </c>
      <c r="D34" s="6">
        <f t="shared" si="1"/>
        <v>-0.49918784205087674</v>
      </c>
      <c r="E34" s="7">
        <f t="shared" si="2"/>
        <v>0.30882352941176461</v>
      </c>
      <c r="F34" s="7">
        <f t="shared" si="3"/>
        <v>0.3522082059645304</v>
      </c>
      <c r="I34">
        <f t="shared" si="4"/>
        <v>0.99999999999896061</v>
      </c>
      <c r="J34">
        <f t="shared" si="5"/>
        <v>4.0906035888400766E-10</v>
      </c>
      <c r="K34">
        <f t="shared" si="6"/>
        <v>7.4484304288184873E-12</v>
      </c>
      <c r="L34">
        <f t="shared" si="18"/>
        <v>0.15500000000000005</v>
      </c>
      <c r="AU34">
        <f t="shared" si="21"/>
        <v>13</v>
      </c>
      <c r="AV34" s="2">
        <f t="shared" si="22"/>
        <v>6.0000000000000001E-3</v>
      </c>
      <c r="BS34">
        <f t="shared" si="10"/>
        <v>1.4999999999999999E-2</v>
      </c>
      <c r="BT34">
        <f t="shared" si="10"/>
        <v>32</v>
      </c>
      <c r="BU34">
        <f t="shared" si="11"/>
        <v>1.4999999999999999E-2</v>
      </c>
      <c r="BV34">
        <f t="shared" si="12"/>
        <v>0.25476604997417318</v>
      </c>
      <c r="BW34">
        <f t="shared" si="13"/>
        <v>0.74523395002582682</v>
      </c>
      <c r="BX34">
        <f t="shared" si="14"/>
        <v>0.29162228730107631</v>
      </c>
      <c r="BY34">
        <f t="shared" si="15"/>
        <v>-163.78144377310213</v>
      </c>
      <c r="BZ34">
        <f t="shared" si="16"/>
        <v>0.30882352941176472</v>
      </c>
      <c r="CA34">
        <f t="shared" si="17"/>
        <v>-0.49918784205087674</v>
      </c>
    </row>
    <row r="35" spans="1:79" x14ac:dyDescent="0.25">
      <c r="A35" s="40">
        <v>1.4999999999999999E-2</v>
      </c>
      <c r="B35">
        <v>33</v>
      </c>
      <c r="C35" s="6">
        <f t="shared" ref="C35:C66" si="23">(B35-0.5)/$S$2</f>
        <v>0.31862745098039214</v>
      </c>
      <c r="D35" s="6">
        <f t="shared" si="1"/>
        <v>-0.47154036435244084</v>
      </c>
      <c r="E35" s="7">
        <f t="shared" si="2"/>
        <v>0.31862745098039214</v>
      </c>
      <c r="F35" s="7">
        <f t="shared" si="3"/>
        <v>0.3569663744652703</v>
      </c>
      <c r="I35">
        <f t="shared" si="4"/>
        <v>0.99999999999986</v>
      </c>
      <c r="J35">
        <f t="shared" si="5"/>
        <v>5.7168753700963765E-11</v>
      </c>
      <c r="K35">
        <f t="shared" si="6"/>
        <v>1.0409649221586684E-12</v>
      </c>
      <c r="L35">
        <f t="shared" si="18"/>
        <v>0.16000000000000006</v>
      </c>
      <c r="AU35">
        <f t="shared" si="21"/>
        <v>14</v>
      </c>
      <c r="AV35" s="2">
        <f t="shared" si="22"/>
        <v>6.0000000000000001E-3</v>
      </c>
      <c r="BK35" t="s">
        <v>18</v>
      </c>
      <c r="BS35">
        <f t="shared" si="10"/>
        <v>1.4999999999999999E-2</v>
      </c>
      <c r="BT35">
        <f t="shared" si="10"/>
        <v>33</v>
      </c>
      <c r="BU35">
        <f t="shared" si="11"/>
        <v>1.4999999999999999E-2</v>
      </c>
      <c r="BV35">
        <f t="shared" si="12"/>
        <v>0.25476604997417318</v>
      </c>
      <c r="BW35">
        <f t="shared" si="13"/>
        <v>0.74523395002582682</v>
      </c>
      <c r="BX35">
        <f t="shared" si="14"/>
        <v>0.33039830718419261</v>
      </c>
      <c r="BY35">
        <f t="shared" si="15"/>
        <v>-160.86628784877186</v>
      </c>
      <c r="BZ35">
        <f t="shared" si="16"/>
        <v>0.31862745098039214</v>
      </c>
      <c r="CA35">
        <f t="shared" si="17"/>
        <v>-0.47154036435244084</v>
      </c>
    </row>
    <row r="36" spans="1:79" x14ac:dyDescent="0.25">
      <c r="A36" s="40">
        <v>1.4999999999999999E-2</v>
      </c>
      <c r="B36">
        <v>34</v>
      </c>
      <c r="C36" s="6">
        <f t="shared" si="23"/>
        <v>0.32843137254901961</v>
      </c>
      <c r="D36" s="6">
        <f t="shared" si="1"/>
        <v>-0.4442487567613449</v>
      </c>
      <c r="E36" s="7">
        <f t="shared" si="2"/>
        <v>0.32843137254901955</v>
      </c>
      <c r="F36" s="7">
        <f t="shared" si="3"/>
        <v>0.36145525819205754</v>
      </c>
      <c r="I36">
        <f t="shared" si="4"/>
        <v>0.99999999999998246</v>
      </c>
      <c r="J36">
        <f t="shared" si="5"/>
        <v>7.4094027194566397E-12</v>
      </c>
      <c r="K36">
        <f t="shared" si="6"/>
        <v>1.3491510354495238E-13</v>
      </c>
      <c r="L36">
        <f t="shared" si="18"/>
        <v>0.16500000000000006</v>
      </c>
      <c r="AU36">
        <f t="shared" si="21"/>
        <v>15</v>
      </c>
      <c r="AV36" s="2">
        <f t="shared" si="22"/>
        <v>7.0000000000000001E-3</v>
      </c>
      <c r="BK36">
        <v>0.1</v>
      </c>
      <c r="BL36">
        <f>NORMSINV(BK36)</f>
        <v>-1.2815515655446006</v>
      </c>
      <c r="BM36">
        <v>0</v>
      </c>
      <c r="BS36">
        <f t="shared" si="10"/>
        <v>1.4999999999999999E-2</v>
      </c>
      <c r="BT36">
        <f t="shared" si="10"/>
        <v>34</v>
      </c>
      <c r="BU36">
        <f t="shared" si="11"/>
        <v>1.4999999999999999E-2</v>
      </c>
      <c r="BV36">
        <f t="shared" si="12"/>
        <v>0.25476604997417318</v>
      </c>
      <c r="BW36">
        <f t="shared" si="13"/>
        <v>0.74523395002582682</v>
      </c>
      <c r="BX36">
        <f t="shared" si="14"/>
        <v>0.35052828958334303</v>
      </c>
      <c r="BY36">
        <f t="shared" si="15"/>
        <v>-161.85347247041869</v>
      </c>
      <c r="BZ36">
        <f t="shared" si="16"/>
        <v>0.32843137254901961</v>
      </c>
      <c r="CA36">
        <f t="shared" si="17"/>
        <v>-0.4442487567613449</v>
      </c>
    </row>
    <row r="37" spans="1:79" x14ac:dyDescent="0.25">
      <c r="A37" s="40">
        <v>1.6E-2</v>
      </c>
      <c r="B37">
        <v>35</v>
      </c>
      <c r="C37" s="6">
        <f t="shared" si="23"/>
        <v>0.33823529411764708</v>
      </c>
      <c r="D37" s="6">
        <f t="shared" si="1"/>
        <v>-0.41728413938902159</v>
      </c>
      <c r="E37" s="7">
        <f t="shared" si="2"/>
        <v>0.33823529411764708</v>
      </c>
      <c r="F37" s="7">
        <f t="shared" si="3"/>
        <v>0.3656782027827164</v>
      </c>
      <c r="I37">
        <f t="shared" si="4"/>
        <v>0.999999999999998</v>
      </c>
      <c r="J37">
        <f t="shared" si="5"/>
        <v>8.905551564754959E-13</v>
      </c>
      <c r="K37">
        <f t="shared" si="6"/>
        <v>1.621579305345058E-14</v>
      </c>
      <c r="L37">
        <f t="shared" si="18"/>
        <v>0.17000000000000007</v>
      </c>
      <c r="AU37">
        <f t="shared" si="21"/>
        <v>16</v>
      </c>
      <c r="AV37" s="2">
        <f t="shared" si="22"/>
        <v>7.0000000000000001E-3</v>
      </c>
      <c r="BK37">
        <v>0.1</v>
      </c>
      <c r="BL37">
        <f>NORMSINV(BK37)</f>
        <v>-1.2815515655446006</v>
      </c>
      <c r="BM37">
        <v>0.25</v>
      </c>
      <c r="BS37">
        <f t="shared" si="10"/>
        <v>1.6E-2</v>
      </c>
      <c r="BT37">
        <f t="shared" si="10"/>
        <v>35</v>
      </c>
      <c r="BU37">
        <f t="shared" si="11"/>
        <v>1.6E-2</v>
      </c>
      <c r="BV37">
        <f t="shared" si="12"/>
        <v>0.27270664123932503</v>
      </c>
      <c r="BW37">
        <f t="shared" si="13"/>
        <v>0.72729335876067491</v>
      </c>
      <c r="BX37">
        <f t="shared" si="14"/>
        <v>0.35052828958334303</v>
      </c>
      <c r="BY37">
        <f t="shared" si="15"/>
        <v>-161.9894024632535</v>
      </c>
      <c r="BZ37">
        <f t="shared" si="16"/>
        <v>0.33823529411764708</v>
      </c>
      <c r="CA37">
        <f t="shared" si="17"/>
        <v>-0.41728413938902159</v>
      </c>
    </row>
    <row r="38" spans="1:79" x14ac:dyDescent="0.25">
      <c r="A38" s="40">
        <v>1.6E-2</v>
      </c>
      <c r="B38">
        <v>36</v>
      </c>
      <c r="C38" s="6">
        <f t="shared" si="23"/>
        <v>0.34803921568627449</v>
      </c>
      <c r="D38" s="6">
        <f t="shared" si="1"/>
        <v>-0.39061960593929995</v>
      </c>
      <c r="E38" s="7">
        <f t="shared" si="2"/>
        <v>0.34803921568627444</v>
      </c>
      <c r="F38" s="7">
        <f t="shared" si="3"/>
        <v>0.36963828061819304</v>
      </c>
      <c r="I38">
        <f t="shared" si="4"/>
        <v>0.99999999999999978</v>
      </c>
      <c r="J38">
        <f t="shared" si="5"/>
        <v>9.9263958725699683E-14</v>
      </c>
      <c r="K38">
        <f t="shared" si="6"/>
        <v>1.8074611108116087E-15</v>
      </c>
      <c r="L38">
        <f t="shared" si="18"/>
        <v>0.17500000000000007</v>
      </c>
      <c r="AU38">
        <f t="shared" si="21"/>
        <v>17</v>
      </c>
      <c r="AV38" s="2">
        <f t="shared" si="22"/>
        <v>7.0000000000000001E-3</v>
      </c>
      <c r="BS38">
        <f t="shared" si="10"/>
        <v>1.6E-2</v>
      </c>
      <c r="BT38">
        <f t="shared" si="10"/>
        <v>36</v>
      </c>
      <c r="BU38">
        <f t="shared" si="11"/>
        <v>1.6E-2</v>
      </c>
      <c r="BV38">
        <f t="shared" si="12"/>
        <v>0.27270664123932503</v>
      </c>
      <c r="BW38">
        <f t="shared" si="13"/>
        <v>0.72729335876067491</v>
      </c>
      <c r="BX38">
        <f t="shared" si="14"/>
        <v>0.35052828958334303</v>
      </c>
      <c r="BY38">
        <f t="shared" si="15"/>
        <v>-166.68474746218837</v>
      </c>
      <c r="BZ38">
        <f t="shared" si="16"/>
        <v>0.34803921568627449</v>
      </c>
      <c r="CA38">
        <f t="shared" si="17"/>
        <v>-0.39061960593929995</v>
      </c>
    </row>
    <row r="39" spans="1:79" x14ac:dyDescent="0.25">
      <c r="A39" s="40">
        <v>1.7000000000000001E-2</v>
      </c>
      <c r="B39">
        <v>37</v>
      </c>
      <c r="C39" s="6">
        <f t="shared" si="23"/>
        <v>0.35784313725490197</v>
      </c>
      <c r="D39" s="6">
        <f t="shared" si="1"/>
        <v>-0.36422998936283119</v>
      </c>
      <c r="E39" s="7">
        <f t="shared" si="2"/>
        <v>0.35784313725490191</v>
      </c>
      <c r="F39" s="7">
        <f t="shared" si="3"/>
        <v>0.37333830899665899</v>
      </c>
      <c r="I39">
        <f t="shared" si="4"/>
        <v>1</v>
      </c>
      <c r="J39">
        <f t="shared" si="5"/>
        <v>1.0260664942818689E-14</v>
      </c>
      <c r="K39">
        <f t="shared" si="6"/>
        <v>1.8683269429603414E-16</v>
      </c>
      <c r="L39">
        <f t="shared" si="18"/>
        <v>0.18000000000000008</v>
      </c>
      <c r="AU39">
        <f t="shared" si="21"/>
        <v>18</v>
      </c>
      <c r="AV39" s="2">
        <f t="shared" si="22"/>
        <v>7.0000000000000001E-3</v>
      </c>
      <c r="BK39">
        <v>0.9</v>
      </c>
      <c r="BL39">
        <f>NORMSINV(BK39)</f>
        <v>1.2815515655446006</v>
      </c>
      <c r="BM39">
        <v>0</v>
      </c>
      <c r="BS39">
        <f t="shared" si="10"/>
        <v>1.7000000000000001E-2</v>
      </c>
      <c r="BT39">
        <f t="shared" si="10"/>
        <v>37</v>
      </c>
      <c r="BU39">
        <f t="shared" si="11"/>
        <v>1.7000000000000001E-2</v>
      </c>
      <c r="BV39">
        <f t="shared" si="12"/>
        <v>0.29125282613450487</v>
      </c>
      <c r="BW39">
        <f t="shared" si="13"/>
        <v>0.70874717386549513</v>
      </c>
      <c r="BX39">
        <f t="shared" si="14"/>
        <v>0.35052828958334303</v>
      </c>
      <c r="BY39">
        <f t="shared" si="15"/>
        <v>-166.57705270898953</v>
      </c>
      <c r="BZ39">
        <f t="shared" si="16"/>
        <v>0.35784313725490197</v>
      </c>
      <c r="CA39">
        <f t="shared" si="17"/>
        <v>-0.36422998936283119</v>
      </c>
    </row>
    <row r="40" spans="1:79" x14ac:dyDescent="0.25">
      <c r="A40" s="40">
        <v>1.7000000000000001E-2</v>
      </c>
      <c r="B40">
        <v>38</v>
      </c>
      <c r="C40" s="6">
        <f t="shared" si="23"/>
        <v>0.36764705882352944</v>
      </c>
      <c r="D40" s="6">
        <f t="shared" si="1"/>
        <v>-0.33809165680420711</v>
      </c>
      <c r="E40" s="7">
        <f t="shared" si="2"/>
        <v>0.36764705882352933</v>
      </c>
      <c r="F40" s="7">
        <f t="shared" si="3"/>
        <v>0.37678086615790407</v>
      </c>
      <c r="I40">
        <f t="shared" si="4"/>
        <v>1</v>
      </c>
      <c r="J40">
        <f t="shared" si="5"/>
        <v>9.8358651850013433E-16</v>
      </c>
      <c r="K40">
        <f t="shared" si="6"/>
        <v>1.790976709099655E-17</v>
      </c>
      <c r="L40">
        <f t="shared" si="18"/>
        <v>0.18500000000000008</v>
      </c>
      <c r="AU40">
        <f t="shared" si="21"/>
        <v>19</v>
      </c>
      <c r="AV40" s="2">
        <f t="shared" si="22"/>
        <v>8.0000000000000002E-3</v>
      </c>
      <c r="BK40">
        <v>0.9</v>
      </c>
      <c r="BL40">
        <f>NORMSINV(BK40)</f>
        <v>1.2815515655446006</v>
      </c>
      <c r="BM40">
        <v>0.25</v>
      </c>
      <c r="BS40">
        <f t="shared" si="10"/>
        <v>1.7000000000000001E-2</v>
      </c>
      <c r="BT40">
        <f t="shared" si="10"/>
        <v>38</v>
      </c>
      <c r="BU40">
        <f t="shared" si="11"/>
        <v>1.7000000000000001E-2</v>
      </c>
      <c r="BV40">
        <f t="shared" si="12"/>
        <v>0.29125282613450487</v>
      </c>
      <c r="BW40">
        <f t="shared" si="13"/>
        <v>0.70874717386549513</v>
      </c>
      <c r="BX40">
        <f t="shared" si="14"/>
        <v>0.35052828958334303</v>
      </c>
      <c r="BY40">
        <f t="shared" si="15"/>
        <v>-171.14080757772896</v>
      </c>
      <c r="BZ40">
        <f t="shared" si="16"/>
        <v>0.36764705882352944</v>
      </c>
      <c r="CA40">
        <f t="shared" si="17"/>
        <v>-0.33809165680420711</v>
      </c>
    </row>
    <row r="41" spans="1:79" x14ac:dyDescent="0.25">
      <c r="A41" s="40">
        <v>1.7999999999999999E-2</v>
      </c>
      <c r="B41">
        <v>39</v>
      </c>
      <c r="C41" s="6">
        <f t="shared" si="23"/>
        <v>0.37745098039215685</v>
      </c>
      <c r="D41" s="6">
        <f t="shared" si="1"/>
        <v>-0.31218232916364996</v>
      </c>
      <c r="E41" s="7">
        <f t="shared" si="2"/>
        <v>0.37745098039215685</v>
      </c>
      <c r="F41" s="7">
        <f t="shared" si="3"/>
        <v>0.3799683054215296</v>
      </c>
      <c r="I41">
        <f t="shared" si="4"/>
        <v>1</v>
      </c>
      <c r="J41">
        <f t="shared" si="5"/>
        <v>8.7438515382932835E-17</v>
      </c>
      <c r="K41">
        <f t="shared" si="6"/>
        <v>1.5921359390720768E-18</v>
      </c>
      <c r="L41">
        <f t="shared" si="18"/>
        <v>0.19000000000000009</v>
      </c>
      <c r="AU41">
        <f t="shared" si="21"/>
        <v>20</v>
      </c>
      <c r="AV41" s="2">
        <f t="shared" si="22"/>
        <v>8.0000000000000002E-3</v>
      </c>
      <c r="BS41">
        <f t="shared" si="10"/>
        <v>1.7999999999999999E-2</v>
      </c>
      <c r="BT41">
        <f t="shared" si="10"/>
        <v>39</v>
      </c>
      <c r="BU41">
        <f t="shared" si="11"/>
        <v>1.7999999999999999E-2</v>
      </c>
      <c r="BV41">
        <f t="shared" si="12"/>
        <v>0.31036732310812731</v>
      </c>
      <c r="BW41">
        <f t="shared" si="13"/>
        <v>0.68963267689187269</v>
      </c>
      <c r="BX41">
        <f t="shared" si="14"/>
        <v>0.37108707109844929</v>
      </c>
      <c r="BY41">
        <f t="shared" si="15"/>
        <v>-166.42143368848173</v>
      </c>
      <c r="BZ41">
        <f t="shared" si="16"/>
        <v>0.37745098039215685</v>
      </c>
      <c r="CA41">
        <f t="shared" si="17"/>
        <v>-0.31218232916364996</v>
      </c>
    </row>
    <row r="42" spans="1:79" x14ac:dyDescent="0.25">
      <c r="A42" s="40">
        <v>1.9E-2</v>
      </c>
      <c r="B42">
        <v>40</v>
      </c>
      <c r="C42" s="6">
        <f t="shared" si="23"/>
        <v>0.38725490196078433</v>
      </c>
      <c r="D42" s="6">
        <f t="shared" si="1"/>
        <v>-0.28648092140631365</v>
      </c>
      <c r="E42" s="7">
        <f t="shared" si="2"/>
        <v>0.38725490196078427</v>
      </c>
      <c r="F42" s="7">
        <f t="shared" si="3"/>
        <v>0.3829027676607154</v>
      </c>
      <c r="I42">
        <f t="shared" si="4"/>
        <v>1</v>
      </c>
      <c r="J42">
        <f t="shared" si="5"/>
        <v>7.2085203553128503E-18</v>
      </c>
      <c r="K42">
        <f t="shared" si="6"/>
        <v>1.312573100648321E-19</v>
      </c>
      <c r="L42">
        <f t="shared" si="18"/>
        <v>0.19500000000000009</v>
      </c>
      <c r="AU42">
        <f t="shared" si="21"/>
        <v>21</v>
      </c>
      <c r="AV42" s="2">
        <f t="shared" si="22"/>
        <v>8.0000000000000002E-3</v>
      </c>
      <c r="BS42">
        <f t="shared" si="10"/>
        <v>1.9E-2</v>
      </c>
      <c r="BT42">
        <f t="shared" si="10"/>
        <v>40</v>
      </c>
      <c r="BU42">
        <f t="shared" si="11"/>
        <v>1.9E-2</v>
      </c>
      <c r="BV42">
        <f t="shared" si="12"/>
        <v>0.33000823361017911</v>
      </c>
      <c r="BW42">
        <f t="shared" si="13"/>
        <v>0.66999176638982094</v>
      </c>
      <c r="BX42">
        <f t="shared" si="14"/>
        <v>0.37108707109844929</v>
      </c>
      <c r="BY42">
        <f t="shared" si="15"/>
        <v>-165.89654180834182</v>
      </c>
      <c r="BZ42">
        <f t="shared" si="16"/>
        <v>0.38725490196078433</v>
      </c>
      <c r="CA42">
        <f t="shared" si="17"/>
        <v>-0.28648092140631365</v>
      </c>
    </row>
    <row r="43" spans="1:79" x14ac:dyDescent="0.25">
      <c r="A43" s="40">
        <v>1.9E-2</v>
      </c>
      <c r="B43">
        <v>41</v>
      </c>
      <c r="C43" s="6">
        <f t="shared" si="23"/>
        <v>0.39705882352941174</v>
      </c>
      <c r="D43" s="6">
        <f t="shared" si="1"/>
        <v>-0.260967400401453</v>
      </c>
      <c r="E43" s="7">
        <f t="shared" si="2"/>
        <v>0.39705882352941169</v>
      </c>
      <c r="F43" s="7">
        <f t="shared" si="3"/>
        <v>0.38558619229872154</v>
      </c>
      <c r="I43">
        <f t="shared" si="4"/>
        <v>1</v>
      </c>
      <c r="J43">
        <f t="shared" si="5"/>
        <v>5.5111550494642639E-19</v>
      </c>
      <c r="K43">
        <f t="shared" si="6"/>
        <v>1.0035060615591494E-20</v>
      </c>
      <c r="L43">
        <f t="shared" si="18"/>
        <v>0.20000000000000009</v>
      </c>
      <c r="AU43">
        <f t="shared" si="21"/>
        <v>22</v>
      </c>
      <c r="AV43" s="2">
        <f t="shared" si="22"/>
        <v>8.9999999999999993E-3</v>
      </c>
      <c r="BS43">
        <f t="shared" si="10"/>
        <v>1.9E-2</v>
      </c>
      <c r="BT43">
        <f t="shared" si="10"/>
        <v>41</v>
      </c>
      <c r="BU43">
        <f t="shared" si="11"/>
        <v>1.9E-2</v>
      </c>
      <c r="BV43">
        <f t="shared" si="12"/>
        <v>0.33000823361017911</v>
      </c>
      <c r="BW43">
        <f t="shared" si="13"/>
        <v>0.66999176638982094</v>
      </c>
      <c r="BX43">
        <f t="shared" si="14"/>
        <v>0.37108707109844929</v>
      </c>
      <c r="BY43">
        <f t="shared" si="15"/>
        <v>-170.09645425918592</v>
      </c>
      <c r="BZ43">
        <f t="shared" si="16"/>
        <v>0.39705882352941174</v>
      </c>
      <c r="CA43">
        <f t="shared" si="17"/>
        <v>-0.260967400401453</v>
      </c>
    </row>
    <row r="44" spans="1:79" x14ac:dyDescent="0.25">
      <c r="A44" s="35">
        <v>0.02</v>
      </c>
      <c r="B44">
        <v>42</v>
      </c>
      <c r="C44" s="6">
        <f t="shared" si="23"/>
        <v>0.40686274509803921</v>
      </c>
      <c r="D44" s="6">
        <f t="shared" si="1"/>
        <v>-0.23562265759588827</v>
      </c>
      <c r="E44" s="7">
        <f t="shared" si="2"/>
        <v>0.40686274509803921</v>
      </c>
      <c r="F44" s="7">
        <f t="shared" si="3"/>
        <v>0.38802032698638961</v>
      </c>
      <c r="I44">
        <f t="shared" si="4"/>
        <v>1</v>
      </c>
      <c r="J44">
        <f t="shared" si="5"/>
        <v>3.9074396244676756E-20</v>
      </c>
      <c r="K44">
        <f t="shared" si="6"/>
        <v>7.1149138667599101E-22</v>
      </c>
      <c r="L44">
        <f t="shared" si="18"/>
        <v>0.2050000000000001</v>
      </c>
      <c r="AU44">
        <f t="shared" si="21"/>
        <v>23</v>
      </c>
      <c r="AV44" s="2">
        <f t="shared" si="22"/>
        <v>0.01</v>
      </c>
      <c r="BS44">
        <f t="shared" si="10"/>
        <v>0.02</v>
      </c>
      <c r="BT44">
        <f t="shared" si="10"/>
        <v>42</v>
      </c>
      <c r="BU44">
        <f t="shared" si="11"/>
        <v>0.02</v>
      </c>
      <c r="BV44">
        <f t="shared" si="12"/>
        <v>0.350129291706543</v>
      </c>
      <c r="BW44">
        <f t="shared" si="13"/>
        <v>0.64987070829345694</v>
      </c>
      <c r="BX44">
        <f t="shared" si="14"/>
        <v>0.41327143766834462</v>
      </c>
      <c r="BY44">
        <f t="shared" si="15"/>
        <v>-160.44758682119607</v>
      </c>
      <c r="BZ44">
        <f t="shared" si="16"/>
        <v>0.40686274509803921</v>
      </c>
      <c r="CA44">
        <f t="shared" si="17"/>
        <v>-0.23562265759588827</v>
      </c>
    </row>
    <row r="45" spans="1:79" x14ac:dyDescent="0.25">
      <c r="A45" s="35">
        <v>2.1000000000000001E-2</v>
      </c>
      <c r="B45">
        <v>43</v>
      </c>
      <c r="C45" s="6">
        <f t="shared" si="23"/>
        <v>0.41666666666666669</v>
      </c>
      <c r="D45" s="6">
        <f t="shared" si="1"/>
        <v>-0.21042839424792467</v>
      </c>
      <c r="E45" s="7">
        <f t="shared" si="2"/>
        <v>0.41666666666666669</v>
      </c>
      <c r="F45" s="7">
        <f t="shared" si="3"/>
        <v>0.39020673609462336</v>
      </c>
      <c r="I45">
        <f t="shared" si="4"/>
        <v>1</v>
      </c>
      <c r="J45">
        <f t="shared" si="5"/>
        <v>2.5691831757012798E-21</v>
      </c>
      <c r="K45">
        <f t="shared" si="6"/>
        <v>4.6781316564894033E-23</v>
      </c>
      <c r="L45">
        <f t="shared" si="18"/>
        <v>0.2100000000000001</v>
      </c>
      <c r="AU45">
        <f t="shared" si="21"/>
        <v>24</v>
      </c>
      <c r="AV45" s="2">
        <f t="shared" si="22"/>
        <v>0.01</v>
      </c>
      <c r="BS45">
        <f t="shared" si="10"/>
        <v>2.1000000000000001E-2</v>
      </c>
      <c r="BT45">
        <f t="shared" si="10"/>
        <v>43</v>
      </c>
      <c r="BU45">
        <f t="shared" si="11"/>
        <v>2.1000000000000001E-2</v>
      </c>
      <c r="BV45">
        <f t="shared" si="12"/>
        <v>0.37068017383805729</v>
      </c>
      <c r="BW45">
        <f t="shared" si="13"/>
        <v>0.62931982616194271</v>
      </c>
      <c r="BX45">
        <f t="shared" si="14"/>
        <v>0.43477953679859072</v>
      </c>
      <c r="BY45">
        <f t="shared" si="15"/>
        <v>-155.15320653739113</v>
      </c>
      <c r="BZ45">
        <f t="shared" si="16"/>
        <v>0.41666666666666669</v>
      </c>
      <c r="CA45">
        <f t="shared" si="17"/>
        <v>-0.21042839424792467</v>
      </c>
    </row>
    <row r="46" spans="1:79" x14ac:dyDescent="0.25">
      <c r="A46" s="35">
        <v>2.1000000000000001E-2</v>
      </c>
      <c r="B46">
        <v>44</v>
      </c>
      <c r="C46" s="6">
        <f t="shared" si="23"/>
        <v>0.4264705882352941</v>
      </c>
      <c r="D46" s="6">
        <f t="shared" si="1"/>
        <v>-0.18536701728959676</v>
      </c>
      <c r="E46" s="7">
        <f t="shared" si="2"/>
        <v>0.4264705882352941</v>
      </c>
      <c r="F46" s="7">
        <f t="shared" si="3"/>
        <v>0.3921468081352677</v>
      </c>
      <c r="I46">
        <f t="shared" si="4"/>
        <v>1</v>
      </c>
      <c r="J46">
        <f t="shared" si="5"/>
        <v>1.5665743406429856E-22</v>
      </c>
      <c r="K46">
        <f t="shared" si="6"/>
        <v>2.852517907060306E-24</v>
      </c>
      <c r="L46">
        <f t="shared" si="18"/>
        <v>0.21500000000000011</v>
      </c>
      <c r="AU46">
        <f t="shared" si="21"/>
        <v>25</v>
      </c>
      <c r="AV46" s="2">
        <f t="shared" si="22"/>
        <v>1.0999999999999999E-2</v>
      </c>
      <c r="BS46">
        <f t="shared" si="10"/>
        <v>2.1000000000000001E-2</v>
      </c>
      <c r="BT46">
        <f t="shared" si="10"/>
        <v>44</v>
      </c>
      <c r="BU46">
        <f t="shared" si="11"/>
        <v>2.1000000000000001E-2</v>
      </c>
      <c r="BV46">
        <f t="shared" si="12"/>
        <v>0.37068017383805729</v>
      </c>
      <c r="BW46">
        <f t="shared" si="13"/>
        <v>0.62931982616194271</v>
      </c>
      <c r="BX46">
        <f t="shared" si="14"/>
        <v>0.45648243961308377</v>
      </c>
      <c r="BY46">
        <f t="shared" si="15"/>
        <v>-154.56600093665173</v>
      </c>
      <c r="BZ46">
        <f t="shared" si="16"/>
        <v>0.4264705882352941</v>
      </c>
      <c r="CA46">
        <f t="shared" si="17"/>
        <v>-0.18536701728959676</v>
      </c>
    </row>
    <row r="47" spans="1:79" x14ac:dyDescent="0.25">
      <c r="A47" s="35">
        <v>2.1000000000000001E-2</v>
      </c>
      <c r="B47">
        <v>45</v>
      </c>
      <c r="C47" s="6">
        <f t="shared" si="23"/>
        <v>0.43627450980392157</v>
      </c>
      <c r="D47" s="6">
        <f t="shared" si="1"/>
        <v>-0.1604215441626026</v>
      </c>
      <c r="E47" s="7">
        <f t="shared" si="2"/>
        <v>0.43627450980392157</v>
      </c>
      <c r="F47" s="7">
        <f t="shared" si="3"/>
        <v>0.39384176220627087</v>
      </c>
      <c r="I47">
        <f t="shared" si="4"/>
        <v>1</v>
      </c>
      <c r="J47">
        <f t="shared" si="5"/>
        <v>8.8584980652411912E-24</v>
      </c>
      <c r="K47">
        <f t="shared" si="6"/>
        <v>1.6130115057538948E-25</v>
      </c>
      <c r="L47">
        <f t="shared" si="18"/>
        <v>0.22000000000000011</v>
      </c>
      <c r="AU47">
        <f t="shared" si="21"/>
        <v>26</v>
      </c>
      <c r="AV47" s="2">
        <f t="shared" si="22"/>
        <v>1.0999999999999999E-2</v>
      </c>
      <c r="BS47">
        <f t="shared" si="10"/>
        <v>2.1000000000000001E-2</v>
      </c>
      <c r="BT47">
        <f t="shared" si="10"/>
        <v>45</v>
      </c>
      <c r="BU47">
        <f t="shared" si="11"/>
        <v>2.1000000000000001E-2</v>
      </c>
      <c r="BV47">
        <f t="shared" si="12"/>
        <v>0.37068017383805729</v>
      </c>
      <c r="BW47">
        <f t="shared" si="13"/>
        <v>0.62931982616194271</v>
      </c>
      <c r="BX47">
        <f t="shared" si="14"/>
        <v>0.45648243961308377</v>
      </c>
      <c r="BY47">
        <f t="shared" si="15"/>
        <v>-158.11924233749431</v>
      </c>
      <c r="BZ47">
        <f t="shared" si="16"/>
        <v>0.43627450980392157</v>
      </c>
      <c r="CA47">
        <f t="shared" si="17"/>
        <v>-0.1604215441626026</v>
      </c>
    </row>
    <row r="48" spans="1:79" x14ac:dyDescent="0.25">
      <c r="A48" s="35">
        <v>2.1000000000000001E-2</v>
      </c>
      <c r="B48">
        <v>46</v>
      </c>
      <c r="C48" s="6">
        <f t="shared" si="23"/>
        <v>0.44607843137254904</v>
      </c>
      <c r="D48" s="6">
        <f t="shared" si="1"/>
        <v>-0.1355755151987969</v>
      </c>
      <c r="E48" s="7">
        <f t="shared" si="2"/>
        <v>0.44607843137254904</v>
      </c>
      <c r="F48" s="7">
        <f t="shared" si="3"/>
        <v>0.39529265354193566</v>
      </c>
      <c r="I48">
        <f t="shared" si="4"/>
        <v>1</v>
      </c>
      <c r="J48">
        <f t="shared" si="5"/>
        <v>4.6453915630674761E-25</v>
      </c>
      <c r="K48">
        <f t="shared" si="6"/>
        <v>8.4586235553418207E-27</v>
      </c>
      <c r="L48">
        <f t="shared" si="18"/>
        <v>0.22500000000000012</v>
      </c>
      <c r="AU48">
        <f t="shared" si="21"/>
        <v>27</v>
      </c>
      <c r="AV48" s="2">
        <f t="shared" si="22"/>
        <v>1.2999999999999999E-2</v>
      </c>
      <c r="BS48">
        <f t="shared" si="10"/>
        <v>2.1000000000000001E-2</v>
      </c>
      <c r="BT48">
        <f t="shared" si="10"/>
        <v>46</v>
      </c>
      <c r="BU48">
        <f t="shared" si="11"/>
        <v>2.1000000000000001E-2</v>
      </c>
      <c r="BV48">
        <f t="shared" si="12"/>
        <v>0.37068017383805729</v>
      </c>
      <c r="BW48">
        <f t="shared" si="13"/>
        <v>0.62931982616194271</v>
      </c>
      <c r="BX48">
        <f t="shared" si="14"/>
        <v>0.45648243961308377</v>
      </c>
      <c r="BY48">
        <f t="shared" si="15"/>
        <v>-161.67248373833689</v>
      </c>
      <c r="BZ48">
        <f t="shared" si="16"/>
        <v>0.44607843137254904</v>
      </c>
      <c r="CA48">
        <f t="shared" si="17"/>
        <v>-0.1355755151987969</v>
      </c>
    </row>
    <row r="49" spans="1:79" x14ac:dyDescent="0.25">
      <c r="A49" s="35">
        <v>2.1999999999999999E-2</v>
      </c>
      <c r="B49">
        <v>47</v>
      </c>
      <c r="C49" s="6">
        <f t="shared" si="23"/>
        <v>0.45588235294117646</v>
      </c>
      <c r="D49" s="6">
        <f t="shared" si="1"/>
        <v>-0.110812912299157</v>
      </c>
      <c r="E49" s="7">
        <f t="shared" si="2"/>
        <v>0.45588235294117646</v>
      </c>
      <c r="F49" s="7">
        <f t="shared" si="3"/>
        <v>0.39650037823598339</v>
      </c>
      <c r="I49">
        <f t="shared" si="4"/>
        <v>1</v>
      </c>
      <c r="J49">
        <f t="shared" si="5"/>
        <v>2.2591117029973651E-26</v>
      </c>
      <c r="K49">
        <f t="shared" si="6"/>
        <v>4.1135338551533691E-28</v>
      </c>
      <c r="L49">
        <f t="shared" si="18"/>
        <v>0.23000000000000012</v>
      </c>
      <c r="AK49" t="s">
        <v>22</v>
      </c>
      <c r="AL49" t="s">
        <v>23</v>
      </c>
      <c r="AU49">
        <f t="shared" si="21"/>
        <v>28</v>
      </c>
      <c r="AV49" s="2">
        <f t="shared" si="22"/>
        <v>1.2999999999999999E-2</v>
      </c>
      <c r="BS49">
        <f t="shared" si="10"/>
        <v>2.1999999999999999E-2</v>
      </c>
      <c r="BT49">
        <f t="shared" si="10"/>
        <v>47</v>
      </c>
      <c r="BU49">
        <f t="shared" si="11"/>
        <v>2.1999999999999999E-2</v>
      </c>
      <c r="BV49">
        <f t="shared" si="12"/>
        <v>0.39160686556814917</v>
      </c>
      <c r="BW49">
        <f t="shared" si="13"/>
        <v>0.60839313443185083</v>
      </c>
      <c r="BX49">
        <f t="shared" si="14"/>
        <v>0.45648243961308377</v>
      </c>
      <c r="BY49">
        <f t="shared" si="15"/>
        <v>-160.11827516674026</v>
      </c>
      <c r="BZ49">
        <f t="shared" si="16"/>
        <v>0.45588235294117646</v>
      </c>
      <c r="CA49">
        <f t="shared" si="17"/>
        <v>-0.110812912299157</v>
      </c>
    </row>
    <row r="50" spans="1:79" ht="15.75" thickBot="1" x14ac:dyDescent="0.3">
      <c r="A50" s="35">
        <v>2.1999999999999999E-2</v>
      </c>
      <c r="B50">
        <v>48</v>
      </c>
      <c r="C50" s="6">
        <f t="shared" si="23"/>
        <v>0.46568627450980393</v>
      </c>
      <c r="D50" s="6">
        <f t="shared" si="1"/>
        <v>-8.6118082813171529E-2</v>
      </c>
      <c r="E50" s="7">
        <f t="shared" si="2"/>
        <v>0.46568627450980393</v>
      </c>
      <c r="F50" s="7">
        <f t="shared" si="3"/>
        <v>0.39746567719368997</v>
      </c>
      <c r="G50" s="16"/>
      <c r="H50" s="16"/>
      <c r="I50">
        <f t="shared" si="4"/>
        <v>1</v>
      </c>
      <c r="J50">
        <f t="shared" si="5"/>
        <v>1.0188405703114198E-27</v>
      </c>
      <c r="K50">
        <f t="shared" si="6"/>
        <v>1.855169522347731E-29</v>
      </c>
      <c r="L50">
        <f t="shared" si="18"/>
        <v>0.23500000000000013</v>
      </c>
      <c r="AK50">
        <f>SLOPE(D3:D200,A3:A200)</f>
        <v>53.342716219408437</v>
      </c>
      <c r="AL50">
        <f>INTERCEPT(D3:D200,A3:A200)</f>
        <v>-1.4407763057301008</v>
      </c>
      <c r="AU50">
        <f t="shared" si="21"/>
        <v>29</v>
      </c>
      <c r="AV50" s="2">
        <f t="shared" si="22"/>
        <v>1.4E-2</v>
      </c>
      <c r="BS50">
        <f t="shared" si="10"/>
        <v>2.1999999999999999E-2</v>
      </c>
      <c r="BT50">
        <f t="shared" si="10"/>
        <v>48</v>
      </c>
      <c r="BU50">
        <f t="shared" si="11"/>
        <v>2.1999999999999999E-2</v>
      </c>
      <c r="BV50">
        <f t="shared" si="12"/>
        <v>0.39160686556814917</v>
      </c>
      <c r="BW50">
        <f t="shared" si="13"/>
        <v>0.60839313443185083</v>
      </c>
      <c r="BX50">
        <f t="shared" si="14"/>
        <v>0.52211297524938072</v>
      </c>
      <c r="BY50">
        <f t="shared" si="15"/>
        <v>-150.7999717059852</v>
      </c>
      <c r="BZ50">
        <f t="shared" si="16"/>
        <v>0.46568627450980393</v>
      </c>
      <c r="CA50">
        <f t="shared" si="17"/>
        <v>-8.6118082813171529E-2</v>
      </c>
    </row>
    <row r="51" spans="1:79" x14ac:dyDescent="0.25">
      <c r="A51" s="35">
        <v>2.1999999999999999E-2</v>
      </c>
      <c r="B51">
        <v>49</v>
      </c>
      <c r="C51" s="6">
        <f t="shared" si="23"/>
        <v>0.47549019607843135</v>
      </c>
      <c r="D51" s="6">
        <f t="shared" si="1"/>
        <v>-6.1475667639406824E-2</v>
      </c>
      <c r="E51" s="7">
        <f t="shared" si="2"/>
        <v>0.47549019607843135</v>
      </c>
      <c r="F51" s="7">
        <f t="shared" si="3"/>
        <v>0.39818913935919159</v>
      </c>
      <c r="I51">
        <f t="shared" si="4"/>
        <v>1</v>
      </c>
      <c r="J51">
        <f t="shared" si="5"/>
        <v>4.2611605881104228E-29</v>
      </c>
      <c r="K51">
        <f t="shared" si="6"/>
        <v>7.7589914293219467E-31</v>
      </c>
      <c r="L51">
        <f t="shared" si="18"/>
        <v>0.24000000000000013</v>
      </c>
      <c r="AU51">
        <f t="shared" si="21"/>
        <v>30</v>
      </c>
      <c r="AV51" s="2">
        <f t="shared" si="22"/>
        <v>1.4E-2</v>
      </c>
      <c r="BS51">
        <f t="shared" si="10"/>
        <v>2.1999999999999999E-2</v>
      </c>
      <c r="BT51">
        <f t="shared" si="10"/>
        <v>49</v>
      </c>
      <c r="BU51">
        <f t="shared" si="11"/>
        <v>2.1999999999999999E-2</v>
      </c>
      <c r="BV51">
        <f t="shared" si="12"/>
        <v>0.39160686556814917</v>
      </c>
      <c r="BW51">
        <f t="shared" si="13"/>
        <v>0.60839313443185083</v>
      </c>
      <c r="BX51">
        <f t="shared" si="14"/>
        <v>0.5439445750123939</v>
      </c>
      <c r="BY51">
        <f t="shared" si="15"/>
        <v>-150.00126151341377</v>
      </c>
      <c r="BZ51">
        <f t="shared" si="16"/>
        <v>0.47549019607843135</v>
      </c>
      <c r="CA51">
        <f t="shared" si="17"/>
        <v>-6.1475667639406824E-2</v>
      </c>
    </row>
    <row r="52" spans="1:79" x14ac:dyDescent="0.25">
      <c r="A52" s="35">
        <v>2.1999999999999999E-2</v>
      </c>
      <c r="B52">
        <v>50</v>
      </c>
      <c r="C52" s="6">
        <f t="shared" si="23"/>
        <v>0.48529411764705882</v>
      </c>
      <c r="D52" s="6">
        <f t="shared" si="1"/>
        <v>-3.6870532662080291E-2</v>
      </c>
      <c r="E52" s="7">
        <f t="shared" si="2"/>
        <v>0.48529411764705882</v>
      </c>
      <c r="F52" s="7">
        <f t="shared" si="3"/>
        <v>0.39867120425493724</v>
      </c>
      <c r="I52">
        <f t="shared" si="4"/>
        <v>1</v>
      </c>
      <c r="J52">
        <f t="shared" si="5"/>
        <v>1.6527330778202661E-30</v>
      </c>
      <c r="K52">
        <f t="shared" si="6"/>
        <v>3.0094011996508265E-32</v>
      </c>
      <c r="L52">
        <f t="shared" si="18"/>
        <v>0.24500000000000013</v>
      </c>
      <c r="AK52" s="26" t="s">
        <v>12</v>
      </c>
      <c r="AL52" s="26" t="s">
        <v>13</v>
      </c>
      <c r="AM52" s="26" t="s">
        <v>16</v>
      </c>
      <c r="AN52" s="26" t="s">
        <v>15</v>
      </c>
      <c r="AO52" s="26" t="s">
        <v>16</v>
      </c>
      <c r="AU52">
        <f t="shared" si="21"/>
        <v>31</v>
      </c>
      <c r="AV52" s="2">
        <f t="shared" si="22"/>
        <v>1.4E-2</v>
      </c>
      <c r="BS52">
        <f t="shared" si="10"/>
        <v>2.1999999999999999E-2</v>
      </c>
      <c r="BT52">
        <f t="shared" si="10"/>
        <v>50</v>
      </c>
      <c r="BU52">
        <f t="shared" si="11"/>
        <v>2.1999999999999999E-2</v>
      </c>
      <c r="BV52">
        <f t="shared" si="12"/>
        <v>0.39160686556814917</v>
      </c>
      <c r="BW52">
        <f t="shared" si="13"/>
        <v>0.60839313443185083</v>
      </c>
      <c r="BX52">
        <f t="shared" si="14"/>
        <v>0.5871479189543245</v>
      </c>
      <c r="BY52">
        <f t="shared" si="15"/>
        <v>-145.52755825205602</v>
      </c>
      <c r="BZ52">
        <f t="shared" si="16"/>
        <v>0.48529411764705882</v>
      </c>
      <c r="CA52">
        <f t="shared" si="17"/>
        <v>-3.6870532662080291E-2</v>
      </c>
    </row>
    <row r="53" spans="1:79" x14ac:dyDescent="0.25">
      <c r="A53" s="35">
        <v>2.1999999999999999E-2</v>
      </c>
      <c r="B53">
        <v>51</v>
      </c>
      <c r="C53" s="6">
        <f t="shared" si="23"/>
        <v>0.49509803921568629</v>
      </c>
      <c r="D53" s="6">
        <f t="shared" si="1"/>
        <v>-1.2287702711291379E-2</v>
      </c>
      <c r="E53" s="7">
        <f t="shared" si="2"/>
        <v>0.49509803921568629</v>
      </c>
      <c r="F53" s="7">
        <f t="shared" si="3"/>
        <v>0.39891216386196099</v>
      </c>
      <c r="I53">
        <f t="shared" si="4"/>
        <v>1</v>
      </c>
      <c r="J53">
        <f t="shared" si="5"/>
        <v>5.944710134045286E-32</v>
      </c>
      <c r="K53">
        <f t="shared" si="6"/>
        <v>1.0824505208407185E-33</v>
      </c>
      <c r="L53">
        <f t="shared" si="18"/>
        <v>0.25000000000000011</v>
      </c>
      <c r="AK53">
        <v>0.1</v>
      </c>
      <c r="AL53">
        <f>_xlfn.NORM.S.INV(AK53)</f>
        <v>-1.2815515655446006</v>
      </c>
      <c r="AM53">
        <f>(AL53-$AL$50)/$AK$50</f>
        <v>2.9849387408503818E-3</v>
      </c>
      <c r="AN53">
        <v>0.1</v>
      </c>
      <c r="AO53" s="9">
        <f>AM53</f>
        <v>2.9849387408503818E-3</v>
      </c>
      <c r="AU53">
        <f t="shared" si="21"/>
        <v>32</v>
      </c>
      <c r="AV53" s="2">
        <f t="shared" si="22"/>
        <v>1.4999999999999999E-2</v>
      </c>
      <c r="BS53">
        <f t="shared" si="10"/>
        <v>2.1999999999999999E-2</v>
      </c>
      <c r="BT53">
        <f t="shared" si="10"/>
        <v>51</v>
      </c>
      <c r="BU53">
        <f t="shared" si="11"/>
        <v>2.1999999999999999E-2</v>
      </c>
      <c r="BV53">
        <f t="shared" si="12"/>
        <v>0.39160686556814917</v>
      </c>
      <c r="BW53">
        <f t="shared" si="13"/>
        <v>0.60839313443185083</v>
      </c>
      <c r="BX53">
        <f t="shared" si="14"/>
        <v>0.5871479189543245</v>
      </c>
      <c r="BY53">
        <f t="shared" si="15"/>
        <v>-148.46750892381473</v>
      </c>
      <c r="BZ53">
        <f t="shared" si="16"/>
        <v>0.49509803921568629</v>
      </c>
      <c r="CA53">
        <f t="shared" si="17"/>
        <v>-1.2287702711291379E-2</v>
      </c>
    </row>
    <row r="54" spans="1:79" x14ac:dyDescent="0.25">
      <c r="A54" s="35">
        <v>2.3E-2</v>
      </c>
      <c r="B54">
        <v>52</v>
      </c>
      <c r="C54" s="6">
        <f t="shared" si="23"/>
        <v>0.50490196078431371</v>
      </c>
      <c r="D54" s="6">
        <f t="shared" si="1"/>
        <v>1.2287702711291379E-2</v>
      </c>
      <c r="E54" s="7">
        <f t="shared" si="2"/>
        <v>0.50490196078431371</v>
      </c>
      <c r="F54" s="7">
        <f t="shared" si="3"/>
        <v>0.39891216386196099</v>
      </c>
      <c r="I54">
        <f t="shared" si="4"/>
        <v>1</v>
      </c>
      <c r="J54">
        <f t="shared" si="5"/>
        <v>1.9829501362753732E-33</v>
      </c>
      <c r="K54">
        <f t="shared" si="6"/>
        <v>3.6106813610974632E-35</v>
      </c>
      <c r="L54">
        <f t="shared" si="18"/>
        <v>0.25500000000000012</v>
      </c>
      <c r="AK54">
        <v>0.25</v>
      </c>
      <c r="AL54">
        <f t="shared" ref="AL54:AL57" si="24">_xlfn.NORM.S.INV(AK54)</f>
        <v>-0.67448975019608193</v>
      </c>
      <c r="AM54">
        <f>(AL54-$AL$50)/$AK$50</f>
        <v>1.4365345633734527E-2</v>
      </c>
      <c r="AN54">
        <v>0.25</v>
      </c>
      <c r="AO54" s="9">
        <f>AM54</f>
        <v>1.4365345633734527E-2</v>
      </c>
      <c r="AU54">
        <f t="shared" ref="AU54:AU85" si="25">IF(B35&gt;0,B35,"")</f>
        <v>33</v>
      </c>
      <c r="AV54" s="2">
        <f t="shared" ref="AV54:AV85" si="26">IF(A35&gt;0,A35,"")</f>
        <v>1.4999999999999999E-2</v>
      </c>
      <c r="BS54">
        <f t="shared" si="10"/>
        <v>2.3E-2</v>
      </c>
      <c r="BT54">
        <f t="shared" si="10"/>
        <v>52</v>
      </c>
      <c r="BU54">
        <f t="shared" si="11"/>
        <v>2.3E-2</v>
      </c>
      <c r="BV54">
        <f t="shared" si="12"/>
        <v>0.41285208104567556</v>
      </c>
      <c r="BW54">
        <f t="shared" si="13"/>
        <v>0.5871479189543245</v>
      </c>
      <c r="BX54">
        <f t="shared" si="14"/>
        <v>0.60839313443185083</v>
      </c>
      <c r="BY54">
        <f t="shared" si="15"/>
        <v>-142.30479080607404</v>
      </c>
      <c r="BZ54">
        <f t="shared" si="16"/>
        <v>0.50490196078431371</v>
      </c>
      <c r="CA54">
        <f t="shared" si="17"/>
        <v>1.2287702711291379E-2</v>
      </c>
    </row>
    <row r="55" spans="1:79" x14ac:dyDescent="0.25">
      <c r="A55" s="35">
        <v>2.3E-2</v>
      </c>
      <c r="B55">
        <v>53</v>
      </c>
      <c r="C55" s="6">
        <f t="shared" si="23"/>
        <v>0.51470588235294112</v>
      </c>
      <c r="D55" s="6">
        <f t="shared" si="1"/>
        <v>3.6870532662080152E-2</v>
      </c>
      <c r="E55" s="7">
        <f t="shared" si="2"/>
        <v>0.51470588235294112</v>
      </c>
      <c r="F55" s="7">
        <f t="shared" si="3"/>
        <v>0.39867120425493724</v>
      </c>
      <c r="I55">
        <f t="shared" si="4"/>
        <v>1</v>
      </c>
      <c r="J55">
        <f t="shared" si="5"/>
        <v>6.1340321820951764E-35</v>
      </c>
      <c r="K55">
        <f t="shared" si="6"/>
        <v>1.1169234799753605E-36</v>
      </c>
      <c r="L55">
        <f t="shared" si="18"/>
        <v>0.26000000000000012</v>
      </c>
      <c r="AK55">
        <v>0.5</v>
      </c>
      <c r="AL55">
        <f t="shared" si="24"/>
        <v>0</v>
      </c>
      <c r="AM55">
        <f>(AL55-$AL$50)/$AK$50</f>
        <v>2.7009803921568636E-2</v>
      </c>
      <c r="AN55">
        <v>0.5</v>
      </c>
      <c r="AO55" s="9">
        <f>AM55</f>
        <v>2.7009803921568636E-2</v>
      </c>
      <c r="AU55">
        <f t="shared" si="25"/>
        <v>34</v>
      </c>
      <c r="AV55" s="2">
        <f t="shared" si="26"/>
        <v>1.4999999999999999E-2</v>
      </c>
      <c r="BS55">
        <f t="shared" si="10"/>
        <v>2.3E-2</v>
      </c>
      <c r="BT55">
        <f t="shared" si="10"/>
        <v>53</v>
      </c>
      <c r="BU55">
        <f t="shared" si="11"/>
        <v>2.3E-2</v>
      </c>
      <c r="BV55">
        <f t="shared" si="12"/>
        <v>0.41285208104567556</v>
      </c>
      <c r="BW55">
        <f t="shared" si="13"/>
        <v>0.5871479189543245</v>
      </c>
      <c r="BX55">
        <f t="shared" si="14"/>
        <v>0.60839313443185083</v>
      </c>
      <c r="BY55">
        <f t="shared" si="15"/>
        <v>-145.06799062755121</v>
      </c>
      <c r="BZ55">
        <f t="shared" si="16"/>
        <v>0.51470588235294112</v>
      </c>
      <c r="CA55">
        <f t="shared" si="17"/>
        <v>3.6870532662080152E-2</v>
      </c>
    </row>
    <row r="56" spans="1:79" x14ac:dyDescent="0.25">
      <c r="A56" s="35">
        <v>2.5000000000000001E-2</v>
      </c>
      <c r="B56">
        <v>54</v>
      </c>
      <c r="C56" s="6">
        <f t="shared" si="23"/>
        <v>0.52450980392156865</v>
      </c>
      <c r="D56" s="6">
        <f t="shared" si="1"/>
        <v>6.1475667639406824E-2</v>
      </c>
      <c r="E56" s="7">
        <f t="shared" si="2"/>
        <v>0.52450980392156865</v>
      </c>
      <c r="F56" s="7">
        <f t="shared" si="3"/>
        <v>0.39818913935919159</v>
      </c>
      <c r="I56">
        <f t="shared" si="4"/>
        <v>1</v>
      </c>
      <c r="J56">
        <f t="shared" si="5"/>
        <v>1.7596790082269393E-36</v>
      </c>
      <c r="K56">
        <f t="shared" si="6"/>
        <v>3.2041351319371481E-38</v>
      </c>
      <c r="L56">
        <f t="shared" si="18"/>
        <v>0.26500000000000012</v>
      </c>
      <c r="AK56">
        <v>0.75</v>
      </c>
      <c r="AL56">
        <f t="shared" si="24"/>
        <v>0.67448975019608193</v>
      </c>
      <c r="AM56">
        <f>(AL56-$AL$50)/$AK$50</f>
        <v>3.9654262209402748E-2</v>
      </c>
      <c r="AN56">
        <v>0.75</v>
      </c>
      <c r="AO56" s="9">
        <f>AM56</f>
        <v>3.9654262209402748E-2</v>
      </c>
      <c r="AU56">
        <f t="shared" si="25"/>
        <v>35</v>
      </c>
      <c r="AV56" s="2">
        <f t="shared" si="26"/>
        <v>1.6E-2</v>
      </c>
      <c r="BS56">
        <f t="shared" si="10"/>
        <v>2.5000000000000001E-2</v>
      </c>
      <c r="BT56">
        <f t="shared" si="10"/>
        <v>54</v>
      </c>
      <c r="BU56">
        <f t="shared" si="11"/>
        <v>2.5000000000000001E-2</v>
      </c>
      <c r="BV56">
        <f t="shared" si="12"/>
        <v>0.45605542498760615</v>
      </c>
      <c r="BW56">
        <f t="shared" si="13"/>
        <v>0.5439445750123939</v>
      </c>
      <c r="BX56">
        <f t="shared" si="14"/>
        <v>0.60839313443185083</v>
      </c>
      <c r="BY56">
        <f t="shared" si="15"/>
        <v>-137.18201795061196</v>
      </c>
      <c r="BZ56">
        <f t="shared" si="16"/>
        <v>0.52450980392156865</v>
      </c>
      <c r="CA56">
        <f t="shared" si="17"/>
        <v>6.1475667639406824E-2</v>
      </c>
    </row>
    <row r="57" spans="1:79" x14ac:dyDescent="0.25">
      <c r="A57" s="35">
        <v>2.5999999999999999E-2</v>
      </c>
      <c r="B57">
        <v>55</v>
      </c>
      <c r="C57" s="6">
        <f t="shared" si="23"/>
        <v>0.53431372549019607</v>
      </c>
      <c r="D57" s="6">
        <f t="shared" si="1"/>
        <v>8.6118082813171529E-2</v>
      </c>
      <c r="E57" s="7">
        <f t="shared" si="2"/>
        <v>0.53431372549019607</v>
      </c>
      <c r="F57" s="7">
        <f t="shared" si="3"/>
        <v>0.39746567719368997</v>
      </c>
      <c r="I57">
        <f t="shared" si="4"/>
        <v>1</v>
      </c>
      <c r="J57">
        <f t="shared" si="5"/>
        <v>4.681381156145828E-38</v>
      </c>
      <c r="K57">
        <f t="shared" si="6"/>
        <v>8.5241556887748731E-40</v>
      </c>
      <c r="L57">
        <f t="shared" si="18"/>
        <v>0.27000000000000013</v>
      </c>
      <c r="AK57">
        <v>0.9</v>
      </c>
      <c r="AL57">
        <f t="shared" si="24"/>
        <v>1.2815515655446006</v>
      </c>
      <c r="AM57">
        <f>(AL57-$AL$50)/$AK$50</f>
        <v>5.1034669102286885E-2</v>
      </c>
      <c r="AN57">
        <v>0.9</v>
      </c>
      <c r="AO57" s="9">
        <f>AM57</f>
        <v>5.1034669102286885E-2</v>
      </c>
      <c r="AU57">
        <f t="shared" si="25"/>
        <v>36</v>
      </c>
      <c r="AV57" s="2">
        <f t="shared" si="26"/>
        <v>1.6E-2</v>
      </c>
      <c r="BS57">
        <f t="shared" si="10"/>
        <v>2.5999999999999999E-2</v>
      </c>
      <c r="BT57">
        <f t="shared" si="10"/>
        <v>55</v>
      </c>
      <c r="BU57">
        <f t="shared" si="11"/>
        <v>2.5999999999999999E-2</v>
      </c>
      <c r="BV57">
        <f t="shared" si="12"/>
        <v>0.47788702475061934</v>
      </c>
      <c r="BW57">
        <f t="shared" si="13"/>
        <v>0.52211297524938072</v>
      </c>
      <c r="BX57">
        <f t="shared" si="14"/>
        <v>0.60839313443185083</v>
      </c>
      <c r="BY57">
        <f t="shared" si="15"/>
        <v>-134.64932710941054</v>
      </c>
      <c r="BZ57">
        <f t="shared" si="16"/>
        <v>0.53431372549019607</v>
      </c>
      <c r="CA57">
        <f t="shared" si="17"/>
        <v>8.6118082813171529E-2</v>
      </c>
    </row>
    <row r="58" spans="1:79" x14ac:dyDescent="0.25">
      <c r="A58" s="35">
        <v>2.9000000000000001E-2</v>
      </c>
      <c r="B58">
        <v>56</v>
      </c>
      <c r="C58" s="6">
        <f t="shared" si="23"/>
        <v>0.54411764705882348</v>
      </c>
      <c r="D58" s="6">
        <f t="shared" si="1"/>
        <v>0.11081291229915685</v>
      </c>
      <c r="E58" s="7">
        <f t="shared" si="2"/>
        <v>0.54411764705882348</v>
      </c>
      <c r="F58" s="7">
        <f t="shared" si="3"/>
        <v>0.39650037823598339</v>
      </c>
      <c r="I58">
        <f t="shared" si="4"/>
        <v>1</v>
      </c>
      <c r="J58">
        <f t="shared" si="5"/>
        <v>1.1549620077321139E-39</v>
      </c>
      <c r="K58">
        <f t="shared" si="6"/>
        <v>2.103028068031525E-41</v>
      </c>
      <c r="L58">
        <f t="shared" si="18"/>
        <v>0.27500000000000013</v>
      </c>
      <c r="AU58">
        <f t="shared" si="25"/>
        <v>37</v>
      </c>
      <c r="AV58" s="2">
        <f t="shared" si="26"/>
        <v>1.7000000000000001E-2</v>
      </c>
      <c r="BS58">
        <f t="shared" si="10"/>
        <v>2.9000000000000001E-2</v>
      </c>
      <c r="BT58">
        <f t="shared" si="10"/>
        <v>56</v>
      </c>
      <c r="BU58">
        <f t="shared" si="11"/>
        <v>2.9000000000000001E-2</v>
      </c>
      <c r="BV58">
        <f t="shared" si="12"/>
        <v>0.54351756038691623</v>
      </c>
      <c r="BW58">
        <f t="shared" si="13"/>
        <v>0.45648243961308377</v>
      </c>
      <c r="BX58">
        <f t="shared" si="14"/>
        <v>0.60839313443185083</v>
      </c>
      <c r="BY58">
        <f t="shared" si="15"/>
        <v>-122.83562657181425</v>
      </c>
      <c r="BZ58">
        <f t="shared" si="16"/>
        <v>0.54411764705882348</v>
      </c>
      <c r="CA58">
        <f t="shared" si="17"/>
        <v>0.11081291229915685</v>
      </c>
    </row>
    <row r="59" spans="1:79" x14ac:dyDescent="0.25">
      <c r="A59" s="35">
        <v>2.9000000000000001E-2</v>
      </c>
      <c r="B59">
        <v>57</v>
      </c>
      <c r="C59" s="6">
        <f t="shared" si="23"/>
        <v>0.55392156862745101</v>
      </c>
      <c r="D59" s="6">
        <f t="shared" si="1"/>
        <v>0.13557551519879704</v>
      </c>
      <c r="E59" s="7">
        <f t="shared" si="2"/>
        <v>0.55392156862745101</v>
      </c>
      <c r="F59" s="7">
        <f t="shared" si="3"/>
        <v>0.39529265354193566</v>
      </c>
      <c r="I59">
        <f t="shared" si="4"/>
        <v>1</v>
      </c>
      <c r="J59">
        <f t="shared" si="5"/>
        <v>2.6424972289719649E-41</v>
      </c>
      <c r="K59">
        <f t="shared" si="6"/>
        <v>4.8116265340500605E-43</v>
      </c>
      <c r="L59">
        <f t="shared" si="18"/>
        <v>0.28000000000000014</v>
      </c>
      <c r="AP59" s="28"/>
      <c r="AU59">
        <f t="shared" si="25"/>
        <v>38</v>
      </c>
      <c r="AV59" s="2">
        <f t="shared" si="26"/>
        <v>1.7000000000000001E-2</v>
      </c>
      <c r="BS59">
        <f t="shared" si="10"/>
        <v>2.9000000000000001E-2</v>
      </c>
      <c r="BT59">
        <f t="shared" si="10"/>
        <v>57</v>
      </c>
      <c r="BU59">
        <f t="shared" si="11"/>
        <v>2.9000000000000001E-2</v>
      </c>
      <c r="BV59">
        <f t="shared" si="12"/>
        <v>0.54351756038691623</v>
      </c>
      <c r="BW59">
        <f t="shared" si="13"/>
        <v>0.45648243961308377</v>
      </c>
      <c r="BX59">
        <f t="shared" si="14"/>
        <v>0.62931982616194271</v>
      </c>
      <c r="BY59">
        <f t="shared" si="15"/>
        <v>-121.22741100702494</v>
      </c>
      <c r="BZ59">
        <f t="shared" si="16"/>
        <v>0.55392156862745101</v>
      </c>
      <c r="CA59">
        <f t="shared" si="17"/>
        <v>0.13557551519879704</v>
      </c>
    </row>
    <row r="60" spans="1:79" x14ac:dyDescent="0.25">
      <c r="A60" s="35">
        <v>2.9000000000000001E-2</v>
      </c>
      <c r="B60">
        <v>58</v>
      </c>
      <c r="C60" s="6">
        <f t="shared" si="23"/>
        <v>0.56372549019607843</v>
      </c>
      <c r="D60" s="6">
        <f t="shared" si="1"/>
        <v>0.1604215441626026</v>
      </c>
      <c r="E60" s="7">
        <f t="shared" si="2"/>
        <v>0.56372549019607843</v>
      </c>
      <c r="F60" s="7">
        <f t="shared" si="3"/>
        <v>0.39384176220627087</v>
      </c>
      <c r="I60">
        <f t="shared" si="4"/>
        <v>1</v>
      </c>
      <c r="J60">
        <f t="shared" si="5"/>
        <v>5.6067930851942192E-43</v>
      </c>
      <c r="K60">
        <f t="shared" si="6"/>
        <v>1.0209204416136445E-44</v>
      </c>
      <c r="L60">
        <f t="shared" si="18"/>
        <v>0.28500000000000014</v>
      </c>
      <c r="AK60" s="105" t="s">
        <v>103</v>
      </c>
      <c r="AL60" s="105"/>
      <c r="AM60" s="103"/>
      <c r="AN60" s="103"/>
      <c r="AO60" s="103"/>
      <c r="AU60">
        <f t="shared" si="25"/>
        <v>39</v>
      </c>
      <c r="AV60" s="2">
        <f t="shared" si="26"/>
        <v>1.7999999999999999E-2</v>
      </c>
      <c r="BS60">
        <f t="shared" si="10"/>
        <v>2.9000000000000001E-2</v>
      </c>
      <c r="BT60">
        <f t="shared" si="10"/>
        <v>58</v>
      </c>
      <c r="BU60">
        <f t="shared" si="11"/>
        <v>2.9000000000000001E-2</v>
      </c>
      <c r="BV60">
        <f t="shared" si="12"/>
        <v>0.54351756038691623</v>
      </c>
      <c r="BW60">
        <f t="shared" si="13"/>
        <v>0.45648243961308377</v>
      </c>
      <c r="BX60">
        <f t="shared" si="14"/>
        <v>0.62931982616194271</v>
      </c>
      <c r="BY60">
        <f t="shared" si="15"/>
        <v>-123.37302890095459</v>
      </c>
      <c r="BZ60">
        <f t="shared" si="16"/>
        <v>0.56372549019607843</v>
      </c>
      <c r="CA60">
        <f t="shared" si="17"/>
        <v>0.1604215441626026</v>
      </c>
    </row>
    <row r="61" spans="1:79" x14ac:dyDescent="0.25">
      <c r="A61" s="35">
        <v>2.9000000000000001E-2</v>
      </c>
      <c r="B61">
        <v>59</v>
      </c>
      <c r="C61" s="6">
        <f t="shared" si="23"/>
        <v>0.57352941176470584</v>
      </c>
      <c r="D61" s="6">
        <f t="shared" si="1"/>
        <v>0.18536701728959662</v>
      </c>
      <c r="E61" s="7">
        <f t="shared" si="2"/>
        <v>0.57352941176470584</v>
      </c>
      <c r="F61" s="7">
        <f t="shared" si="3"/>
        <v>0.3921468081352677</v>
      </c>
      <c r="I61">
        <f t="shared" si="4"/>
        <v>1</v>
      </c>
      <c r="J61">
        <f t="shared" si="5"/>
        <v>1.1032340666636087E-44</v>
      </c>
      <c r="K61">
        <f t="shared" si="6"/>
        <v>2.008838552497453E-46</v>
      </c>
      <c r="L61">
        <f t="shared" si="18"/>
        <v>0.29000000000000015</v>
      </c>
      <c r="AK61" s="103" t="s">
        <v>4</v>
      </c>
      <c r="AL61" s="106">
        <f>BP3</f>
        <v>2.7009803921568636E-2</v>
      </c>
      <c r="AM61" s="103"/>
      <c r="AN61" s="103"/>
      <c r="AO61" s="103"/>
      <c r="AU61">
        <f t="shared" si="25"/>
        <v>40</v>
      </c>
      <c r="AV61" s="2">
        <f t="shared" si="26"/>
        <v>1.9E-2</v>
      </c>
      <c r="BS61">
        <f t="shared" si="10"/>
        <v>2.9000000000000001E-2</v>
      </c>
      <c r="BT61">
        <f t="shared" si="10"/>
        <v>59</v>
      </c>
      <c r="BU61">
        <f t="shared" si="11"/>
        <v>2.9000000000000001E-2</v>
      </c>
      <c r="BV61">
        <f t="shared" si="12"/>
        <v>0.54351756038691623</v>
      </c>
      <c r="BW61">
        <f t="shared" si="13"/>
        <v>0.45648243961308377</v>
      </c>
      <c r="BX61">
        <f t="shared" si="14"/>
        <v>0.62931982616194271</v>
      </c>
      <c r="BY61">
        <f t="shared" si="15"/>
        <v>-125.51864679488423</v>
      </c>
      <c r="BZ61">
        <f t="shared" si="16"/>
        <v>0.57352941176470584</v>
      </c>
      <c r="CA61">
        <f t="shared" si="17"/>
        <v>0.18536701728959662</v>
      </c>
    </row>
    <row r="62" spans="1:79" x14ac:dyDescent="0.25">
      <c r="A62" s="36">
        <v>0.03</v>
      </c>
      <c r="B62">
        <v>60</v>
      </c>
      <c r="C62" s="6">
        <f t="shared" si="23"/>
        <v>0.58333333333333337</v>
      </c>
      <c r="D62" s="6">
        <f t="shared" si="1"/>
        <v>0.21042839424792484</v>
      </c>
      <c r="E62" s="7">
        <f t="shared" si="2"/>
        <v>0.58333333333333337</v>
      </c>
      <c r="F62" s="7">
        <f t="shared" si="3"/>
        <v>0.39020673609462331</v>
      </c>
      <c r="I62">
        <f t="shared" si="4"/>
        <v>1</v>
      </c>
      <c r="J62">
        <f t="shared" si="5"/>
        <v>2.0131398470596796E-46</v>
      </c>
      <c r="K62">
        <f t="shared" si="6"/>
        <v>3.6656527010377433E-48</v>
      </c>
      <c r="L62">
        <f t="shared" si="18"/>
        <v>0.29500000000000015</v>
      </c>
      <c r="AK62" s="103" t="s">
        <v>135</v>
      </c>
      <c r="AL62" s="106">
        <f>BP4</f>
        <v>1.8208634171101749E-2</v>
      </c>
      <c r="AM62" s="103"/>
      <c r="AN62" s="103"/>
      <c r="AO62" s="103"/>
      <c r="AU62">
        <f t="shared" si="25"/>
        <v>41</v>
      </c>
      <c r="AV62" s="2">
        <f t="shared" si="26"/>
        <v>1.9E-2</v>
      </c>
      <c r="BS62">
        <f t="shared" si="10"/>
        <v>0.03</v>
      </c>
      <c r="BT62">
        <f t="shared" si="10"/>
        <v>60</v>
      </c>
      <c r="BU62">
        <f t="shared" si="11"/>
        <v>0.03</v>
      </c>
      <c r="BV62">
        <f t="shared" si="12"/>
        <v>0.56522046320140928</v>
      </c>
      <c r="BW62">
        <f t="shared" si="13"/>
        <v>0.43477953679859072</v>
      </c>
      <c r="BX62">
        <f t="shared" si="14"/>
        <v>0.62931982616194271</v>
      </c>
      <c r="BY62">
        <f t="shared" si="15"/>
        <v>-123.00495778406442</v>
      </c>
      <c r="BZ62">
        <f t="shared" si="16"/>
        <v>0.58333333333333337</v>
      </c>
      <c r="CA62">
        <f t="shared" si="17"/>
        <v>0.21042839424792484</v>
      </c>
    </row>
    <row r="63" spans="1:79" x14ac:dyDescent="0.25">
      <c r="A63" s="36">
        <v>3.1E-2</v>
      </c>
      <c r="B63">
        <v>61</v>
      </c>
      <c r="C63" s="6">
        <f t="shared" si="23"/>
        <v>0.59313725490196079</v>
      </c>
      <c r="D63" s="6">
        <f t="shared" si="1"/>
        <v>0.23562265759588827</v>
      </c>
      <c r="E63" s="7">
        <f t="shared" si="2"/>
        <v>0.59313725490196079</v>
      </c>
      <c r="F63" s="7">
        <f t="shared" si="3"/>
        <v>0.38802032698638961</v>
      </c>
      <c r="I63">
        <f t="shared" si="4"/>
        <v>1</v>
      </c>
      <c r="J63">
        <f t="shared" si="5"/>
        <v>3.4066959381982627E-48</v>
      </c>
      <c r="K63">
        <f t="shared" si="6"/>
        <v>6.2031280070830421E-50</v>
      </c>
      <c r="L63">
        <f t="shared" si="18"/>
        <v>0.30000000000000016</v>
      </c>
      <c r="AK63" s="103" t="s">
        <v>96</v>
      </c>
      <c r="AL63" s="107">
        <f>BP5</f>
        <v>102</v>
      </c>
      <c r="AM63" s="103"/>
      <c r="AN63" s="103"/>
      <c r="AO63" s="103"/>
      <c r="AU63">
        <f t="shared" si="25"/>
        <v>42</v>
      </c>
      <c r="AV63" s="2">
        <f t="shared" si="26"/>
        <v>0.02</v>
      </c>
      <c r="BS63">
        <f t="shared" si="10"/>
        <v>3.1E-2</v>
      </c>
      <c r="BT63">
        <f t="shared" si="10"/>
        <v>61</v>
      </c>
      <c r="BU63">
        <f t="shared" si="11"/>
        <v>3.1E-2</v>
      </c>
      <c r="BV63">
        <f t="shared" si="12"/>
        <v>0.58672856233165538</v>
      </c>
      <c r="BW63">
        <f t="shared" si="13"/>
        <v>0.41327143766834462</v>
      </c>
      <c r="BX63">
        <f t="shared" si="14"/>
        <v>0.64987070829345694</v>
      </c>
      <c r="BY63">
        <f t="shared" si="15"/>
        <v>-116.66515411591828</v>
      </c>
      <c r="BZ63">
        <f t="shared" si="16"/>
        <v>0.59313725490196079</v>
      </c>
      <c r="CA63">
        <f t="shared" si="17"/>
        <v>0.23562265759588827</v>
      </c>
    </row>
    <row r="64" spans="1:79" x14ac:dyDescent="0.25">
      <c r="A64" s="36">
        <v>3.3000000000000002E-2</v>
      </c>
      <c r="B64">
        <v>62</v>
      </c>
      <c r="C64" s="6">
        <f t="shared" si="23"/>
        <v>0.6029411764705882</v>
      </c>
      <c r="D64" s="6">
        <f t="shared" si="1"/>
        <v>0.26096740040145278</v>
      </c>
      <c r="E64" s="7">
        <f t="shared" si="2"/>
        <v>0.6029411764705882</v>
      </c>
      <c r="F64" s="7">
        <f t="shared" si="3"/>
        <v>0.38558619229872154</v>
      </c>
      <c r="I64">
        <f t="shared" si="4"/>
        <v>1</v>
      </c>
      <c r="J64">
        <f t="shared" si="5"/>
        <v>5.3462091718763001E-50</v>
      </c>
      <c r="K64">
        <f t="shared" si="6"/>
        <v>9.7347167012884375E-52</v>
      </c>
      <c r="L64">
        <f t="shared" si="18"/>
        <v>0.30500000000000016</v>
      </c>
      <c r="AK64" s="103"/>
      <c r="AL64" s="108"/>
      <c r="AM64" s="103"/>
      <c r="AN64" s="103"/>
      <c r="AO64" s="103"/>
      <c r="AU64">
        <f t="shared" si="25"/>
        <v>43</v>
      </c>
      <c r="AV64" s="2">
        <f t="shared" si="26"/>
        <v>2.1000000000000001E-2</v>
      </c>
      <c r="BS64">
        <f t="shared" si="10"/>
        <v>3.3000000000000002E-2</v>
      </c>
      <c r="BT64">
        <f t="shared" si="10"/>
        <v>62</v>
      </c>
      <c r="BU64">
        <f t="shared" si="11"/>
        <v>3.3000000000000002E-2</v>
      </c>
      <c r="BV64">
        <f t="shared" si="12"/>
        <v>0.62891292890155071</v>
      </c>
      <c r="BW64">
        <f t="shared" si="13"/>
        <v>0.37108707109844929</v>
      </c>
      <c r="BX64">
        <f t="shared" si="14"/>
        <v>0.66999176638982094</v>
      </c>
      <c r="BY64">
        <f t="shared" si="15"/>
        <v>-106.30303478512721</v>
      </c>
      <c r="BZ64">
        <f t="shared" si="16"/>
        <v>0.6029411764705882</v>
      </c>
      <c r="CA64">
        <f t="shared" si="17"/>
        <v>0.26096740040145278</v>
      </c>
    </row>
    <row r="65" spans="1:79" x14ac:dyDescent="0.25">
      <c r="A65" s="36">
        <v>3.3000000000000002E-2</v>
      </c>
      <c r="B65">
        <v>63</v>
      </c>
      <c r="C65" s="6">
        <f t="shared" si="23"/>
        <v>0.61274509803921573</v>
      </c>
      <c r="D65" s="6">
        <f t="shared" si="1"/>
        <v>0.28648092140631382</v>
      </c>
      <c r="E65" s="7">
        <f t="shared" si="2"/>
        <v>0.61274509803921573</v>
      </c>
      <c r="F65" s="7">
        <f t="shared" si="3"/>
        <v>0.3829027676607154</v>
      </c>
      <c r="I65">
        <f t="shared" si="4"/>
        <v>1</v>
      </c>
      <c r="J65">
        <f t="shared" si="5"/>
        <v>7.7805745258386603E-52</v>
      </c>
      <c r="K65">
        <f t="shared" si="6"/>
        <v>1.4167363518198963E-53</v>
      </c>
      <c r="L65">
        <f t="shared" si="18"/>
        <v>0.31000000000000016</v>
      </c>
      <c r="AK65" s="103" t="s">
        <v>133</v>
      </c>
      <c r="AL65" s="109">
        <f>BP8</f>
        <v>1.4223857326327902</v>
      </c>
      <c r="AM65" s="103"/>
      <c r="AN65" s="103"/>
      <c r="AO65" s="103"/>
      <c r="AU65">
        <f t="shared" si="25"/>
        <v>44</v>
      </c>
      <c r="AV65" s="2">
        <f t="shared" si="26"/>
        <v>2.1000000000000001E-2</v>
      </c>
      <c r="BS65">
        <f t="shared" si="10"/>
        <v>3.3000000000000002E-2</v>
      </c>
      <c r="BT65">
        <f t="shared" si="10"/>
        <v>63</v>
      </c>
      <c r="BU65">
        <f t="shared" si="11"/>
        <v>3.3000000000000002E-2</v>
      </c>
      <c r="BV65">
        <f t="shared" si="12"/>
        <v>0.62891292890155071</v>
      </c>
      <c r="BW65">
        <f t="shared" si="13"/>
        <v>0.37108707109844929</v>
      </c>
      <c r="BX65">
        <f t="shared" si="14"/>
        <v>0.66999176638982094</v>
      </c>
      <c r="BY65">
        <f t="shared" si="15"/>
        <v>-108.03153941577969</v>
      </c>
      <c r="BZ65">
        <f t="shared" si="16"/>
        <v>0.61274509803921573</v>
      </c>
      <c r="CA65">
        <f t="shared" si="17"/>
        <v>0.28648092140631382</v>
      </c>
    </row>
    <row r="66" spans="1:79" x14ac:dyDescent="0.25">
      <c r="A66" s="36">
        <v>3.3000000000000002E-2</v>
      </c>
      <c r="B66">
        <v>64</v>
      </c>
      <c r="C66" s="6">
        <f t="shared" si="23"/>
        <v>0.62254901960784315</v>
      </c>
      <c r="D66" s="6">
        <f t="shared" si="1"/>
        <v>0.31218232916364996</v>
      </c>
      <c r="E66" s="7">
        <f t="shared" si="2"/>
        <v>0.62254901960784315</v>
      </c>
      <c r="F66" s="7">
        <f t="shared" si="3"/>
        <v>0.3799683054215296</v>
      </c>
      <c r="I66">
        <f t="shared" si="4"/>
        <v>1</v>
      </c>
      <c r="J66">
        <f t="shared" si="5"/>
        <v>1.0500996980277796E-53</v>
      </c>
      <c r="K66">
        <f t="shared" si="6"/>
        <v>1.9120881244572256E-55</v>
      </c>
      <c r="L66">
        <f t="shared" si="18"/>
        <v>0.31500000000000017</v>
      </c>
      <c r="AK66" s="103" t="s">
        <v>99</v>
      </c>
      <c r="AL66" s="119">
        <f>BP10</f>
        <v>1.0594958340089512E-3</v>
      </c>
      <c r="AM66" s="103"/>
      <c r="AN66" s="103"/>
      <c r="AO66" s="103"/>
      <c r="AU66">
        <f t="shared" si="25"/>
        <v>45</v>
      </c>
      <c r="AV66" s="2">
        <f t="shared" si="26"/>
        <v>2.1000000000000001E-2</v>
      </c>
      <c r="BS66">
        <f t="shared" si="10"/>
        <v>3.3000000000000002E-2</v>
      </c>
      <c r="BT66">
        <f t="shared" si="10"/>
        <v>64</v>
      </c>
      <c r="BU66">
        <f t="shared" si="11"/>
        <v>3.3000000000000002E-2</v>
      </c>
      <c r="BV66">
        <f t="shared" si="12"/>
        <v>0.62891292890155071</v>
      </c>
      <c r="BW66">
        <f t="shared" si="13"/>
        <v>0.37108707109844929</v>
      </c>
      <c r="BX66">
        <f t="shared" si="14"/>
        <v>0.68963267689187269</v>
      </c>
      <c r="BY66">
        <f t="shared" si="15"/>
        <v>-106.09054666461495</v>
      </c>
      <c r="BZ66">
        <f t="shared" si="16"/>
        <v>0.62254901960784315</v>
      </c>
      <c r="CA66">
        <f t="shared" si="17"/>
        <v>0.31218232916364996</v>
      </c>
    </row>
    <row r="67" spans="1:79" x14ac:dyDescent="0.25">
      <c r="A67" s="36">
        <v>3.4000000000000002E-2</v>
      </c>
      <c r="B67">
        <v>65</v>
      </c>
      <c r="C67" s="6">
        <f t="shared" ref="C67:C98" si="27">(B67-0.5)/$S$2</f>
        <v>0.63235294117647056</v>
      </c>
      <c r="D67" s="6">
        <f t="shared" si="1"/>
        <v>0.33809165680420711</v>
      </c>
      <c r="E67" s="7">
        <f t="shared" si="2"/>
        <v>0.63235294117647067</v>
      </c>
      <c r="F67" s="7">
        <f t="shared" si="3"/>
        <v>0.37678086615790407</v>
      </c>
      <c r="I67">
        <f t="shared" si="4"/>
        <v>1</v>
      </c>
      <c r="J67">
        <f t="shared" si="5"/>
        <v>1.3143243276686105E-55</v>
      </c>
      <c r="K67">
        <f t="shared" si="6"/>
        <v>2.3932050864696992E-57</v>
      </c>
      <c r="L67">
        <f t="shared" si="18"/>
        <v>0.32000000000000017</v>
      </c>
      <c r="AK67" s="103"/>
      <c r="AL67" s="108"/>
      <c r="AM67" s="103"/>
      <c r="AN67" s="103"/>
      <c r="AO67" s="103"/>
      <c r="AU67">
        <f t="shared" si="25"/>
        <v>46</v>
      </c>
      <c r="AV67" s="2">
        <f t="shared" si="26"/>
        <v>2.1000000000000001E-2</v>
      </c>
      <c r="BS67">
        <f t="shared" si="10"/>
        <v>3.4000000000000002E-2</v>
      </c>
      <c r="BT67">
        <f t="shared" si="10"/>
        <v>65</v>
      </c>
      <c r="BU67">
        <f t="shared" si="11"/>
        <v>3.4000000000000002E-2</v>
      </c>
      <c r="BV67">
        <f t="shared" si="12"/>
        <v>0.64947171041665697</v>
      </c>
      <c r="BW67">
        <f t="shared" si="13"/>
        <v>0.35052828958334303</v>
      </c>
      <c r="BX67">
        <f t="shared" si="14"/>
        <v>0.70874717386549513</v>
      </c>
      <c r="BY67">
        <f t="shared" si="15"/>
        <v>-100.08496104480548</v>
      </c>
      <c r="BZ67">
        <f t="shared" si="16"/>
        <v>0.63235294117647056</v>
      </c>
      <c r="CA67">
        <f t="shared" si="17"/>
        <v>0.33809165680420711</v>
      </c>
    </row>
    <row r="68" spans="1:79" x14ac:dyDescent="0.25">
      <c r="A68" s="36">
        <v>3.4000000000000002E-2</v>
      </c>
      <c r="B68">
        <v>66</v>
      </c>
      <c r="C68" s="6">
        <f t="shared" si="27"/>
        <v>0.64215686274509809</v>
      </c>
      <c r="D68" s="6">
        <f t="shared" ref="D68:D79" si="28">(_xlfn.NORM.S.INV(C68))</f>
        <v>0.3642299893628313</v>
      </c>
      <c r="E68" s="7">
        <f t="shared" ref="E68:E79" si="29">_xlfn.NORM.DIST(D68,0,1,TRUE)</f>
        <v>0.64215686274509809</v>
      </c>
      <c r="F68" s="7">
        <f t="shared" ref="F68:F79" si="30">_xlfn.NORM.DIST(D68,0,1,FALSE)</f>
        <v>0.37333830899665899</v>
      </c>
      <c r="I68">
        <f t="shared" ref="I68:I103" si="31">_xlfn.NORM.DIST(L68,$G$3,$H$3,TRUE)</f>
        <v>1</v>
      </c>
      <c r="J68">
        <f t="shared" ref="J68:J103" si="32">_xlfn.NORM.DIST(L68,$G$3,$H$3,FALSE)</f>
        <v>1.5255544251025271E-57</v>
      </c>
      <c r="K68">
        <f t="shared" ref="K68:K103" si="33">J68*$H$3</f>
        <v>2.7778262434797358E-59</v>
      </c>
      <c r="L68">
        <f t="shared" si="18"/>
        <v>0.32500000000000018</v>
      </c>
      <c r="AK68" s="103" t="s">
        <v>104</v>
      </c>
      <c r="AL68" s="108"/>
      <c r="AM68" s="103"/>
      <c r="AN68" s="103"/>
      <c r="AO68" s="103"/>
      <c r="AU68">
        <f t="shared" si="25"/>
        <v>47</v>
      </c>
      <c r="AV68" s="2">
        <f t="shared" si="26"/>
        <v>2.1999999999999999E-2</v>
      </c>
      <c r="BS68">
        <f t="shared" ref="BS68:BT112" si="34">IF(A68&gt;0,A68,"")</f>
        <v>3.4000000000000002E-2</v>
      </c>
      <c r="BT68">
        <f t="shared" si="34"/>
        <v>66</v>
      </c>
      <c r="BU68">
        <f t="shared" ref="BU68:BU112" si="35">BS68</f>
        <v>3.4000000000000002E-2</v>
      </c>
      <c r="BV68">
        <f t="shared" ref="BV68:BV104" si="36">_xlfn.NORM.DIST(BU68,$BP$3,$BP$4,TRUE)</f>
        <v>0.64947171041665697</v>
      </c>
      <c r="BW68">
        <f t="shared" ref="BW68:BW104" si="37">1-BV68</f>
        <v>0.35052828958334303</v>
      </c>
      <c r="BX68">
        <f t="shared" ref="BX68:BX104" si="38">SMALL($BW$3:$BW$202,BT68)</f>
        <v>0.70874717386549513</v>
      </c>
      <c r="BY68">
        <f t="shared" ref="BY68:BY104" si="39">(2*BT68-1)*(LN(BV68)+LN(BX68))</f>
        <v>-101.63666586720556</v>
      </c>
      <c r="BZ68">
        <f t="shared" ref="BZ68:BZ104" si="40">(BT68-0.5)/$BP$5</f>
        <v>0.64215686274509809</v>
      </c>
      <c r="CA68">
        <f t="shared" ref="CA68:CA104" si="41">_xlfn.NORM.S.INV(BZ68)</f>
        <v>0.3642299893628313</v>
      </c>
    </row>
    <row r="69" spans="1:79" x14ac:dyDescent="0.25">
      <c r="A69" s="36">
        <v>3.4000000000000002E-2</v>
      </c>
      <c r="B69">
        <v>67</v>
      </c>
      <c r="C69" s="6">
        <f t="shared" si="27"/>
        <v>0.65196078431372551</v>
      </c>
      <c r="D69" s="6">
        <f t="shared" si="28"/>
        <v>0.39061960593929995</v>
      </c>
      <c r="E69" s="7">
        <f t="shared" si="29"/>
        <v>0.65196078431372562</v>
      </c>
      <c r="F69" s="7">
        <f t="shared" si="30"/>
        <v>0.36963828061819304</v>
      </c>
      <c r="I69">
        <f t="shared" si="31"/>
        <v>1</v>
      </c>
      <c r="J69">
        <f t="shared" si="32"/>
        <v>1.6421242392154194E-59</v>
      </c>
      <c r="K69">
        <f t="shared" si="33"/>
        <v>2.9900839535372346E-61</v>
      </c>
      <c r="L69">
        <f t="shared" ref="L69:L103" si="42">L68+0.005</f>
        <v>0.33000000000000018</v>
      </c>
      <c r="AK69" s="105" t="str">
        <f>IF(AL66&gt;0.05,("Accept Normal"),("Reject Normal"))</f>
        <v>Reject Normal</v>
      </c>
      <c r="AL69" s="110"/>
      <c r="AM69" s="103"/>
      <c r="AN69" s="103"/>
      <c r="AO69" s="103"/>
      <c r="AU69">
        <f t="shared" si="25"/>
        <v>48</v>
      </c>
      <c r="AV69" s="2">
        <f t="shared" si="26"/>
        <v>2.1999999999999999E-2</v>
      </c>
      <c r="BS69">
        <f t="shared" si="34"/>
        <v>3.4000000000000002E-2</v>
      </c>
      <c r="BT69">
        <f t="shared" si="34"/>
        <v>67</v>
      </c>
      <c r="BU69">
        <f t="shared" si="35"/>
        <v>3.4000000000000002E-2</v>
      </c>
      <c r="BV69">
        <f t="shared" si="36"/>
        <v>0.64947171041665697</v>
      </c>
      <c r="BW69">
        <f t="shared" si="37"/>
        <v>0.35052828958334303</v>
      </c>
      <c r="BX69">
        <f t="shared" si="38"/>
        <v>0.72729335876067491</v>
      </c>
      <c r="BY69">
        <f t="shared" si="39"/>
        <v>-99.752841277075689</v>
      </c>
      <c r="BZ69">
        <f t="shared" si="40"/>
        <v>0.65196078431372551</v>
      </c>
      <c r="CA69">
        <f t="shared" si="41"/>
        <v>0.39061960593929995</v>
      </c>
    </row>
    <row r="70" spans="1:79" x14ac:dyDescent="0.25">
      <c r="A70" s="36">
        <v>3.4000000000000002E-2</v>
      </c>
      <c r="B70">
        <v>68</v>
      </c>
      <c r="C70" s="6">
        <f t="shared" si="27"/>
        <v>0.66176470588235292</v>
      </c>
      <c r="D70" s="6">
        <f t="shared" si="28"/>
        <v>0.41728413938902159</v>
      </c>
      <c r="E70" s="7">
        <f t="shared" si="29"/>
        <v>0.66176470588235292</v>
      </c>
      <c r="F70" s="7">
        <f t="shared" si="30"/>
        <v>0.3656782027827164</v>
      </c>
      <c r="I70">
        <f t="shared" si="31"/>
        <v>1</v>
      </c>
      <c r="J70">
        <f t="shared" si="32"/>
        <v>1.639220828823075E-61</v>
      </c>
      <c r="K70">
        <f t="shared" si="33"/>
        <v>2.9847972397689575E-63</v>
      </c>
      <c r="L70">
        <f t="shared" si="42"/>
        <v>0.33500000000000019</v>
      </c>
      <c r="AU70">
        <f t="shared" si="25"/>
        <v>49</v>
      </c>
      <c r="AV70" s="2">
        <f t="shared" si="26"/>
        <v>2.1999999999999999E-2</v>
      </c>
      <c r="BS70">
        <f t="shared" si="34"/>
        <v>3.4000000000000002E-2</v>
      </c>
      <c r="BT70">
        <f t="shared" si="34"/>
        <v>68</v>
      </c>
      <c r="BU70">
        <f t="shared" si="35"/>
        <v>3.4000000000000002E-2</v>
      </c>
      <c r="BV70">
        <f t="shared" si="36"/>
        <v>0.64947171041665697</v>
      </c>
      <c r="BW70">
        <f t="shared" si="37"/>
        <v>0.35052828958334303</v>
      </c>
      <c r="BX70">
        <f t="shared" si="38"/>
        <v>0.72729335876067491</v>
      </c>
      <c r="BY70">
        <f t="shared" si="39"/>
        <v>-101.25288400304674</v>
      </c>
      <c r="BZ70">
        <f t="shared" si="40"/>
        <v>0.66176470588235292</v>
      </c>
      <c r="CA70">
        <f t="shared" si="41"/>
        <v>0.41728413938902159</v>
      </c>
    </row>
    <row r="71" spans="1:79" x14ac:dyDescent="0.25">
      <c r="A71" s="36">
        <v>3.4000000000000002E-2</v>
      </c>
      <c r="B71">
        <v>69</v>
      </c>
      <c r="C71" s="6">
        <f t="shared" si="27"/>
        <v>0.67156862745098034</v>
      </c>
      <c r="D71" s="6">
        <f t="shared" si="28"/>
        <v>0.44424875676134479</v>
      </c>
      <c r="E71" s="7">
        <f t="shared" si="29"/>
        <v>0.67156862745098045</v>
      </c>
      <c r="F71" s="7">
        <f t="shared" si="30"/>
        <v>0.36145525819205754</v>
      </c>
      <c r="I71">
        <f t="shared" si="31"/>
        <v>1</v>
      </c>
      <c r="J71">
        <f t="shared" si="32"/>
        <v>1.5174768076531309E-63</v>
      </c>
      <c r="K71">
        <f t="shared" si="33"/>
        <v>2.7631180053687194E-65</v>
      </c>
      <c r="L71">
        <f t="shared" si="42"/>
        <v>0.34000000000000019</v>
      </c>
      <c r="AU71">
        <f t="shared" si="25"/>
        <v>50</v>
      </c>
      <c r="AV71" s="2">
        <f t="shared" si="26"/>
        <v>2.1999999999999999E-2</v>
      </c>
      <c r="BS71">
        <f t="shared" si="34"/>
        <v>3.4000000000000002E-2</v>
      </c>
      <c r="BT71">
        <f t="shared" si="34"/>
        <v>69</v>
      </c>
      <c r="BU71">
        <f t="shared" si="35"/>
        <v>3.4000000000000002E-2</v>
      </c>
      <c r="BV71">
        <f t="shared" si="36"/>
        <v>0.64947171041665697</v>
      </c>
      <c r="BW71">
        <f t="shared" si="37"/>
        <v>0.35052828958334303</v>
      </c>
      <c r="BX71">
        <f t="shared" si="38"/>
        <v>0.74523395002582682</v>
      </c>
      <c r="BY71">
        <f t="shared" si="39"/>
        <v>-99.414472340715633</v>
      </c>
      <c r="BZ71">
        <f t="shared" si="40"/>
        <v>0.67156862745098034</v>
      </c>
      <c r="CA71">
        <f t="shared" si="41"/>
        <v>0.44424875676134479</v>
      </c>
    </row>
    <row r="72" spans="1:79" x14ac:dyDescent="0.25">
      <c r="A72" s="36">
        <v>3.5000000000000003E-2</v>
      </c>
      <c r="B72">
        <v>70</v>
      </c>
      <c r="C72" s="6">
        <f t="shared" si="27"/>
        <v>0.68137254901960786</v>
      </c>
      <c r="D72" s="6">
        <f t="shared" si="28"/>
        <v>0.47154036435244084</v>
      </c>
      <c r="E72" s="7">
        <f t="shared" si="29"/>
        <v>0.68137254901960786</v>
      </c>
      <c r="F72" s="7">
        <f t="shared" si="30"/>
        <v>0.3569663744652703</v>
      </c>
      <c r="I72">
        <f t="shared" si="31"/>
        <v>1</v>
      </c>
      <c r="J72">
        <f t="shared" si="32"/>
        <v>1.3027461761031354E-65</v>
      </c>
      <c r="K72">
        <f t="shared" si="33"/>
        <v>2.3721228538463686E-67</v>
      </c>
      <c r="L72">
        <f t="shared" si="42"/>
        <v>0.3450000000000002</v>
      </c>
      <c r="AU72">
        <f t="shared" si="25"/>
        <v>51</v>
      </c>
      <c r="AV72" s="2">
        <f t="shared" si="26"/>
        <v>2.1999999999999999E-2</v>
      </c>
      <c r="BS72">
        <f t="shared" si="34"/>
        <v>3.5000000000000003E-2</v>
      </c>
      <c r="BT72">
        <f t="shared" si="34"/>
        <v>70</v>
      </c>
      <c r="BU72">
        <f t="shared" si="35"/>
        <v>3.5000000000000003E-2</v>
      </c>
      <c r="BV72">
        <f t="shared" si="36"/>
        <v>0.66960169281580739</v>
      </c>
      <c r="BW72">
        <f t="shared" si="37"/>
        <v>0.33039830718419261</v>
      </c>
      <c r="BX72">
        <f t="shared" si="38"/>
        <v>0.74523395002582682</v>
      </c>
      <c r="BY72">
        <f t="shared" si="39"/>
        <v>-96.622974747246261</v>
      </c>
      <c r="BZ72">
        <f t="shared" si="40"/>
        <v>0.68137254901960786</v>
      </c>
      <c r="CA72">
        <f t="shared" si="41"/>
        <v>0.47154036435244084</v>
      </c>
    </row>
    <row r="73" spans="1:79" x14ac:dyDescent="0.25">
      <c r="A73" s="36">
        <v>3.6999999999999998E-2</v>
      </c>
      <c r="B73">
        <v>71</v>
      </c>
      <c r="C73" s="6">
        <f t="shared" si="27"/>
        <v>0.69117647058823528</v>
      </c>
      <c r="D73" s="6">
        <f t="shared" si="28"/>
        <v>0.49918784205087674</v>
      </c>
      <c r="E73" s="7">
        <f t="shared" si="29"/>
        <v>0.69117647058823539</v>
      </c>
      <c r="F73" s="7">
        <f t="shared" si="30"/>
        <v>0.3522082059645304</v>
      </c>
      <c r="I73">
        <f t="shared" si="31"/>
        <v>1</v>
      </c>
      <c r="J73">
        <f t="shared" si="32"/>
        <v>1.0371717956109807E-67</v>
      </c>
      <c r="K73">
        <f t="shared" si="33"/>
        <v>1.8885481798865062E-69</v>
      </c>
      <c r="L73">
        <f t="shared" si="42"/>
        <v>0.3500000000000002</v>
      </c>
      <c r="AU73">
        <f t="shared" si="25"/>
        <v>52</v>
      </c>
      <c r="AV73" s="2">
        <f t="shared" si="26"/>
        <v>2.3E-2</v>
      </c>
      <c r="BS73">
        <f t="shared" si="34"/>
        <v>3.6999999999999998E-2</v>
      </c>
      <c r="BT73">
        <f t="shared" si="34"/>
        <v>71</v>
      </c>
      <c r="BU73">
        <f t="shared" si="35"/>
        <v>3.6999999999999998E-2</v>
      </c>
      <c r="BV73">
        <f t="shared" si="36"/>
        <v>0.70837771269892369</v>
      </c>
      <c r="BW73">
        <f t="shared" si="37"/>
        <v>0.29162228730107631</v>
      </c>
      <c r="BX73">
        <f t="shared" si="38"/>
        <v>0.74523395002582682</v>
      </c>
      <c r="BY73">
        <f t="shared" si="39"/>
        <v>-90.075723445154992</v>
      </c>
      <c r="BZ73">
        <f t="shared" si="40"/>
        <v>0.69117647058823528</v>
      </c>
      <c r="CA73">
        <f t="shared" si="41"/>
        <v>0.49918784205087674</v>
      </c>
    </row>
    <row r="74" spans="1:79" x14ac:dyDescent="0.25">
      <c r="A74" s="36">
        <v>3.6999999999999998E-2</v>
      </c>
      <c r="B74">
        <v>72</v>
      </c>
      <c r="C74" s="6">
        <f t="shared" si="27"/>
        <v>0.7009803921568627</v>
      </c>
      <c r="D74" s="6">
        <f t="shared" si="28"/>
        <v>0.52722231267309172</v>
      </c>
      <c r="E74" s="7">
        <f t="shared" si="29"/>
        <v>0.7009803921568627</v>
      </c>
      <c r="F74" s="7">
        <f t="shared" si="30"/>
        <v>0.347177113157142</v>
      </c>
      <c r="I74">
        <f t="shared" si="31"/>
        <v>1</v>
      </c>
      <c r="J74">
        <f t="shared" si="32"/>
        <v>7.657636302220396E-70</v>
      </c>
      <c r="K74">
        <f t="shared" si="33"/>
        <v>1.3943509804247954E-71</v>
      </c>
      <c r="L74">
        <f t="shared" si="42"/>
        <v>0.3550000000000002</v>
      </c>
      <c r="AU74">
        <f t="shared" si="25"/>
        <v>53</v>
      </c>
      <c r="AV74" s="2">
        <f t="shared" si="26"/>
        <v>2.3E-2</v>
      </c>
      <c r="BS74">
        <f t="shared" si="34"/>
        <v>3.6999999999999998E-2</v>
      </c>
      <c r="BT74">
        <f t="shared" si="34"/>
        <v>72</v>
      </c>
      <c r="BU74">
        <f t="shared" si="35"/>
        <v>3.6999999999999998E-2</v>
      </c>
      <c r="BV74">
        <f t="shared" si="36"/>
        <v>0.70837771269892369</v>
      </c>
      <c r="BW74">
        <f t="shared" si="37"/>
        <v>0.29162228730107631</v>
      </c>
      <c r="BX74">
        <f t="shared" si="38"/>
        <v>0.76253647057570773</v>
      </c>
      <c r="BY74">
        <f t="shared" si="39"/>
        <v>-88.071237027134558</v>
      </c>
      <c r="BZ74">
        <f t="shared" si="40"/>
        <v>0.7009803921568627</v>
      </c>
      <c r="CA74">
        <f t="shared" si="41"/>
        <v>0.52722231267309172</v>
      </c>
    </row>
    <row r="75" spans="1:79" x14ac:dyDescent="0.25">
      <c r="A75" s="36">
        <v>3.7999999999999999E-2</v>
      </c>
      <c r="B75">
        <v>73</v>
      </c>
      <c r="C75" s="6">
        <f t="shared" si="27"/>
        <v>0.71078431372549022</v>
      </c>
      <c r="D75" s="6">
        <f t="shared" si="28"/>
        <v>0.55567745327425333</v>
      </c>
      <c r="E75" s="7">
        <f t="shared" si="29"/>
        <v>0.71078431372549034</v>
      </c>
      <c r="F75" s="7">
        <f t="shared" si="30"/>
        <v>0.34186913913755573</v>
      </c>
      <c r="I75">
        <f t="shared" si="31"/>
        <v>1</v>
      </c>
      <c r="J75">
        <f t="shared" si="32"/>
        <v>5.2431456194422795E-72</v>
      </c>
      <c r="K75">
        <f t="shared" si="33"/>
        <v>9.5470520490239137E-74</v>
      </c>
      <c r="L75">
        <f t="shared" si="42"/>
        <v>0.36000000000000021</v>
      </c>
      <c r="AL75" t="s">
        <v>6</v>
      </c>
      <c r="AM75" t="s">
        <v>71</v>
      </c>
      <c r="AU75">
        <f t="shared" si="25"/>
        <v>54</v>
      </c>
      <c r="AV75" s="2">
        <f t="shared" si="26"/>
        <v>2.5000000000000001E-2</v>
      </c>
      <c r="BS75">
        <f t="shared" si="34"/>
        <v>3.7999999999999999E-2</v>
      </c>
      <c r="BT75">
        <f t="shared" si="34"/>
        <v>73</v>
      </c>
      <c r="BU75">
        <f t="shared" si="35"/>
        <v>3.7999999999999999E-2</v>
      </c>
      <c r="BV75">
        <f t="shared" si="36"/>
        <v>0.72693541473348877</v>
      </c>
      <c r="BW75">
        <f t="shared" si="37"/>
        <v>0.27306458526651123</v>
      </c>
      <c r="BX75">
        <f t="shared" si="38"/>
        <v>0.76253647057570773</v>
      </c>
      <c r="BY75">
        <f t="shared" si="39"/>
        <v>-85.553274800618681</v>
      </c>
      <c r="BZ75">
        <f t="shared" si="40"/>
        <v>0.71078431372549022</v>
      </c>
      <c r="CA75">
        <f t="shared" si="41"/>
        <v>0.55567745327425333</v>
      </c>
    </row>
    <row r="76" spans="1:79" x14ac:dyDescent="0.25">
      <c r="A76" s="36">
        <v>3.9E-2</v>
      </c>
      <c r="B76">
        <v>74</v>
      </c>
      <c r="C76" s="6">
        <f t="shared" si="27"/>
        <v>0.72058823529411764</v>
      </c>
      <c r="D76" s="6">
        <f t="shared" si="28"/>
        <v>0.58458985705947353</v>
      </c>
      <c r="E76" s="7">
        <f t="shared" si="29"/>
        <v>0.72058823529411764</v>
      </c>
      <c r="F76" s="7">
        <f t="shared" si="30"/>
        <v>0.33627998285710531</v>
      </c>
      <c r="I76">
        <f t="shared" si="31"/>
        <v>1</v>
      </c>
      <c r="J76">
        <f t="shared" si="32"/>
        <v>3.329218121627652E-74</v>
      </c>
      <c r="K76">
        <f t="shared" si="33"/>
        <v>6.0620514852520445E-76</v>
      </c>
      <c r="L76">
        <f t="shared" si="42"/>
        <v>0.36500000000000021</v>
      </c>
      <c r="AK76" t="s">
        <v>68</v>
      </c>
      <c r="AL76" s="2">
        <f>_xlfn.QUARTILE.INC(A3:A202,1)</f>
        <v>1.15E-2</v>
      </c>
      <c r="AM76">
        <v>0.25</v>
      </c>
      <c r="AU76">
        <f t="shared" si="25"/>
        <v>55</v>
      </c>
      <c r="AV76" s="2">
        <f t="shared" si="26"/>
        <v>2.5999999999999999E-2</v>
      </c>
      <c r="BS76">
        <f t="shared" si="34"/>
        <v>3.9E-2</v>
      </c>
      <c r="BT76">
        <f t="shared" si="34"/>
        <v>74</v>
      </c>
      <c r="BU76">
        <f t="shared" si="35"/>
        <v>3.9E-2</v>
      </c>
      <c r="BV76">
        <f t="shared" si="36"/>
        <v>0.74488820848051907</v>
      </c>
      <c r="BW76">
        <f t="shared" si="37"/>
        <v>0.25511179151948093</v>
      </c>
      <c r="BX76">
        <f t="shared" si="38"/>
        <v>0.76253647057570773</v>
      </c>
      <c r="BY76">
        <f t="shared" si="39"/>
        <v>-83.147032139191197</v>
      </c>
      <c r="BZ76">
        <f t="shared" si="40"/>
        <v>0.72058823529411764</v>
      </c>
      <c r="CA76">
        <f t="shared" si="41"/>
        <v>0.58458985705947353</v>
      </c>
    </row>
    <row r="77" spans="1:79" x14ac:dyDescent="0.25">
      <c r="A77" s="36">
        <v>3.9E-2</v>
      </c>
      <c r="B77">
        <v>75</v>
      </c>
      <c r="C77" s="6">
        <f t="shared" si="27"/>
        <v>0.73039215686274506</v>
      </c>
      <c r="D77" s="6">
        <f t="shared" si="28"/>
        <v>0.6139994566221938</v>
      </c>
      <c r="E77" s="7">
        <f t="shared" si="29"/>
        <v>0.73039215686274517</v>
      </c>
      <c r="F77" s="7">
        <f t="shared" si="30"/>
        <v>0.33040496851473744</v>
      </c>
      <c r="I77">
        <f t="shared" si="31"/>
        <v>1</v>
      </c>
      <c r="J77">
        <f t="shared" si="32"/>
        <v>1.960404661571079E-76</v>
      </c>
      <c r="K77">
        <f t="shared" si="33"/>
        <v>3.5696291309870308E-78</v>
      </c>
      <c r="L77">
        <f t="shared" si="42"/>
        <v>0.37000000000000022</v>
      </c>
      <c r="AK77" t="s">
        <v>70</v>
      </c>
      <c r="AL77" s="2">
        <f>_xlfn.QUARTILE.INC(A3:A202,2)</f>
        <v>2.2499999999999999E-2</v>
      </c>
      <c r="AM77">
        <v>0.5</v>
      </c>
      <c r="AU77">
        <f t="shared" si="25"/>
        <v>56</v>
      </c>
      <c r="AV77" s="2">
        <f t="shared" si="26"/>
        <v>2.9000000000000001E-2</v>
      </c>
      <c r="BS77">
        <f t="shared" si="34"/>
        <v>3.9E-2</v>
      </c>
      <c r="BT77">
        <f t="shared" si="34"/>
        <v>75</v>
      </c>
      <c r="BU77">
        <f t="shared" si="35"/>
        <v>3.9E-2</v>
      </c>
      <c r="BV77">
        <f t="shared" si="36"/>
        <v>0.74488820848051907</v>
      </c>
      <c r="BW77">
        <f t="shared" si="37"/>
        <v>0.25511179151948093</v>
      </c>
      <c r="BX77">
        <f t="shared" si="38"/>
        <v>0.77917337227464212</v>
      </c>
      <c r="BY77">
        <f t="shared" si="39"/>
        <v>-81.062381370430472</v>
      </c>
      <c r="BZ77">
        <f t="shared" si="40"/>
        <v>0.73039215686274506</v>
      </c>
      <c r="CA77">
        <f t="shared" si="41"/>
        <v>0.6139994566221938</v>
      </c>
    </row>
    <row r="78" spans="1:79" x14ac:dyDescent="0.25">
      <c r="A78" s="36">
        <v>3.9E-2</v>
      </c>
      <c r="B78">
        <v>76</v>
      </c>
      <c r="C78" s="6">
        <f t="shared" si="27"/>
        <v>0.74019607843137258</v>
      </c>
      <c r="D78" s="6">
        <f t="shared" si="28"/>
        <v>0.64395002195234652</v>
      </c>
      <c r="E78" s="7">
        <f t="shared" si="29"/>
        <v>0.74019607843137269</v>
      </c>
      <c r="F78" s="7">
        <f t="shared" si="30"/>
        <v>0.32423901044411513</v>
      </c>
      <c r="I78">
        <f t="shared" si="31"/>
        <v>1</v>
      </c>
      <c r="J78">
        <f t="shared" si="32"/>
        <v>1.070538645362494E-78</v>
      </c>
      <c r="K78">
        <f t="shared" si="33"/>
        <v>1.9493046559432485E-80</v>
      </c>
      <c r="L78">
        <f t="shared" si="42"/>
        <v>0.37500000000000022</v>
      </c>
      <c r="AK78" t="s">
        <v>69</v>
      </c>
      <c r="AL78" s="2">
        <f>_xlfn.QUARTILE.INC(A3:A202,3)</f>
        <v>3.9750000000000001E-2</v>
      </c>
      <c r="AM78">
        <v>0.75</v>
      </c>
      <c r="AU78">
        <f t="shared" si="25"/>
        <v>57</v>
      </c>
      <c r="AV78" s="2">
        <f t="shared" si="26"/>
        <v>2.9000000000000001E-2</v>
      </c>
      <c r="BS78">
        <f t="shared" si="34"/>
        <v>3.9E-2</v>
      </c>
      <c r="BT78">
        <f t="shared" si="34"/>
        <v>76</v>
      </c>
      <c r="BU78">
        <f t="shared" si="35"/>
        <v>3.9E-2</v>
      </c>
      <c r="BV78">
        <f t="shared" si="36"/>
        <v>0.74488820848051907</v>
      </c>
      <c r="BW78">
        <f t="shared" si="37"/>
        <v>0.25511179151948093</v>
      </c>
      <c r="BX78">
        <f t="shared" si="38"/>
        <v>0.77917337227464212</v>
      </c>
      <c r="BY78">
        <f t="shared" si="39"/>
        <v>-82.150467026409402</v>
      </c>
      <c r="BZ78">
        <f t="shared" si="40"/>
        <v>0.74019607843137258</v>
      </c>
      <c r="CA78">
        <f t="shared" si="41"/>
        <v>0.64395002195234652</v>
      </c>
    </row>
    <row r="79" spans="1:79" x14ac:dyDescent="0.25">
      <c r="A79" s="42">
        <v>0.04</v>
      </c>
      <c r="B79">
        <v>77</v>
      </c>
      <c r="C79" s="6">
        <f t="shared" si="27"/>
        <v>0.75</v>
      </c>
      <c r="D79" s="6">
        <f t="shared" si="28"/>
        <v>0.67448975019608193</v>
      </c>
      <c r="E79" s="7">
        <f t="shared" si="29"/>
        <v>0.75000000000000011</v>
      </c>
      <c r="F79" s="7">
        <f t="shared" si="30"/>
        <v>0.31777657268410692</v>
      </c>
      <c r="I79">
        <f t="shared" si="31"/>
        <v>1</v>
      </c>
      <c r="J79">
        <f t="shared" si="32"/>
        <v>5.4214083312739154E-81</v>
      </c>
      <c r="K79">
        <f t="shared" si="33"/>
        <v>9.8716440996329919E-83</v>
      </c>
      <c r="L79">
        <f t="shared" si="42"/>
        <v>0.38000000000000023</v>
      </c>
      <c r="AU79">
        <f t="shared" si="25"/>
        <v>58</v>
      </c>
      <c r="AV79" s="2">
        <f t="shared" si="26"/>
        <v>2.9000000000000001E-2</v>
      </c>
      <c r="BS79">
        <f t="shared" si="34"/>
        <v>0.04</v>
      </c>
      <c r="BT79">
        <f t="shared" si="34"/>
        <v>77</v>
      </c>
      <c r="BU79">
        <f t="shared" si="35"/>
        <v>0.04</v>
      </c>
      <c r="BV79">
        <f t="shared" si="36"/>
        <v>0.76220352124706081</v>
      </c>
      <c r="BW79">
        <f t="shared" si="37"/>
        <v>0.23779647875293919</v>
      </c>
      <c r="BX79">
        <f t="shared" si="38"/>
        <v>0.81036508088046966</v>
      </c>
      <c r="BY79">
        <f t="shared" si="39"/>
        <v>-73.717249223514699</v>
      </c>
      <c r="BZ79">
        <f t="shared" si="40"/>
        <v>0.75</v>
      </c>
      <c r="CA79">
        <f t="shared" si="41"/>
        <v>0.67448975019608193</v>
      </c>
    </row>
    <row r="80" spans="1:79" x14ac:dyDescent="0.25">
      <c r="A80" s="42">
        <v>0.04</v>
      </c>
      <c r="B80">
        <v>78</v>
      </c>
      <c r="C80" s="6">
        <f t="shared" si="27"/>
        <v>0.75980392156862742</v>
      </c>
      <c r="D80" s="6">
        <f t="shared" ref="D80:D104" si="43">(_xlfn.NORM.S.INV(C80))</f>
        <v>0.7056719688033869</v>
      </c>
      <c r="E80" s="7">
        <f t="shared" ref="E80:E104" si="44">_xlfn.NORM.DIST(D80,0,1,TRUE)</f>
        <v>0.75980392156862764</v>
      </c>
      <c r="F80" s="7">
        <f t="shared" ref="F80:F104" si="45">_xlfn.NORM.DIST(D80,0,1,FALSE)</f>
        <v>0.3110116222314297</v>
      </c>
      <c r="I80">
        <f t="shared" si="31"/>
        <v>1</v>
      </c>
      <c r="J80">
        <f t="shared" si="32"/>
        <v>2.5460975238088658E-83</v>
      </c>
      <c r="K80">
        <f t="shared" si="33"/>
        <v>4.6360958374983662E-85</v>
      </c>
      <c r="L80">
        <f t="shared" si="42"/>
        <v>0.38500000000000023</v>
      </c>
      <c r="AU80">
        <f t="shared" si="25"/>
        <v>59</v>
      </c>
      <c r="AV80" s="2">
        <f t="shared" si="26"/>
        <v>2.9000000000000001E-2</v>
      </c>
      <c r="BS80">
        <f t="shared" si="34"/>
        <v>0.04</v>
      </c>
      <c r="BT80">
        <f t="shared" si="34"/>
        <v>78</v>
      </c>
      <c r="BU80">
        <f t="shared" si="35"/>
        <v>0.04</v>
      </c>
      <c r="BV80">
        <f t="shared" si="36"/>
        <v>0.76220352124706081</v>
      </c>
      <c r="BW80">
        <f t="shared" si="37"/>
        <v>0.23779647875293919</v>
      </c>
      <c r="BX80">
        <f t="shared" si="38"/>
        <v>0.81036508088046966</v>
      </c>
      <c r="BY80">
        <f t="shared" si="39"/>
        <v>-74.680873396371098</v>
      </c>
      <c r="BZ80">
        <f t="shared" si="40"/>
        <v>0.75980392156862742</v>
      </c>
      <c r="CA80">
        <f t="shared" si="41"/>
        <v>0.7056719688033869</v>
      </c>
    </row>
    <row r="81" spans="1:79" x14ac:dyDescent="0.25">
      <c r="A81" s="42">
        <v>0.04</v>
      </c>
      <c r="B81">
        <v>79</v>
      </c>
      <c r="C81" s="6">
        <f t="shared" si="27"/>
        <v>0.76960784313725494</v>
      </c>
      <c r="D81" s="6">
        <f t="shared" si="43"/>
        <v>0.73755597988205235</v>
      </c>
      <c r="E81" s="7">
        <f t="shared" si="44"/>
        <v>0.76960784313725494</v>
      </c>
      <c r="F81" s="7">
        <f t="shared" si="45"/>
        <v>0.30393757473324756</v>
      </c>
      <c r="I81">
        <f t="shared" si="31"/>
        <v>1</v>
      </c>
      <c r="J81">
        <f t="shared" si="32"/>
        <v>1.1088967141207756E-85</v>
      </c>
      <c r="K81">
        <f t="shared" si="33"/>
        <v>2.0191494600962004E-87</v>
      </c>
      <c r="L81">
        <f t="shared" si="42"/>
        <v>0.39000000000000024</v>
      </c>
      <c r="AU81">
        <f t="shared" si="25"/>
        <v>60</v>
      </c>
      <c r="AV81" s="2">
        <f t="shared" si="26"/>
        <v>0.03</v>
      </c>
      <c r="BS81">
        <f t="shared" si="34"/>
        <v>0.04</v>
      </c>
      <c r="BT81">
        <f t="shared" si="34"/>
        <v>79</v>
      </c>
      <c r="BU81">
        <f t="shared" si="35"/>
        <v>0.04</v>
      </c>
      <c r="BV81">
        <f t="shared" si="36"/>
        <v>0.76220352124706081</v>
      </c>
      <c r="BW81">
        <f t="shared" si="37"/>
        <v>0.23779647875293919</v>
      </c>
      <c r="BX81">
        <f t="shared" si="38"/>
        <v>0.82488968857694633</v>
      </c>
      <c r="BY81">
        <f t="shared" si="39"/>
        <v>-72.855423448244665</v>
      </c>
      <c r="BZ81">
        <f t="shared" si="40"/>
        <v>0.76960784313725494</v>
      </c>
      <c r="CA81">
        <f t="shared" si="41"/>
        <v>0.73755597988205235</v>
      </c>
    </row>
    <row r="82" spans="1:79" x14ac:dyDescent="0.25">
      <c r="A82" s="42">
        <v>4.1000000000000002E-2</v>
      </c>
      <c r="B82">
        <v>80</v>
      </c>
      <c r="C82" s="6">
        <f t="shared" si="27"/>
        <v>0.77941176470588236</v>
      </c>
      <c r="D82" s="6">
        <f t="shared" si="43"/>
        <v>0.77020808187547585</v>
      </c>
      <c r="E82" s="7">
        <f t="shared" si="44"/>
        <v>0.77941176470588236</v>
      </c>
      <c r="F82" s="7">
        <f t="shared" si="45"/>
        <v>0.29654723106614217</v>
      </c>
      <c r="I82">
        <f t="shared" si="31"/>
        <v>1</v>
      </c>
      <c r="J82">
        <f t="shared" si="32"/>
        <v>4.4787859276608581E-88</v>
      </c>
      <c r="K82">
        <f t="shared" si="33"/>
        <v>8.1552574487455149E-90</v>
      </c>
      <c r="L82">
        <f t="shared" si="42"/>
        <v>0.39500000000000024</v>
      </c>
      <c r="AU82">
        <f t="shared" si="25"/>
        <v>61</v>
      </c>
      <c r="AV82" s="2">
        <f t="shared" si="26"/>
        <v>3.1E-2</v>
      </c>
      <c r="BS82">
        <f t="shared" si="34"/>
        <v>4.1000000000000002E-2</v>
      </c>
      <c r="BT82">
        <f t="shared" si="34"/>
        <v>80</v>
      </c>
      <c r="BU82">
        <f t="shared" si="35"/>
        <v>4.1000000000000002E-2</v>
      </c>
      <c r="BV82">
        <f t="shared" si="36"/>
        <v>0.77885370745414195</v>
      </c>
      <c r="BW82">
        <f t="shared" si="37"/>
        <v>0.22114629254585805</v>
      </c>
      <c r="BX82">
        <f t="shared" si="38"/>
        <v>0.82488968857694633</v>
      </c>
      <c r="BY82">
        <f t="shared" si="39"/>
        <v>-70.347587695090922</v>
      </c>
      <c r="BZ82">
        <f t="shared" si="40"/>
        <v>0.77941176470588236</v>
      </c>
      <c r="CA82">
        <f t="shared" si="41"/>
        <v>0.77020808187547585</v>
      </c>
    </row>
    <row r="83" spans="1:79" x14ac:dyDescent="0.25">
      <c r="A83" s="42">
        <v>4.1000000000000002E-2</v>
      </c>
      <c r="B83">
        <v>81</v>
      </c>
      <c r="C83" s="6">
        <f t="shared" si="27"/>
        <v>0.78921568627450978</v>
      </c>
      <c r="D83" s="6">
        <f t="shared" si="43"/>
        <v>0.80370281595144166</v>
      </c>
      <c r="E83" s="7">
        <f t="shared" si="44"/>
        <v>0.78921568627450978</v>
      </c>
      <c r="F83" s="7">
        <f t="shared" si="45"/>
        <v>0.28883270284140616</v>
      </c>
      <c r="I83">
        <f t="shared" si="31"/>
        <v>1</v>
      </c>
      <c r="J83">
        <f t="shared" si="32"/>
        <v>1.6775777592002856E-90</v>
      </c>
      <c r="K83">
        <f t="shared" si="33"/>
        <v>3.0546399710854621E-92</v>
      </c>
      <c r="L83">
        <f t="shared" si="42"/>
        <v>0.40000000000000024</v>
      </c>
      <c r="AU83">
        <f t="shared" si="25"/>
        <v>62</v>
      </c>
      <c r="AV83" s="2">
        <f t="shared" si="26"/>
        <v>3.3000000000000002E-2</v>
      </c>
      <c r="BS83">
        <f t="shared" si="34"/>
        <v>4.1000000000000002E-2</v>
      </c>
      <c r="BT83">
        <f t="shared" si="34"/>
        <v>81</v>
      </c>
      <c r="BU83">
        <f t="shared" si="35"/>
        <v>4.1000000000000002E-2</v>
      </c>
      <c r="BV83">
        <f t="shared" si="36"/>
        <v>0.77885370745414195</v>
      </c>
      <c r="BW83">
        <f t="shared" si="37"/>
        <v>0.22114629254585805</v>
      </c>
      <c r="BX83">
        <f t="shared" si="38"/>
        <v>0.83868810692485929</v>
      </c>
      <c r="BY83">
        <f t="shared" si="39"/>
        <v>-68.561597474274564</v>
      </c>
      <c r="BZ83">
        <f t="shared" si="40"/>
        <v>0.78921568627450978</v>
      </c>
      <c r="CA83">
        <f t="shared" si="41"/>
        <v>0.80370281595144166</v>
      </c>
    </row>
    <row r="84" spans="1:79" x14ac:dyDescent="0.25">
      <c r="A84" s="42">
        <v>4.1000000000000002E-2</v>
      </c>
      <c r="B84">
        <v>82</v>
      </c>
      <c r="C84" s="6">
        <f t="shared" si="27"/>
        <v>0.7990196078431373</v>
      </c>
      <c r="D84" s="6">
        <f t="shared" si="43"/>
        <v>0.83812449998486438</v>
      </c>
      <c r="E84" s="7">
        <f t="shared" si="44"/>
        <v>0.79901960784313719</v>
      </c>
      <c r="F84" s="7">
        <f t="shared" si="45"/>
        <v>0.28078532434016978</v>
      </c>
      <c r="I84">
        <f t="shared" si="31"/>
        <v>1</v>
      </c>
      <c r="J84">
        <f t="shared" si="32"/>
        <v>5.8271763416881114E-93</v>
      </c>
      <c r="K84">
        <f t="shared" si="33"/>
        <v>1.0610492225629782E-94</v>
      </c>
      <c r="L84">
        <f t="shared" si="42"/>
        <v>0.40500000000000025</v>
      </c>
      <c r="AU84">
        <f t="shared" si="25"/>
        <v>63</v>
      </c>
      <c r="AV84" s="2">
        <f t="shared" si="26"/>
        <v>3.3000000000000002E-2</v>
      </c>
      <c r="BS84">
        <f t="shared" si="34"/>
        <v>4.1000000000000002E-2</v>
      </c>
      <c r="BT84">
        <f t="shared" si="34"/>
        <v>82</v>
      </c>
      <c r="BU84">
        <f t="shared" si="35"/>
        <v>4.1000000000000002E-2</v>
      </c>
      <c r="BV84">
        <f t="shared" si="36"/>
        <v>0.77885370745414195</v>
      </c>
      <c r="BW84">
        <f t="shared" si="37"/>
        <v>0.22114629254585805</v>
      </c>
      <c r="BX84">
        <f t="shared" si="38"/>
        <v>0.85175717619487323</v>
      </c>
      <c r="BY84">
        <f t="shared" si="39"/>
        <v>-66.892892457369996</v>
      </c>
      <c r="BZ84">
        <f t="shared" si="40"/>
        <v>0.7990196078431373</v>
      </c>
      <c r="CA84">
        <f t="shared" si="41"/>
        <v>0.83812449998486438</v>
      </c>
    </row>
    <row r="85" spans="1:79" x14ac:dyDescent="0.25">
      <c r="A85" s="42">
        <v>4.2000000000000003E-2</v>
      </c>
      <c r="B85">
        <v>83</v>
      </c>
      <c r="C85" s="6">
        <f t="shared" si="27"/>
        <v>0.80882352941176472</v>
      </c>
      <c r="D85" s="6">
        <f t="shared" si="43"/>
        <v>0.87356913461508812</v>
      </c>
      <c r="E85" s="7">
        <f t="shared" si="44"/>
        <v>0.80882352941176483</v>
      </c>
      <c r="F85" s="7">
        <f t="shared" si="45"/>
        <v>0.27239554766547736</v>
      </c>
      <c r="I85">
        <f t="shared" si="31"/>
        <v>1</v>
      </c>
      <c r="J85">
        <f t="shared" si="32"/>
        <v>1.8770974009707396E-95</v>
      </c>
      <c r="K85">
        <f t="shared" si="33"/>
        <v>3.4179379877802089E-97</v>
      </c>
      <c r="L85">
        <f t="shared" si="42"/>
        <v>0.41000000000000025</v>
      </c>
      <c r="AU85">
        <f t="shared" si="25"/>
        <v>64</v>
      </c>
      <c r="AV85" s="2">
        <f t="shared" si="26"/>
        <v>3.3000000000000002E-2</v>
      </c>
      <c r="BS85">
        <f t="shared" si="34"/>
        <v>4.2000000000000003E-2</v>
      </c>
      <c r="BT85">
        <f t="shared" si="34"/>
        <v>83</v>
      </c>
      <c r="BU85">
        <f t="shared" si="35"/>
        <v>4.2000000000000003E-2</v>
      </c>
      <c r="BV85">
        <f t="shared" si="36"/>
        <v>0.79481611166052035</v>
      </c>
      <c r="BW85">
        <f t="shared" si="37"/>
        <v>0.20518388833947965</v>
      </c>
      <c r="BX85">
        <f t="shared" si="38"/>
        <v>0.85175717619487323</v>
      </c>
      <c r="BY85">
        <f t="shared" si="39"/>
        <v>-64.366218577815602</v>
      </c>
      <c r="BZ85">
        <f t="shared" si="40"/>
        <v>0.80882352941176472</v>
      </c>
      <c r="CA85">
        <f t="shared" si="41"/>
        <v>0.87356913461508812</v>
      </c>
    </row>
    <row r="86" spans="1:79" x14ac:dyDescent="0.25">
      <c r="A86" s="42">
        <v>4.2999999999999997E-2</v>
      </c>
      <c r="B86">
        <v>84</v>
      </c>
      <c r="C86" s="6">
        <f t="shared" si="27"/>
        <v>0.81862745098039214</v>
      </c>
      <c r="D86" s="6">
        <f t="shared" si="43"/>
        <v>0.91014679640886487</v>
      </c>
      <c r="E86" s="7">
        <f t="shared" si="44"/>
        <v>0.81862745098039236</v>
      </c>
      <c r="F86" s="7">
        <f t="shared" si="45"/>
        <v>0.26365281692924736</v>
      </c>
      <c r="I86">
        <f t="shared" si="31"/>
        <v>1</v>
      </c>
      <c r="J86">
        <f t="shared" si="32"/>
        <v>5.6074912195924073E-98</v>
      </c>
      <c r="K86">
        <f t="shared" si="33"/>
        <v>1.0210475623522333E-99</v>
      </c>
      <c r="L86">
        <f t="shared" si="42"/>
        <v>0.41500000000000026</v>
      </c>
      <c r="AU86">
        <f t="shared" ref="AU86:AU117" si="46">IF(B67&gt;0,B67,"")</f>
        <v>65</v>
      </c>
      <c r="AV86" s="2">
        <f t="shared" ref="AV86:AV117" si="47">IF(A67&gt;0,A67,"")</f>
        <v>3.4000000000000002E-2</v>
      </c>
      <c r="BS86">
        <f t="shared" si="34"/>
        <v>4.2999999999999997E-2</v>
      </c>
      <c r="BT86">
        <f t="shared" si="34"/>
        <v>84</v>
      </c>
      <c r="BU86">
        <f t="shared" si="35"/>
        <v>4.2999999999999997E-2</v>
      </c>
      <c r="BV86">
        <f t="shared" si="36"/>
        <v>0.81007307027572872</v>
      </c>
      <c r="BW86">
        <f t="shared" si="37"/>
        <v>0.18992692972427128</v>
      </c>
      <c r="BX86">
        <f t="shared" si="38"/>
        <v>0.85175717619487323</v>
      </c>
      <c r="BY86">
        <f t="shared" si="39"/>
        <v>-61.971131942106659</v>
      </c>
      <c r="BZ86">
        <f t="shared" si="40"/>
        <v>0.81862745098039214</v>
      </c>
      <c r="CA86">
        <f t="shared" si="41"/>
        <v>0.91014679640886487</v>
      </c>
    </row>
    <row r="87" spans="1:79" x14ac:dyDescent="0.25">
      <c r="A87" s="42">
        <v>4.3999999999999997E-2</v>
      </c>
      <c r="B87">
        <v>85</v>
      </c>
      <c r="C87" s="6">
        <f t="shared" si="27"/>
        <v>0.82843137254901966</v>
      </c>
      <c r="D87" s="6">
        <f t="shared" si="43"/>
        <v>0.94798467707999634</v>
      </c>
      <c r="E87" s="7">
        <f t="shared" si="44"/>
        <v>0.82843137254902</v>
      </c>
      <c r="F87" s="7">
        <f t="shared" si="45"/>
        <v>0.25454541596229929</v>
      </c>
      <c r="I87">
        <f t="shared" si="31"/>
        <v>1</v>
      </c>
      <c r="J87">
        <f t="shared" si="32"/>
        <v>1.5534724026058396E-100</v>
      </c>
      <c r="K87">
        <f t="shared" si="33"/>
        <v>2.8286610673952224E-102</v>
      </c>
      <c r="L87">
        <f t="shared" si="42"/>
        <v>0.42000000000000026</v>
      </c>
      <c r="AK87" t="s">
        <v>22</v>
      </c>
      <c r="AL87" t="s">
        <v>23</v>
      </c>
      <c r="AM87" s="27"/>
      <c r="AU87">
        <f t="shared" si="46"/>
        <v>66</v>
      </c>
      <c r="AV87" s="2">
        <f t="shared" si="47"/>
        <v>3.4000000000000002E-2</v>
      </c>
      <c r="BS87">
        <f t="shared" si="34"/>
        <v>4.3999999999999997E-2</v>
      </c>
      <c r="BT87">
        <f t="shared" si="34"/>
        <v>85</v>
      </c>
      <c r="BU87">
        <f t="shared" si="35"/>
        <v>4.3999999999999997E-2</v>
      </c>
      <c r="BV87">
        <f t="shared" si="36"/>
        <v>0.82461185437808915</v>
      </c>
      <c r="BW87">
        <f t="shared" si="37"/>
        <v>0.17538814562191085</v>
      </c>
      <c r="BX87">
        <f t="shared" si="38"/>
        <v>0.86409817944623935</v>
      </c>
      <c r="BY87">
        <f t="shared" si="39"/>
        <v>-57.276020839626739</v>
      </c>
      <c r="BZ87">
        <f t="shared" si="40"/>
        <v>0.82843137254901966</v>
      </c>
      <c r="CA87">
        <f t="shared" si="41"/>
        <v>0.94798467707999634</v>
      </c>
    </row>
    <row r="88" spans="1:79" x14ac:dyDescent="0.25">
      <c r="A88" s="42">
        <v>4.3999999999999997E-2</v>
      </c>
      <c r="B88">
        <v>86</v>
      </c>
      <c r="C88" s="6">
        <f t="shared" si="27"/>
        <v>0.83823529411764708</v>
      </c>
      <c r="D88" s="6">
        <f t="shared" si="43"/>
        <v>0.98723099199017461</v>
      </c>
      <c r="E88" s="7">
        <f t="shared" si="44"/>
        <v>0.83823529411764675</v>
      </c>
      <c r="F88" s="7">
        <f t="shared" si="45"/>
        <v>0.24506028218263834</v>
      </c>
      <c r="I88">
        <f t="shared" si="31"/>
        <v>1</v>
      </c>
      <c r="J88">
        <f t="shared" si="32"/>
        <v>3.9910909894020501E-103</v>
      </c>
      <c r="K88">
        <f t="shared" si="33"/>
        <v>7.2672315769602461E-105</v>
      </c>
      <c r="L88">
        <f t="shared" si="42"/>
        <v>0.42500000000000027</v>
      </c>
      <c r="AK88">
        <f>SLOPE(A3:A200,D3:D200)</f>
        <v>1.7733311751267956E-2</v>
      </c>
      <c r="AL88">
        <f>INTERCEPT(A3:A200,D3:D200)</f>
        <v>2.7009803921568636E-2</v>
      </c>
      <c r="AU88">
        <f t="shared" si="46"/>
        <v>67</v>
      </c>
      <c r="AV88" s="2">
        <f t="shared" si="47"/>
        <v>3.4000000000000002E-2</v>
      </c>
      <c r="BS88">
        <f t="shared" si="34"/>
        <v>4.3999999999999997E-2</v>
      </c>
      <c r="BT88">
        <f t="shared" si="34"/>
        <v>86</v>
      </c>
      <c r="BU88">
        <f t="shared" si="35"/>
        <v>4.3999999999999997E-2</v>
      </c>
      <c r="BV88">
        <f t="shared" si="36"/>
        <v>0.82461185437808915</v>
      </c>
      <c r="BW88">
        <f t="shared" si="37"/>
        <v>0.17538814562191085</v>
      </c>
      <c r="BX88">
        <f t="shared" si="38"/>
        <v>0.86409817944623935</v>
      </c>
      <c r="BY88">
        <f t="shared" si="39"/>
        <v>-57.953843571456645</v>
      </c>
      <c r="BZ88">
        <f t="shared" si="40"/>
        <v>0.83823529411764708</v>
      </c>
      <c r="CA88">
        <f t="shared" si="41"/>
        <v>0.98723099199017461</v>
      </c>
    </row>
    <row r="89" spans="1:79" x14ac:dyDescent="0.25">
      <c r="A89" s="42">
        <v>4.4999999999999998E-2</v>
      </c>
      <c r="B89">
        <v>87</v>
      </c>
      <c r="C89" s="6">
        <f t="shared" si="27"/>
        <v>0.84803921568627449</v>
      </c>
      <c r="D89" s="6">
        <f t="shared" si="43"/>
        <v>1.0280600770829686</v>
      </c>
      <c r="E89" s="7">
        <f t="shared" si="44"/>
        <v>0.84803921568627416</v>
      </c>
      <c r="F89" s="7">
        <f t="shared" si="45"/>
        <v>0.23518277663055601</v>
      </c>
      <c r="I89">
        <f t="shared" si="31"/>
        <v>1</v>
      </c>
      <c r="J89">
        <f t="shared" si="32"/>
        <v>9.5089565276132235E-106</v>
      </c>
      <c r="K89">
        <f t="shared" si="33"/>
        <v>1.7314511076021917E-107</v>
      </c>
      <c r="L89">
        <f t="shared" si="42"/>
        <v>0.43000000000000027</v>
      </c>
      <c r="AU89">
        <f t="shared" si="46"/>
        <v>68</v>
      </c>
      <c r="AV89" s="2">
        <f t="shared" si="47"/>
        <v>3.4000000000000002E-2</v>
      </c>
      <c r="BS89">
        <f t="shared" si="34"/>
        <v>4.4999999999999998E-2</v>
      </c>
      <c r="BT89">
        <f t="shared" si="34"/>
        <v>87</v>
      </c>
      <c r="BU89">
        <f t="shared" si="35"/>
        <v>4.4999999999999998E-2</v>
      </c>
      <c r="BV89">
        <f t="shared" si="36"/>
        <v>0.83842455699373653</v>
      </c>
      <c r="BW89">
        <f t="shared" si="37"/>
        <v>0.16157544300626347</v>
      </c>
      <c r="BX89">
        <f t="shared" si="38"/>
        <v>0.86409817944623935</v>
      </c>
      <c r="BY89">
        <f t="shared" si="39"/>
        <v>-55.757823629574993</v>
      </c>
      <c r="BZ89">
        <f t="shared" si="40"/>
        <v>0.84803921568627449</v>
      </c>
      <c r="CA89">
        <f t="shared" si="41"/>
        <v>1.0280600770829686</v>
      </c>
    </row>
    <row r="90" spans="1:79" x14ac:dyDescent="0.25">
      <c r="A90" s="42">
        <v>4.7E-2</v>
      </c>
      <c r="B90">
        <v>88</v>
      </c>
      <c r="C90" s="6">
        <f t="shared" si="27"/>
        <v>0.85784313725490191</v>
      </c>
      <c r="D90" s="6">
        <f t="shared" si="43"/>
        <v>1.0706791397339797</v>
      </c>
      <c r="E90" s="7">
        <f t="shared" si="44"/>
        <v>0.85784313725490191</v>
      </c>
      <c r="F90" s="7">
        <f t="shared" si="45"/>
        <v>0.22489639638452844</v>
      </c>
      <c r="I90">
        <f t="shared" si="31"/>
        <v>1</v>
      </c>
      <c r="J90">
        <f t="shared" si="32"/>
        <v>2.101005751135566E-108</v>
      </c>
      <c r="K90">
        <f t="shared" si="33"/>
        <v>3.8256445113808361E-110</v>
      </c>
      <c r="L90">
        <f t="shared" si="42"/>
        <v>0.43500000000000028</v>
      </c>
      <c r="AK90" s="26" t="s">
        <v>12</v>
      </c>
      <c r="AL90" s="26" t="s">
        <v>13</v>
      </c>
      <c r="AM90" s="26" t="s">
        <v>16</v>
      </c>
      <c r="AN90" s="26" t="s">
        <v>15</v>
      </c>
      <c r="AO90" s="26" t="s">
        <v>16</v>
      </c>
      <c r="AU90">
        <f t="shared" si="46"/>
        <v>69</v>
      </c>
      <c r="AV90" s="2">
        <f t="shared" si="47"/>
        <v>3.4000000000000002E-2</v>
      </c>
      <c r="BS90">
        <f t="shared" si="34"/>
        <v>4.7E-2</v>
      </c>
      <c r="BT90">
        <f t="shared" si="34"/>
        <v>88</v>
      </c>
      <c r="BU90">
        <f t="shared" si="35"/>
        <v>4.7E-2</v>
      </c>
      <c r="BV90">
        <f t="shared" si="36"/>
        <v>0.86386316871472046</v>
      </c>
      <c r="BW90">
        <f t="shared" si="37"/>
        <v>0.13613683128527954</v>
      </c>
      <c r="BX90">
        <f t="shared" si="38"/>
        <v>0.86409817944623935</v>
      </c>
      <c r="BY90">
        <f t="shared" si="39"/>
        <v>-51.171710673749523</v>
      </c>
      <c r="BZ90">
        <f t="shared" si="40"/>
        <v>0.85784313725490191</v>
      </c>
      <c r="CA90">
        <f t="shared" si="41"/>
        <v>1.0706791397339797</v>
      </c>
    </row>
    <row r="91" spans="1:79" x14ac:dyDescent="0.25">
      <c r="A91" s="42">
        <v>4.7E-2</v>
      </c>
      <c r="B91">
        <v>89</v>
      </c>
      <c r="C91" s="6">
        <f t="shared" si="27"/>
        <v>0.86764705882352944</v>
      </c>
      <c r="D91" s="6">
        <f t="shared" si="43"/>
        <v>1.1153373577337866</v>
      </c>
      <c r="E91" s="7">
        <f t="shared" si="44"/>
        <v>0.86764705882352944</v>
      </c>
      <c r="F91" s="7">
        <f t="shared" si="45"/>
        <v>0.21418240997258209</v>
      </c>
      <c r="I91">
        <f t="shared" si="31"/>
        <v>1</v>
      </c>
      <c r="J91">
        <f t="shared" si="32"/>
        <v>4.3050159699679911E-111</v>
      </c>
      <c r="K91">
        <f t="shared" si="33"/>
        <v>7.8388460897897902E-113</v>
      </c>
      <c r="L91">
        <f t="shared" si="42"/>
        <v>0.44000000000000028</v>
      </c>
      <c r="AK91">
        <v>0.1</v>
      </c>
      <c r="AL91">
        <f>NORMSINV(AK91)</f>
        <v>-1.2815515655446006</v>
      </c>
      <c r="AM91">
        <f>$AK$88*AL91 +$AL$88</f>
        <v>4.2836504844407236E-3</v>
      </c>
      <c r="AN91">
        <v>0.1</v>
      </c>
      <c r="AO91" s="9">
        <f>AM91</f>
        <v>4.2836504844407236E-3</v>
      </c>
      <c r="AU91">
        <f t="shared" si="46"/>
        <v>70</v>
      </c>
      <c r="AV91" s="2">
        <f t="shared" si="47"/>
        <v>3.5000000000000003E-2</v>
      </c>
      <c r="BS91">
        <f t="shared" si="34"/>
        <v>4.7E-2</v>
      </c>
      <c r="BT91">
        <f t="shared" si="34"/>
        <v>89</v>
      </c>
      <c r="BU91">
        <f t="shared" si="35"/>
        <v>4.7E-2</v>
      </c>
      <c r="BV91">
        <f t="shared" si="36"/>
        <v>0.86386316871472046</v>
      </c>
      <c r="BW91">
        <f t="shared" si="37"/>
        <v>0.13613683128527954</v>
      </c>
      <c r="BX91">
        <f t="shared" si="38"/>
        <v>0.87571659026067106</v>
      </c>
      <c r="BY91">
        <f t="shared" si="39"/>
        <v>-49.392497776569193</v>
      </c>
      <c r="BZ91">
        <f t="shared" si="40"/>
        <v>0.86764705882352944</v>
      </c>
      <c r="CA91">
        <f t="shared" si="41"/>
        <v>1.1153373577337866</v>
      </c>
    </row>
    <row r="92" spans="1:79" x14ac:dyDescent="0.25">
      <c r="A92" s="43">
        <v>0.05</v>
      </c>
      <c r="B92">
        <v>90</v>
      </c>
      <c r="C92" s="6">
        <f t="shared" si="27"/>
        <v>0.87745098039215685</v>
      </c>
      <c r="D92" s="6">
        <f t="shared" si="43"/>
        <v>1.1623383881128213</v>
      </c>
      <c r="E92" s="7">
        <f t="shared" si="44"/>
        <v>0.87745098039215685</v>
      </c>
      <c r="F92" s="7">
        <f t="shared" si="45"/>
        <v>0.20301938793233343</v>
      </c>
      <c r="I92">
        <f t="shared" si="31"/>
        <v>1</v>
      </c>
      <c r="J92">
        <f t="shared" si="32"/>
        <v>8.180416930254099E-114</v>
      </c>
      <c r="K92">
        <f t="shared" si="33"/>
        <v>1.4895421925008406E-115</v>
      </c>
      <c r="L92">
        <f t="shared" si="42"/>
        <v>0.44500000000000028</v>
      </c>
      <c r="AK92">
        <v>0.25</v>
      </c>
      <c r="AL92">
        <f>NORMSINV(AK92)</f>
        <v>-0.67448975019608193</v>
      </c>
      <c r="AM92">
        <f>$AK$88*AL92 +$AL$88</f>
        <v>1.5048866908306669E-2</v>
      </c>
      <c r="AN92">
        <v>0.25</v>
      </c>
      <c r="AO92" s="9">
        <f>AM92</f>
        <v>1.5048866908306669E-2</v>
      </c>
      <c r="AU92">
        <f t="shared" si="46"/>
        <v>71</v>
      </c>
      <c r="AV92" s="2">
        <f t="shared" si="47"/>
        <v>3.6999999999999998E-2</v>
      </c>
      <c r="BS92">
        <f t="shared" si="34"/>
        <v>0.05</v>
      </c>
      <c r="BT92">
        <f t="shared" si="34"/>
        <v>90</v>
      </c>
      <c r="BU92">
        <f t="shared" si="35"/>
        <v>0.05</v>
      </c>
      <c r="BV92">
        <f t="shared" si="36"/>
        <v>0.89663326500885387</v>
      </c>
      <c r="BW92">
        <f t="shared" si="37"/>
        <v>0.10336673499114613</v>
      </c>
      <c r="BX92">
        <f t="shared" si="38"/>
        <v>0.87571659026067106</v>
      </c>
      <c r="BY92">
        <f t="shared" si="39"/>
        <v>-43.285979434516022</v>
      </c>
      <c r="BZ92">
        <f t="shared" si="40"/>
        <v>0.87745098039215685</v>
      </c>
      <c r="CA92">
        <f t="shared" si="41"/>
        <v>1.1623383881128213</v>
      </c>
    </row>
    <row r="93" spans="1:79" ht="15.75" thickBot="1" x14ac:dyDescent="0.3">
      <c r="A93" s="49">
        <v>0.05</v>
      </c>
      <c r="B93">
        <v>91</v>
      </c>
      <c r="C93" s="6">
        <f t="shared" si="27"/>
        <v>0.88725490196078427</v>
      </c>
      <c r="D93" s="6">
        <f t="shared" si="43"/>
        <v>1.2120579566224037</v>
      </c>
      <c r="E93" s="7">
        <f t="shared" si="44"/>
        <v>0.88725490196078427</v>
      </c>
      <c r="F93" s="7">
        <f t="shared" si="45"/>
        <v>0.19138258753643117</v>
      </c>
      <c r="I93">
        <f t="shared" si="31"/>
        <v>1</v>
      </c>
      <c r="J93">
        <f t="shared" si="32"/>
        <v>1.4415484956701642E-116</v>
      </c>
      <c r="K93">
        <f t="shared" si="33"/>
        <v>2.6248629197560072E-118</v>
      </c>
      <c r="L93">
        <f t="shared" si="42"/>
        <v>0.45000000000000029</v>
      </c>
      <c r="AK93">
        <v>0.5</v>
      </c>
      <c r="AL93">
        <f>NORMSINV(AK93)</f>
        <v>0</v>
      </c>
      <c r="AM93">
        <f>$AK$88*AL93 +$AL$88</f>
        <v>2.7009803921568636E-2</v>
      </c>
      <c r="AN93">
        <v>0.5</v>
      </c>
      <c r="AO93" s="9">
        <f>AM93</f>
        <v>2.7009803921568636E-2</v>
      </c>
      <c r="AU93">
        <f t="shared" si="46"/>
        <v>72</v>
      </c>
      <c r="AV93" s="2">
        <f t="shared" si="47"/>
        <v>3.6999999999999998E-2</v>
      </c>
      <c r="BS93">
        <f t="shared" si="34"/>
        <v>0.05</v>
      </c>
      <c r="BT93">
        <f t="shared" si="34"/>
        <v>91</v>
      </c>
      <c r="BU93">
        <f t="shared" si="35"/>
        <v>0.05</v>
      </c>
      <c r="BV93">
        <f t="shared" si="36"/>
        <v>0.89663326500885387</v>
      </c>
      <c r="BW93">
        <f t="shared" si="37"/>
        <v>0.10336673499114613</v>
      </c>
      <c r="BX93">
        <f t="shared" si="38"/>
        <v>0.88662178550345094</v>
      </c>
      <c r="BY93">
        <f t="shared" si="39"/>
        <v>-41.529568833458825</v>
      </c>
      <c r="BZ93">
        <f t="shared" si="40"/>
        <v>0.88725490196078427</v>
      </c>
      <c r="CA93">
        <f t="shared" si="41"/>
        <v>1.2120579566224037</v>
      </c>
    </row>
    <row r="94" spans="1:79" x14ac:dyDescent="0.25">
      <c r="A94" s="43">
        <v>5.0999999999999997E-2</v>
      </c>
      <c r="B94">
        <v>92</v>
      </c>
      <c r="C94" s="6">
        <f t="shared" si="27"/>
        <v>0.8970588235294118</v>
      </c>
      <c r="D94" s="6">
        <f t="shared" si="43"/>
        <v>1.2649692448841479</v>
      </c>
      <c r="E94" s="7">
        <f t="shared" si="44"/>
        <v>0.8970588235294118</v>
      </c>
      <c r="F94" s="7">
        <f t="shared" si="45"/>
        <v>0.17924312966672523</v>
      </c>
      <c r="I94">
        <f t="shared" si="31"/>
        <v>1</v>
      </c>
      <c r="J94">
        <f t="shared" si="32"/>
        <v>2.3557880907593886E-119</v>
      </c>
      <c r="K94">
        <f t="shared" si="33"/>
        <v>4.2895683529275948E-121</v>
      </c>
      <c r="L94">
        <f t="shared" si="42"/>
        <v>0.45500000000000029</v>
      </c>
      <c r="AK94">
        <v>0.75</v>
      </c>
      <c r="AL94">
        <f>NORMSINV(AK94)</f>
        <v>0.67448975019608193</v>
      </c>
      <c r="AM94">
        <f>$AK$88*AL94 +$AL$88</f>
        <v>3.8970740934830606E-2</v>
      </c>
      <c r="AN94">
        <v>0.75</v>
      </c>
      <c r="AO94" s="9">
        <f>AM94</f>
        <v>3.8970740934830606E-2</v>
      </c>
      <c r="AU94">
        <f t="shared" si="46"/>
        <v>73</v>
      </c>
      <c r="AV94" s="2">
        <f t="shared" si="47"/>
        <v>3.7999999999999999E-2</v>
      </c>
      <c r="BS94">
        <f t="shared" si="34"/>
        <v>5.0999999999999997E-2</v>
      </c>
      <c r="BT94">
        <f t="shared" si="34"/>
        <v>92</v>
      </c>
      <c r="BU94">
        <f t="shared" si="35"/>
        <v>5.0999999999999997E-2</v>
      </c>
      <c r="BV94">
        <f t="shared" si="36"/>
        <v>0.90616740801628237</v>
      </c>
      <c r="BW94">
        <f t="shared" si="37"/>
        <v>9.3832591983717628E-2</v>
      </c>
      <c r="BX94">
        <f t="shared" si="38"/>
        <v>0.88662178550345094</v>
      </c>
      <c r="BY94">
        <f t="shared" si="39"/>
        <v>-40.052843626186132</v>
      </c>
      <c r="BZ94">
        <f t="shared" si="40"/>
        <v>0.8970588235294118</v>
      </c>
      <c r="CA94">
        <f t="shared" si="41"/>
        <v>1.2649692448841479</v>
      </c>
    </row>
    <row r="95" spans="1:79" x14ac:dyDescent="0.25">
      <c r="A95" s="43">
        <v>5.1999999999999998E-2</v>
      </c>
      <c r="B95">
        <v>93</v>
      </c>
      <c r="C95" s="6">
        <f t="shared" si="27"/>
        <v>0.90686274509803921</v>
      </c>
      <c r="D95" s="6">
        <f t="shared" si="43"/>
        <v>1.3216806647837751</v>
      </c>
      <c r="E95" s="7">
        <f t="shared" si="44"/>
        <v>0.90686274509803932</v>
      </c>
      <c r="F95" s="7">
        <f t="shared" si="45"/>
        <v>0.16656687092146116</v>
      </c>
      <c r="I95">
        <f t="shared" si="31"/>
        <v>1</v>
      </c>
      <c r="J95">
        <f t="shared" si="32"/>
        <v>3.5702311350951917E-122</v>
      </c>
      <c r="K95">
        <f t="shared" si="33"/>
        <v>6.5009032645225689E-124</v>
      </c>
      <c r="L95">
        <f t="shared" si="42"/>
        <v>0.4600000000000003</v>
      </c>
      <c r="AK95">
        <v>0.9</v>
      </c>
      <c r="AL95">
        <f>NORMSINV(0.9)</f>
        <v>1.2815515655446006</v>
      </c>
      <c r="AM95">
        <f>$AK$88*AL95 +$AL$88</f>
        <v>4.9735957358696549E-2</v>
      </c>
      <c r="AN95">
        <v>0.9</v>
      </c>
      <c r="AO95" s="9">
        <f>AM95</f>
        <v>4.9735957358696549E-2</v>
      </c>
      <c r="AU95">
        <f t="shared" si="46"/>
        <v>74</v>
      </c>
      <c r="AV95" s="2">
        <f t="shared" si="47"/>
        <v>3.9E-2</v>
      </c>
      <c r="BS95">
        <f t="shared" si="34"/>
        <v>5.1999999999999998E-2</v>
      </c>
      <c r="BT95">
        <f t="shared" si="34"/>
        <v>93</v>
      </c>
      <c r="BU95">
        <f t="shared" si="35"/>
        <v>5.1999999999999998E-2</v>
      </c>
      <c r="BV95">
        <f t="shared" si="36"/>
        <v>0.91503621944613434</v>
      </c>
      <c r="BW95">
        <f t="shared" si="37"/>
        <v>8.4963780553865664E-2</v>
      </c>
      <c r="BX95">
        <f t="shared" si="38"/>
        <v>0.88662178550345094</v>
      </c>
      <c r="BY95">
        <f t="shared" si="39"/>
        <v>-38.688756849885962</v>
      </c>
      <c r="BZ95">
        <f t="shared" si="40"/>
        <v>0.90686274509803921</v>
      </c>
      <c r="CA95">
        <f t="shared" si="41"/>
        <v>1.3216806647837751</v>
      </c>
    </row>
    <row r="96" spans="1:79" x14ac:dyDescent="0.25">
      <c r="A96" s="43">
        <v>5.2999999999999999E-2</v>
      </c>
      <c r="B96">
        <v>94</v>
      </c>
      <c r="C96" s="6">
        <f t="shared" si="27"/>
        <v>0.91666666666666663</v>
      </c>
      <c r="D96" s="6">
        <f t="shared" si="43"/>
        <v>1.3829941271006372</v>
      </c>
      <c r="E96" s="7">
        <f t="shared" si="44"/>
        <v>0.91666666666666652</v>
      </c>
      <c r="F96" s="7">
        <f t="shared" si="45"/>
        <v>0.15331281367176722</v>
      </c>
      <c r="I96">
        <f t="shared" si="31"/>
        <v>1</v>
      </c>
      <c r="J96">
        <f t="shared" si="32"/>
        <v>5.0177565958513386E-125</v>
      </c>
      <c r="K96">
        <f t="shared" si="33"/>
        <v>9.1366494213489867E-127</v>
      </c>
      <c r="L96">
        <f t="shared" si="42"/>
        <v>0.4650000000000003</v>
      </c>
      <c r="AU96">
        <f t="shared" si="46"/>
        <v>75</v>
      </c>
      <c r="AV96" s="2">
        <f t="shared" si="47"/>
        <v>3.9E-2</v>
      </c>
      <c r="BS96">
        <f t="shared" si="34"/>
        <v>5.2999999999999999E-2</v>
      </c>
      <c r="BT96">
        <f t="shared" si="34"/>
        <v>94</v>
      </c>
      <c r="BU96">
        <f t="shared" si="35"/>
        <v>5.2999999999999999E-2</v>
      </c>
      <c r="BV96">
        <f t="shared" si="36"/>
        <v>0.92326129005773994</v>
      </c>
      <c r="BW96">
        <f t="shared" si="37"/>
        <v>7.6738709942260064E-2</v>
      </c>
      <c r="BX96">
        <f t="shared" si="38"/>
        <v>0.88662178550345094</v>
      </c>
      <c r="BY96">
        <f t="shared" si="39"/>
        <v>-37.433619183527007</v>
      </c>
      <c r="BZ96">
        <f t="shared" si="40"/>
        <v>0.91666666666666663</v>
      </c>
      <c r="CA96">
        <f t="shared" si="41"/>
        <v>1.3829941271006372</v>
      </c>
    </row>
    <row r="97" spans="1:79" x14ac:dyDescent="0.25">
      <c r="A97" s="43">
        <v>5.5E-2</v>
      </c>
      <c r="B97">
        <v>95</v>
      </c>
      <c r="C97" s="6">
        <f t="shared" si="27"/>
        <v>0.92647058823529416</v>
      </c>
      <c r="D97" s="6">
        <f t="shared" si="43"/>
        <v>1.4499989087404508</v>
      </c>
      <c r="E97" s="7">
        <f t="shared" si="44"/>
        <v>0.92647058823529416</v>
      </c>
      <c r="F97" s="7">
        <f t="shared" si="45"/>
        <v>0.13943078707011056</v>
      </c>
      <c r="I97">
        <f t="shared" si="31"/>
        <v>1</v>
      </c>
      <c r="J97">
        <f t="shared" si="32"/>
        <v>6.5399735862824324E-128</v>
      </c>
      <c r="K97">
        <f t="shared" si="33"/>
        <v>1.1908398652128514E-129</v>
      </c>
      <c r="L97">
        <f t="shared" si="42"/>
        <v>0.47000000000000031</v>
      </c>
      <c r="AU97">
        <f t="shared" si="46"/>
        <v>76</v>
      </c>
      <c r="AV97" s="2">
        <f t="shared" si="47"/>
        <v>3.9E-2</v>
      </c>
      <c r="BS97">
        <f t="shared" si="34"/>
        <v>5.5E-2</v>
      </c>
      <c r="BT97">
        <f t="shared" si="34"/>
        <v>95</v>
      </c>
      <c r="BU97">
        <f t="shared" si="35"/>
        <v>5.5E-2</v>
      </c>
      <c r="BV97">
        <f t="shared" si="36"/>
        <v>0.93787704755021783</v>
      </c>
      <c r="BW97">
        <f t="shared" si="37"/>
        <v>6.2122952449782165E-2</v>
      </c>
      <c r="BX97">
        <f t="shared" si="38"/>
        <v>0.88662178550345094</v>
      </c>
      <c r="BY97">
        <f t="shared" si="39"/>
        <v>-34.86543535702333</v>
      </c>
      <c r="BZ97">
        <f t="shared" si="40"/>
        <v>0.92647058823529416</v>
      </c>
      <c r="CA97">
        <f t="shared" si="41"/>
        <v>1.4499989087404508</v>
      </c>
    </row>
    <row r="98" spans="1:79" x14ac:dyDescent="0.25">
      <c r="A98" s="43">
        <v>5.5E-2</v>
      </c>
      <c r="B98">
        <v>96</v>
      </c>
      <c r="C98" s="6">
        <f t="shared" si="27"/>
        <v>0.93627450980392157</v>
      </c>
      <c r="D98" s="6">
        <f t="shared" si="43"/>
        <v>1.524231145251794</v>
      </c>
      <c r="E98" s="7">
        <f t="shared" si="44"/>
        <v>0.93627450980392157</v>
      </c>
      <c r="F98" s="7">
        <f t="shared" si="45"/>
        <v>0.12485792035740857</v>
      </c>
      <c r="I98">
        <f t="shared" si="31"/>
        <v>1</v>
      </c>
      <c r="J98">
        <f t="shared" si="32"/>
        <v>7.9048847860652283E-131</v>
      </c>
      <c r="K98">
        <f t="shared" si="33"/>
        <v>1.4393715523416965E-132</v>
      </c>
      <c r="L98">
        <f t="shared" si="42"/>
        <v>0.47500000000000031</v>
      </c>
      <c r="AU98">
        <f t="shared" si="46"/>
        <v>77</v>
      </c>
      <c r="AV98" s="2">
        <f t="shared" si="47"/>
        <v>0.04</v>
      </c>
      <c r="BS98">
        <f t="shared" si="34"/>
        <v>5.5E-2</v>
      </c>
      <c r="BT98">
        <f t="shared" si="34"/>
        <v>96</v>
      </c>
      <c r="BU98">
        <f t="shared" si="35"/>
        <v>5.5E-2</v>
      </c>
      <c r="BV98">
        <f t="shared" si="36"/>
        <v>0.93787704755021783</v>
      </c>
      <c r="BW98">
        <f t="shared" si="37"/>
        <v>6.2122952449782165E-2</v>
      </c>
      <c r="BX98">
        <f t="shared" si="38"/>
        <v>0.88662178550345094</v>
      </c>
      <c r="BY98">
        <f t="shared" si="39"/>
        <v>-35.234381762917749</v>
      </c>
      <c r="BZ98">
        <f t="shared" si="40"/>
        <v>0.93627450980392157</v>
      </c>
      <c r="CA98">
        <f t="shared" si="41"/>
        <v>1.524231145251794</v>
      </c>
    </row>
    <row r="99" spans="1:79" x14ac:dyDescent="0.25">
      <c r="A99" s="36">
        <v>0.06</v>
      </c>
      <c r="B99">
        <v>97</v>
      </c>
      <c r="C99" s="6">
        <f t="shared" ref="C99:C104" si="48">(B99-0.5)/$S$2</f>
        <v>0.94607843137254899</v>
      </c>
      <c r="D99" s="6">
        <f t="shared" si="43"/>
        <v>1.6079636631803347</v>
      </c>
      <c r="E99" s="7">
        <f t="shared" si="44"/>
        <v>0.94607843137254899</v>
      </c>
      <c r="F99" s="7">
        <f t="shared" si="45"/>
        <v>0.10951299025908151</v>
      </c>
      <c r="I99">
        <f t="shared" si="31"/>
        <v>1</v>
      </c>
      <c r="J99">
        <f t="shared" si="32"/>
        <v>8.8607042487584551E-134</v>
      </c>
      <c r="K99">
        <f t="shared" si="33"/>
        <v>1.6134132216396966E-135</v>
      </c>
      <c r="L99">
        <f t="shared" si="42"/>
        <v>0.48000000000000032</v>
      </c>
      <c r="AU99">
        <f t="shared" si="46"/>
        <v>78</v>
      </c>
      <c r="AV99" s="2">
        <f t="shared" si="47"/>
        <v>0.04</v>
      </c>
      <c r="BS99">
        <f t="shared" si="34"/>
        <v>0.06</v>
      </c>
      <c r="BT99">
        <f t="shared" si="34"/>
        <v>97</v>
      </c>
      <c r="BU99">
        <f t="shared" si="35"/>
        <v>0.06</v>
      </c>
      <c r="BV99">
        <f t="shared" si="36"/>
        <v>0.96499056749958334</v>
      </c>
      <c r="BW99">
        <f t="shared" si="37"/>
        <v>3.500943250041666E-2</v>
      </c>
      <c r="BX99">
        <f t="shared" si="38"/>
        <v>0.88662178550345094</v>
      </c>
      <c r="BY99">
        <f t="shared" si="39"/>
        <v>-30.102931301145215</v>
      </c>
      <c r="BZ99">
        <f t="shared" si="40"/>
        <v>0.94607843137254899</v>
      </c>
      <c r="CA99">
        <f t="shared" si="41"/>
        <v>1.6079636631803347</v>
      </c>
    </row>
    <row r="100" spans="1:79" x14ac:dyDescent="0.25">
      <c r="A100" s="36">
        <v>6.0999999999999999E-2</v>
      </c>
      <c r="B100">
        <v>98</v>
      </c>
      <c r="C100" s="6">
        <f t="shared" si="48"/>
        <v>0.95588235294117652</v>
      </c>
      <c r="D100" s="6">
        <f t="shared" si="43"/>
        <v>1.7047809048894009</v>
      </c>
      <c r="E100" s="7">
        <f t="shared" si="44"/>
        <v>0.95588235294117652</v>
      </c>
      <c r="F100" s="7">
        <f t="shared" si="45"/>
        <v>9.3286721657329943E-2</v>
      </c>
      <c r="I100">
        <f t="shared" si="31"/>
        <v>1</v>
      </c>
      <c r="J100">
        <f t="shared" si="32"/>
        <v>9.2107306813874088E-137</v>
      </c>
      <c r="K100">
        <f t="shared" si="33"/>
        <v>1.6771482542592605E-138</v>
      </c>
      <c r="L100">
        <f t="shared" si="42"/>
        <v>0.48500000000000032</v>
      </c>
      <c r="AU100">
        <f t="shared" si="46"/>
        <v>79</v>
      </c>
      <c r="AV100" s="2">
        <f t="shared" si="47"/>
        <v>0.04</v>
      </c>
      <c r="BS100">
        <f t="shared" si="34"/>
        <v>6.0999999999999999E-2</v>
      </c>
      <c r="BT100">
        <f t="shared" si="34"/>
        <v>98</v>
      </c>
      <c r="BU100">
        <f t="shared" si="35"/>
        <v>6.0999999999999999E-2</v>
      </c>
      <c r="BV100">
        <f t="shared" si="36"/>
        <v>0.96902878517214819</v>
      </c>
      <c r="BW100">
        <f t="shared" si="37"/>
        <v>3.0971214827851812E-2</v>
      </c>
      <c r="BX100">
        <f t="shared" si="38"/>
        <v>0.88662178550345094</v>
      </c>
      <c r="BY100">
        <f t="shared" si="39"/>
        <v>-29.600560563884347</v>
      </c>
      <c r="BZ100">
        <f t="shared" si="40"/>
        <v>0.95588235294117652</v>
      </c>
      <c r="CA100">
        <f t="shared" si="41"/>
        <v>1.7047809048894009</v>
      </c>
    </row>
    <row r="101" spans="1:79" x14ac:dyDescent="0.25">
      <c r="A101" s="36">
        <v>6.7000000000000004E-2</v>
      </c>
      <c r="B101">
        <v>99</v>
      </c>
      <c r="C101" s="6">
        <f t="shared" si="48"/>
        <v>0.96568627450980393</v>
      </c>
      <c r="D101" s="6">
        <f t="shared" si="43"/>
        <v>1.8208645376396548</v>
      </c>
      <c r="E101" s="7">
        <f t="shared" si="44"/>
        <v>0.96568627450980393</v>
      </c>
      <c r="F101" s="7">
        <f t="shared" si="45"/>
        <v>7.6023531210975617E-2</v>
      </c>
      <c r="I101">
        <f t="shared" si="31"/>
        <v>1</v>
      </c>
      <c r="J101">
        <f t="shared" si="32"/>
        <v>8.8791843538638453E-140</v>
      </c>
      <c r="K101">
        <f t="shared" si="33"/>
        <v>1.6167781963727722E-141</v>
      </c>
      <c r="L101">
        <f t="shared" si="42"/>
        <v>0.49000000000000032</v>
      </c>
      <c r="AU101">
        <f t="shared" si="46"/>
        <v>80</v>
      </c>
      <c r="AV101" s="2">
        <f t="shared" si="47"/>
        <v>4.1000000000000002E-2</v>
      </c>
      <c r="BS101">
        <f t="shared" si="34"/>
        <v>6.7000000000000004E-2</v>
      </c>
      <c r="BT101">
        <f t="shared" si="34"/>
        <v>99</v>
      </c>
      <c r="BU101">
        <f t="shared" si="35"/>
        <v>6.7000000000000004E-2</v>
      </c>
      <c r="BV101">
        <f t="shared" si="36"/>
        <v>0.98596195776453721</v>
      </c>
      <c r="BW101">
        <f t="shared" si="37"/>
        <v>1.4038042235462789E-2</v>
      </c>
      <c r="BX101">
        <f t="shared" si="38"/>
        <v>0.90634763457100631</v>
      </c>
      <c r="BY101">
        <f t="shared" si="39"/>
        <v>-22.156560731691407</v>
      </c>
      <c r="BZ101">
        <f t="shared" si="40"/>
        <v>0.96568627450980393</v>
      </c>
      <c r="CA101">
        <f t="shared" si="41"/>
        <v>1.8208645376396548</v>
      </c>
    </row>
    <row r="102" spans="1:79" x14ac:dyDescent="0.25">
      <c r="A102" s="45">
        <v>7.4999999999999997E-2</v>
      </c>
      <c r="B102">
        <v>100</v>
      </c>
      <c r="C102" s="6">
        <f t="shared" si="48"/>
        <v>0.97549019607843135</v>
      </c>
      <c r="D102" s="6">
        <f t="shared" si="43"/>
        <v>1.9684210848744932</v>
      </c>
      <c r="E102" s="7">
        <f t="shared" si="44"/>
        <v>0.97549019607843135</v>
      </c>
      <c r="F102" s="7">
        <f t="shared" si="45"/>
        <v>5.7482236065925237E-2</v>
      </c>
      <c r="I102">
        <f t="shared" si="31"/>
        <v>1</v>
      </c>
      <c r="J102">
        <f t="shared" si="32"/>
        <v>7.9378924195136897E-143</v>
      </c>
      <c r="K102">
        <f t="shared" si="33"/>
        <v>1.4453817915648652E-144</v>
      </c>
      <c r="L102">
        <f t="shared" si="42"/>
        <v>0.49500000000000033</v>
      </c>
      <c r="AU102">
        <f t="shared" si="46"/>
        <v>81</v>
      </c>
      <c r="AV102" s="2">
        <f t="shared" si="47"/>
        <v>4.1000000000000002E-2</v>
      </c>
      <c r="BS102">
        <f t="shared" si="34"/>
        <v>7.4999999999999997E-2</v>
      </c>
      <c r="BT102">
        <f t="shared" si="34"/>
        <v>100</v>
      </c>
      <c r="BU102">
        <f t="shared" si="35"/>
        <v>7.4999999999999997E-2</v>
      </c>
      <c r="BV102">
        <f t="shared" si="36"/>
        <v>0.99580023999594758</v>
      </c>
      <c r="BW102">
        <f t="shared" si="37"/>
        <v>4.1997600040524219E-3</v>
      </c>
      <c r="BX102">
        <f t="shared" si="38"/>
        <v>0.90634763457100631</v>
      </c>
      <c r="BY102">
        <f t="shared" si="39"/>
        <v>-20.405648588932678</v>
      </c>
      <c r="BZ102">
        <f t="shared" si="40"/>
        <v>0.97549019607843135</v>
      </c>
      <c r="CA102">
        <f t="shared" si="41"/>
        <v>1.9684210848744932</v>
      </c>
    </row>
    <row r="103" spans="1:79" x14ac:dyDescent="0.25">
      <c r="A103" s="45">
        <v>7.4999999999999997E-2</v>
      </c>
      <c r="B103">
        <v>101</v>
      </c>
      <c r="C103" s="6">
        <f t="shared" si="48"/>
        <v>0.98529411764705888</v>
      </c>
      <c r="D103" s="6">
        <f t="shared" si="43"/>
        <v>2.1779230690821856</v>
      </c>
      <c r="E103" s="7">
        <f t="shared" si="44"/>
        <v>0.98529411764705888</v>
      </c>
      <c r="F103" s="7">
        <f t="shared" si="45"/>
        <v>3.7231020505883179E-2</v>
      </c>
      <c r="I103">
        <f t="shared" si="31"/>
        <v>1</v>
      </c>
      <c r="J103">
        <f t="shared" si="32"/>
        <v>6.5809787835457689E-146</v>
      </c>
      <c r="K103">
        <f t="shared" si="33"/>
        <v>1.1983063515736711E-147</v>
      </c>
      <c r="L103">
        <f t="shared" si="42"/>
        <v>0.50000000000000033</v>
      </c>
      <c r="AU103">
        <f t="shared" si="46"/>
        <v>82</v>
      </c>
      <c r="AV103" s="2">
        <f t="shared" si="47"/>
        <v>4.1000000000000002E-2</v>
      </c>
      <c r="BS103">
        <f t="shared" si="34"/>
        <v>7.4999999999999997E-2</v>
      </c>
      <c r="BT103">
        <f t="shared" si="34"/>
        <v>101</v>
      </c>
      <c r="BU103">
        <f t="shared" si="35"/>
        <v>7.4999999999999997E-2</v>
      </c>
      <c r="BV103">
        <f t="shared" si="36"/>
        <v>0.99580023999594758</v>
      </c>
      <c r="BW103">
        <f t="shared" si="37"/>
        <v>4.1997600040524219E-3</v>
      </c>
      <c r="BX103">
        <f t="shared" si="38"/>
        <v>0.91520360842776305</v>
      </c>
      <c r="BY103">
        <f t="shared" si="39"/>
        <v>-18.656281190392662</v>
      </c>
      <c r="BZ103">
        <f t="shared" si="40"/>
        <v>0.98529411764705888</v>
      </c>
      <c r="CA103">
        <f t="shared" si="41"/>
        <v>2.1779230690821856</v>
      </c>
    </row>
    <row r="104" spans="1:79" x14ac:dyDescent="0.25">
      <c r="A104" s="45">
        <v>7.5999999999999998E-2</v>
      </c>
      <c r="B104">
        <v>102</v>
      </c>
      <c r="C104" s="6">
        <f t="shared" si="48"/>
        <v>0.99509803921568629</v>
      </c>
      <c r="D104" s="6">
        <f t="shared" si="43"/>
        <v>2.5826694108367847</v>
      </c>
      <c r="E104" s="7">
        <f t="shared" si="44"/>
        <v>0.99509803921568629</v>
      </c>
      <c r="F104" s="7">
        <f t="shared" si="45"/>
        <v>1.4206876428783244E-2</v>
      </c>
      <c r="AU104">
        <f t="shared" si="46"/>
        <v>83</v>
      </c>
      <c r="AV104" s="2">
        <f t="shared" si="47"/>
        <v>4.2000000000000003E-2</v>
      </c>
      <c r="BS104">
        <f t="shared" si="34"/>
        <v>7.5999999999999998E-2</v>
      </c>
      <c r="BT104">
        <f t="shared" si="34"/>
        <v>102</v>
      </c>
      <c r="BU104">
        <f t="shared" si="35"/>
        <v>7.5999999999999998E-2</v>
      </c>
      <c r="BV104">
        <f t="shared" si="36"/>
        <v>0.99643266947579479</v>
      </c>
      <c r="BW104">
        <f t="shared" si="37"/>
        <v>3.5673305242052145E-3</v>
      </c>
      <c r="BX104">
        <f t="shared" si="38"/>
        <v>0.92341628769562145</v>
      </c>
      <c r="BY104">
        <f t="shared" si="39"/>
        <v>-16.899514287684369</v>
      </c>
      <c r="BZ104">
        <f t="shared" si="40"/>
        <v>0.99509803921568629</v>
      </c>
      <c r="CA104">
        <f t="shared" si="41"/>
        <v>2.5826694108367847</v>
      </c>
    </row>
    <row r="105" spans="1:79" x14ac:dyDescent="0.25">
      <c r="AU105">
        <f t="shared" si="46"/>
        <v>84</v>
      </c>
      <c r="AV105" s="2">
        <f t="shared" si="47"/>
        <v>4.2999999999999997E-2</v>
      </c>
      <c r="BS105" t="str">
        <f t="shared" si="34"/>
        <v/>
      </c>
      <c r="BT105" t="str">
        <f t="shared" si="34"/>
        <v/>
      </c>
      <c r="BU105" t="str">
        <f t="shared" si="35"/>
        <v/>
      </c>
    </row>
    <row r="106" spans="1:79" x14ac:dyDescent="0.25">
      <c r="AU106">
        <f t="shared" si="46"/>
        <v>85</v>
      </c>
      <c r="AV106" s="2">
        <f t="shared" si="47"/>
        <v>4.3999999999999997E-2</v>
      </c>
      <c r="BS106" t="str">
        <f t="shared" si="34"/>
        <v/>
      </c>
      <c r="BT106" t="str">
        <f t="shared" si="34"/>
        <v/>
      </c>
      <c r="BU106" t="str">
        <f t="shared" si="35"/>
        <v/>
      </c>
    </row>
    <row r="107" spans="1:79" x14ac:dyDescent="0.25">
      <c r="AU107">
        <f t="shared" si="46"/>
        <v>86</v>
      </c>
      <c r="AV107" s="2">
        <f t="shared" si="47"/>
        <v>4.3999999999999997E-2</v>
      </c>
      <c r="BS107" t="str">
        <f t="shared" si="34"/>
        <v/>
      </c>
      <c r="BT107" t="str">
        <f t="shared" si="34"/>
        <v/>
      </c>
      <c r="BU107" t="str">
        <f t="shared" si="35"/>
        <v/>
      </c>
    </row>
    <row r="108" spans="1:79" x14ac:dyDescent="0.25">
      <c r="AU108">
        <f t="shared" si="46"/>
        <v>87</v>
      </c>
      <c r="AV108" s="2">
        <f t="shared" si="47"/>
        <v>4.4999999999999998E-2</v>
      </c>
      <c r="BS108" t="str">
        <f t="shared" si="34"/>
        <v/>
      </c>
      <c r="BT108" t="str">
        <f t="shared" si="34"/>
        <v/>
      </c>
      <c r="BU108" t="str">
        <f t="shared" si="35"/>
        <v/>
      </c>
    </row>
    <row r="109" spans="1:79" x14ac:dyDescent="0.25">
      <c r="AU109">
        <f t="shared" si="46"/>
        <v>88</v>
      </c>
      <c r="AV109" s="2">
        <f t="shared" si="47"/>
        <v>4.7E-2</v>
      </c>
      <c r="BS109" t="str">
        <f t="shared" si="34"/>
        <v/>
      </c>
      <c r="BT109" t="str">
        <f t="shared" si="34"/>
        <v/>
      </c>
      <c r="BU109" t="str">
        <f t="shared" si="35"/>
        <v/>
      </c>
    </row>
    <row r="110" spans="1:79" x14ac:dyDescent="0.25">
      <c r="AU110">
        <f t="shared" si="46"/>
        <v>89</v>
      </c>
      <c r="AV110" s="2">
        <f t="shared" si="47"/>
        <v>4.7E-2</v>
      </c>
      <c r="BS110" t="str">
        <f t="shared" si="34"/>
        <v/>
      </c>
      <c r="BT110" t="str">
        <f t="shared" si="34"/>
        <v/>
      </c>
      <c r="BU110" t="str">
        <f t="shared" si="35"/>
        <v/>
      </c>
    </row>
    <row r="111" spans="1:79" x14ac:dyDescent="0.25">
      <c r="AU111">
        <f t="shared" si="46"/>
        <v>90</v>
      </c>
      <c r="AV111" s="2">
        <f t="shared" si="47"/>
        <v>0.05</v>
      </c>
      <c r="BS111" t="str">
        <f t="shared" si="34"/>
        <v/>
      </c>
      <c r="BT111" t="str">
        <f t="shared" si="34"/>
        <v/>
      </c>
      <c r="BU111" t="str">
        <f t="shared" si="35"/>
        <v/>
      </c>
    </row>
    <row r="112" spans="1:79" x14ac:dyDescent="0.25">
      <c r="AU112">
        <f t="shared" si="46"/>
        <v>91</v>
      </c>
      <c r="AV112" s="2">
        <f t="shared" si="47"/>
        <v>0.05</v>
      </c>
      <c r="BS112" t="str">
        <f t="shared" si="34"/>
        <v/>
      </c>
      <c r="BT112" t="str">
        <f t="shared" si="34"/>
        <v/>
      </c>
      <c r="BU112" t="str">
        <f t="shared" si="35"/>
        <v/>
      </c>
    </row>
    <row r="113" spans="47:48" x14ac:dyDescent="0.25">
      <c r="AU113">
        <f t="shared" si="46"/>
        <v>92</v>
      </c>
      <c r="AV113" s="2">
        <f t="shared" si="47"/>
        <v>5.0999999999999997E-2</v>
      </c>
    </row>
    <row r="114" spans="47:48" x14ac:dyDescent="0.25">
      <c r="AU114">
        <f t="shared" si="46"/>
        <v>93</v>
      </c>
      <c r="AV114" s="2">
        <f t="shared" si="47"/>
        <v>5.1999999999999998E-2</v>
      </c>
    </row>
    <row r="115" spans="47:48" x14ac:dyDescent="0.25">
      <c r="AU115">
        <f t="shared" si="46"/>
        <v>94</v>
      </c>
      <c r="AV115" s="2">
        <f t="shared" si="47"/>
        <v>5.2999999999999999E-2</v>
      </c>
    </row>
    <row r="116" spans="47:48" x14ac:dyDescent="0.25">
      <c r="AU116">
        <f t="shared" si="46"/>
        <v>95</v>
      </c>
      <c r="AV116" s="2">
        <f t="shared" si="47"/>
        <v>5.5E-2</v>
      </c>
    </row>
    <row r="117" spans="47:48" x14ac:dyDescent="0.25">
      <c r="AU117">
        <f t="shared" si="46"/>
        <v>96</v>
      </c>
      <c r="AV117" s="2">
        <f t="shared" si="47"/>
        <v>5.5E-2</v>
      </c>
    </row>
    <row r="118" spans="47:48" x14ac:dyDescent="0.25">
      <c r="AU118">
        <f t="shared" ref="AU118:AU149" si="49">IF(B99&gt;0,B99,"")</f>
        <v>97</v>
      </c>
      <c r="AV118" s="2">
        <f t="shared" ref="AV118:AV149" si="50">IF(A99&gt;0,A99,"")</f>
        <v>0.06</v>
      </c>
    </row>
    <row r="119" spans="47:48" x14ac:dyDescent="0.25">
      <c r="AU119">
        <f t="shared" si="49"/>
        <v>98</v>
      </c>
      <c r="AV119" s="2">
        <f t="shared" si="50"/>
        <v>6.0999999999999999E-2</v>
      </c>
    </row>
    <row r="120" spans="47:48" x14ac:dyDescent="0.25">
      <c r="AU120">
        <f t="shared" si="49"/>
        <v>99</v>
      </c>
      <c r="AV120" s="2">
        <f t="shared" si="50"/>
        <v>6.7000000000000004E-2</v>
      </c>
    </row>
    <row r="121" spans="47:48" x14ac:dyDescent="0.25">
      <c r="AU121">
        <f t="shared" si="49"/>
        <v>100</v>
      </c>
      <c r="AV121" s="2">
        <f t="shared" si="50"/>
        <v>7.4999999999999997E-2</v>
      </c>
    </row>
    <row r="122" spans="47:48" x14ac:dyDescent="0.25">
      <c r="AU122">
        <f t="shared" si="49"/>
        <v>101</v>
      </c>
      <c r="AV122" s="2">
        <f t="shared" si="50"/>
        <v>7.4999999999999997E-2</v>
      </c>
    </row>
    <row r="123" spans="47:48" x14ac:dyDescent="0.25">
      <c r="AU123">
        <f t="shared" si="49"/>
        <v>102</v>
      </c>
      <c r="AV123" s="2">
        <f t="shared" si="50"/>
        <v>7.5999999999999998E-2</v>
      </c>
    </row>
    <row r="124" spans="47:48" x14ac:dyDescent="0.25">
      <c r="AU124" t="str">
        <f t="shared" si="49"/>
        <v/>
      </c>
      <c r="AV124" s="2" t="str">
        <f t="shared" si="50"/>
        <v/>
      </c>
    </row>
    <row r="125" spans="47:48" x14ac:dyDescent="0.25">
      <c r="AU125" t="str">
        <f t="shared" si="49"/>
        <v/>
      </c>
      <c r="AV125" s="2" t="str">
        <f t="shared" si="50"/>
        <v/>
      </c>
    </row>
    <row r="126" spans="47:48" x14ac:dyDescent="0.25">
      <c r="AU126" t="str">
        <f t="shared" si="49"/>
        <v/>
      </c>
      <c r="AV126" s="2" t="str">
        <f t="shared" si="50"/>
        <v/>
      </c>
    </row>
    <row r="127" spans="47:48" x14ac:dyDescent="0.25">
      <c r="AU127" t="str">
        <f t="shared" si="49"/>
        <v/>
      </c>
      <c r="AV127" s="2" t="str">
        <f t="shared" si="50"/>
        <v/>
      </c>
    </row>
    <row r="128" spans="47:48" x14ac:dyDescent="0.25">
      <c r="AU128" t="str">
        <f t="shared" si="49"/>
        <v/>
      </c>
      <c r="AV128" s="2" t="str">
        <f t="shared" si="50"/>
        <v/>
      </c>
    </row>
    <row r="129" spans="47:48" x14ac:dyDescent="0.25">
      <c r="AU129" t="str">
        <f t="shared" si="49"/>
        <v/>
      </c>
      <c r="AV129" s="2" t="str">
        <f t="shared" si="50"/>
        <v/>
      </c>
    </row>
    <row r="130" spans="47:48" x14ac:dyDescent="0.25">
      <c r="AU130" t="str">
        <f t="shared" si="49"/>
        <v/>
      </c>
      <c r="AV130" s="2" t="str">
        <f t="shared" si="50"/>
        <v/>
      </c>
    </row>
    <row r="131" spans="47:48" x14ac:dyDescent="0.25">
      <c r="AU131" t="str">
        <f t="shared" si="49"/>
        <v/>
      </c>
      <c r="AV131" s="2" t="str">
        <f t="shared" si="50"/>
        <v/>
      </c>
    </row>
    <row r="132" spans="47:48" x14ac:dyDescent="0.25">
      <c r="AU132" t="str">
        <f t="shared" si="49"/>
        <v/>
      </c>
      <c r="AV132" s="2" t="str">
        <f t="shared" si="50"/>
        <v/>
      </c>
    </row>
    <row r="133" spans="47:48" x14ac:dyDescent="0.25">
      <c r="AU133" t="str">
        <f t="shared" si="49"/>
        <v/>
      </c>
      <c r="AV133" s="2" t="str">
        <f t="shared" si="50"/>
        <v/>
      </c>
    </row>
    <row r="134" spans="47:48" x14ac:dyDescent="0.25">
      <c r="AU134" t="str">
        <f t="shared" si="49"/>
        <v/>
      </c>
      <c r="AV134" s="2" t="str">
        <f t="shared" si="50"/>
        <v/>
      </c>
    </row>
    <row r="135" spans="47:48" x14ac:dyDescent="0.25">
      <c r="AU135" t="str">
        <f t="shared" si="49"/>
        <v/>
      </c>
      <c r="AV135" s="2" t="str">
        <f t="shared" si="50"/>
        <v/>
      </c>
    </row>
    <row r="136" spans="47:48" x14ac:dyDescent="0.25">
      <c r="AU136" t="str">
        <f t="shared" si="49"/>
        <v/>
      </c>
      <c r="AV136" s="2" t="str">
        <f t="shared" si="50"/>
        <v/>
      </c>
    </row>
    <row r="137" spans="47:48" x14ac:dyDescent="0.25">
      <c r="AU137" t="str">
        <f t="shared" si="49"/>
        <v/>
      </c>
      <c r="AV137" s="2" t="str">
        <f t="shared" si="50"/>
        <v/>
      </c>
    </row>
    <row r="138" spans="47:48" x14ac:dyDescent="0.25">
      <c r="AU138" t="str">
        <f t="shared" si="49"/>
        <v/>
      </c>
      <c r="AV138" s="2" t="str">
        <f t="shared" si="50"/>
        <v/>
      </c>
    </row>
    <row r="139" spans="47:48" x14ac:dyDescent="0.25">
      <c r="AU139" t="str">
        <f t="shared" si="49"/>
        <v/>
      </c>
      <c r="AV139" s="2" t="str">
        <f t="shared" si="50"/>
        <v/>
      </c>
    </row>
    <row r="140" spans="47:48" x14ac:dyDescent="0.25">
      <c r="AU140" t="str">
        <f t="shared" si="49"/>
        <v/>
      </c>
      <c r="AV140" s="2" t="str">
        <f t="shared" si="50"/>
        <v/>
      </c>
    </row>
    <row r="141" spans="47:48" x14ac:dyDescent="0.25">
      <c r="AU141" t="str">
        <f t="shared" si="49"/>
        <v/>
      </c>
      <c r="AV141" s="2" t="str">
        <f t="shared" si="50"/>
        <v/>
      </c>
    </row>
    <row r="142" spans="47:48" x14ac:dyDescent="0.25">
      <c r="AU142" t="str">
        <f t="shared" si="49"/>
        <v/>
      </c>
      <c r="AV142" s="2" t="str">
        <f t="shared" si="50"/>
        <v/>
      </c>
    </row>
    <row r="143" spans="47:48" x14ac:dyDescent="0.25">
      <c r="AU143" t="str">
        <f t="shared" si="49"/>
        <v/>
      </c>
      <c r="AV143" s="2" t="str">
        <f t="shared" si="50"/>
        <v/>
      </c>
    </row>
    <row r="144" spans="47:48" x14ac:dyDescent="0.25">
      <c r="AU144" t="str">
        <f t="shared" si="49"/>
        <v/>
      </c>
      <c r="AV144" s="2" t="str">
        <f t="shared" si="50"/>
        <v/>
      </c>
    </row>
    <row r="145" spans="47:73" x14ac:dyDescent="0.25">
      <c r="AU145" t="str">
        <f t="shared" si="49"/>
        <v/>
      </c>
      <c r="AV145" s="2" t="str">
        <f t="shared" si="50"/>
        <v/>
      </c>
    </row>
    <row r="146" spans="47:73" x14ac:dyDescent="0.25">
      <c r="AU146" t="str">
        <f t="shared" si="49"/>
        <v/>
      </c>
      <c r="AV146" s="2" t="str">
        <f t="shared" si="50"/>
        <v/>
      </c>
    </row>
    <row r="147" spans="47:73" x14ac:dyDescent="0.25">
      <c r="AU147" t="str">
        <f t="shared" si="49"/>
        <v/>
      </c>
      <c r="AV147" s="2" t="str">
        <f t="shared" si="50"/>
        <v/>
      </c>
    </row>
    <row r="148" spans="47:73" x14ac:dyDescent="0.25">
      <c r="AU148" t="str">
        <f t="shared" si="49"/>
        <v/>
      </c>
      <c r="AV148" s="2" t="str">
        <f t="shared" si="50"/>
        <v/>
      </c>
    </row>
    <row r="149" spans="47:73" x14ac:dyDescent="0.25">
      <c r="AU149" t="str">
        <f t="shared" si="49"/>
        <v/>
      </c>
      <c r="AV149" s="2" t="str">
        <f t="shared" si="50"/>
        <v/>
      </c>
    </row>
    <row r="150" spans="47:73" x14ac:dyDescent="0.25">
      <c r="AU150" t="str">
        <f t="shared" ref="AU150:AU181" si="51">IF(B131&gt;0,B131,"")</f>
        <v/>
      </c>
      <c r="AV150" s="2" t="str">
        <f t="shared" ref="AV150:AV181" si="52">IF(A131&gt;0,A131,"")</f>
        <v/>
      </c>
    </row>
    <row r="151" spans="47:73" x14ac:dyDescent="0.25">
      <c r="AU151" t="str">
        <f t="shared" si="51"/>
        <v/>
      </c>
      <c r="AV151" s="2" t="str">
        <f t="shared" si="52"/>
        <v/>
      </c>
    </row>
    <row r="152" spans="47:73" x14ac:dyDescent="0.25">
      <c r="AU152" t="str">
        <f t="shared" si="51"/>
        <v/>
      </c>
      <c r="AV152" s="2" t="str">
        <f t="shared" si="52"/>
        <v/>
      </c>
    </row>
    <row r="153" spans="47:73" x14ac:dyDescent="0.25">
      <c r="AU153" t="str">
        <f t="shared" si="51"/>
        <v/>
      </c>
      <c r="AV153" s="2" t="str">
        <f t="shared" si="52"/>
        <v/>
      </c>
    </row>
    <row r="154" spans="47:73" x14ac:dyDescent="0.25">
      <c r="AU154" t="str">
        <f t="shared" si="51"/>
        <v/>
      </c>
      <c r="AV154" s="2" t="str">
        <f t="shared" si="52"/>
        <v/>
      </c>
    </row>
    <row r="155" spans="47:73" x14ac:dyDescent="0.25">
      <c r="AU155" t="str">
        <f t="shared" si="51"/>
        <v/>
      </c>
      <c r="AV155" s="2" t="str">
        <f t="shared" si="52"/>
        <v/>
      </c>
    </row>
    <row r="156" spans="47:73" x14ac:dyDescent="0.25">
      <c r="AU156" t="str">
        <f t="shared" si="51"/>
        <v/>
      </c>
      <c r="AV156" s="2" t="str">
        <f t="shared" si="52"/>
        <v/>
      </c>
    </row>
    <row r="157" spans="47:73" x14ac:dyDescent="0.25">
      <c r="AU157" t="str">
        <f t="shared" si="51"/>
        <v/>
      </c>
      <c r="AV157" s="2" t="str">
        <f t="shared" si="52"/>
        <v/>
      </c>
    </row>
    <row r="158" spans="47:73" x14ac:dyDescent="0.25">
      <c r="AU158" t="str">
        <f t="shared" si="51"/>
        <v/>
      </c>
      <c r="AV158" s="2" t="str">
        <f t="shared" si="52"/>
        <v/>
      </c>
      <c r="BS158" t="str">
        <f t="shared" ref="BS158:BT221" si="53">IF(A158&gt;0,A158,"")</f>
        <v/>
      </c>
      <c r="BT158" t="str">
        <f t="shared" si="53"/>
        <v/>
      </c>
      <c r="BU158" t="str">
        <f t="shared" ref="BU158:BU187" si="54">BS158</f>
        <v/>
      </c>
    </row>
    <row r="159" spans="47:73" x14ac:dyDescent="0.25">
      <c r="AU159" t="str">
        <f t="shared" si="51"/>
        <v/>
      </c>
      <c r="AV159" s="2" t="str">
        <f t="shared" si="52"/>
        <v/>
      </c>
      <c r="BS159" t="str">
        <f t="shared" si="53"/>
        <v/>
      </c>
      <c r="BT159" t="str">
        <f t="shared" si="53"/>
        <v/>
      </c>
      <c r="BU159" t="str">
        <f t="shared" si="54"/>
        <v/>
      </c>
    </row>
    <row r="160" spans="47:73" x14ac:dyDescent="0.25">
      <c r="AU160" t="str">
        <f t="shared" si="51"/>
        <v/>
      </c>
      <c r="AV160" s="2" t="str">
        <f t="shared" si="52"/>
        <v/>
      </c>
      <c r="BS160" t="str">
        <f t="shared" si="53"/>
        <v/>
      </c>
      <c r="BT160" t="str">
        <f t="shared" si="53"/>
        <v/>
      </c>
      <c r="BU160" t="str">
        <f t="shared" si="54"/>
        <v/>
      </c>
    </row>
    <row r="161" spans="47:73" x14ac:dyDescent="0.25">
      <c r="AU161" t="str">
        <f t="shared" si="51"/>
        <v/>
      </c>
      <c r="AV161" s="2" t="str">
        <f t="shared" si="52"/>
        <v/>
      </c>
      <c r="BS161" t="str">
        <f t="shared" si="53"/>
        <v/>
      </c>
      <c r="BT161" t="str">
        <f t="shared" si="53"/>
        <v/>
      </c>
      <c r="BU161" t="str">
        <f t="shared" si="54"/>
        <v/>
      </c>
    </row>
    <row r="162" spans="47:73" x14ac:dyDescent="0.25">
      <c r="AU162" t="str">
        <f t="shared" si="51"/>
        <v/>
      </c>
      <c r="AV162" s="2" t="str">
        <f t="shared" si="52"/>
        <v/>
      </c>
      <c r="BS162" t="str">
        <f t="shared" si="53"/>
        <v/>
      </c>
      <c r="BT162" t="str">
        <f t="shared" si="53"/>
        <v/>
      </c>
      <c r="BU162" t="str">
        <f t="shared" si="54"/>
        <v/>
      </c>
    </row>
    <row r="163" spans="47:73" x14ac:dyDescent="0.25">
      <c r="AU163" t="str">
        <f t="shared" si="51"/>
        <v/>
      </c>
      <c r="AV163" s="2" t="str">
        <f t="shared" si="52"/>
        <v/>
      </c>
      <c r="BS163" t="str">
        <f t="shared" si="53"/>
        <v/>
      </c>
      <c r="BT163" t="str">
        <f t="shared" si="53"/>
        <v/>
      </c>
      <c r="BU163" t="str">
        <f t="shared" si="54"/>
        <v/>
      </c>
    </row>
    <row r="164" spans="47:73" x14ac:dyDescent="0.25">
      <c r="AU164" t="str">
        <f t="shared" si="51"/>
        <v/>
      </c>
      <c r="AV164" s="2" t="str">
        <f t="shared" si="52"/>
        <v/>
      </c>
      <c r="BS164" t="str">
        <f t="shared" si="53"/>
        <v/>
      </c>
      <c r="BT164" t="str">
        <f t="shared" si="53"/>
        <v/>
      </c>
      <c r="BU164" t="str">
        <f t="shared" si="54"/>
        <v/>
      </c>
    </row>
    <row r="165" spans="47:73" x14ac:dyDescent="0.25">
      <c r="AU165" t="str">
        <f t="shared" si="51"/>
        <v/>
      </c>
      <c r="AV165" s="2" t="str">
        <f t="shared" si="52"/>
        <v/>
      </c>
      <c r="BS165" t="str">
        <f t="shared" si="53"/>
        <v/>
      </c>
      <c r="BT165" t="str">
        <f t="shared" si="53"/>
        <v/>
      </c>
      <c r="BU165" t="str">
        <f t="shared" si="54"/>
        <v/>
      </c>
    </row>
    <row r="166" spans="47:73" x14ac:dyDescent="0.25">
      <c r="AU166" t="str">
        <f t="shared" si="51"/>
        <v/>
      </c>
      <c r="AV166" s="2" t="str">
        <f t="shared" si="52"/>
        <v/>
      </c>
      <c r="BS166" t="str">
        <f t="shared" si="53"/>
        <v/>
      </c>
      <c r="BT166" t="str">
        <f t="shared" si="53"/>
        <v/>
      </c>
      <c r="BU166" t="str">
        <f t="shared" si="54"/>
        <v/>
      </c>
    </row>
    <row r="167" spans="47:73" x14ac:dyDescent="0.25">
      <c r="AU167" t="str">
        <f t="shared" si="51"/>
        <v/>
      </c>
      <c r="AV167" s="2" t="str">
        <f t="shared" si="52"/>
        <v/>
      </c>
      <c r="BS167" t="str">
        <f t="shared" si="53"/>
        <v/>
      </c>
      <c r="BT167" t="str">
        <f t="shared" si="53"/>
        <v/>
      </c>
      <c r="BU167" t="str">
        <f t="shared" si="54"/>
        <v/>
      </c>
    </row>
    <row r="168" spans="47:73" x14ac:dyDescent="0.25">
      <c r="AU168" t="str">
        <f t="shared" si="51"/>
        <v/>
      </c>
      <c r="AV168" s="2" t="str">
        <f t="shared" si="52"/>
        <v/>
      </c>
      <c r="BS168" t="str">
        <f t="shared" si="53"/>
        <v/>
      </c>
      <c r="BT168" t="str">
        <f t="shared" si="53"/>
        <v/>
      </c>
      <c r="BU168" t="str">
        <f t="shared" si="54"/>
        <v/>
      </c>
    </row>
    <row r="169" spans="47:73" x14ac:dyDescent="0.25">
      <c r="AU169" t="str">
        <f t="shared" si="51"/>
        <v/>
      </c>
      <c r="AV169" s="2" t="str">
        <f t="shared" si="52"/>
        <v/>
      </c>
      <c r="BS169" t="str">
        <f t="shared" si="53"/>
        <v/>
      </c>
      <c r="BT169" t="str">
        <f t="shared" si="53"/>
        <v/>
      </c>
      <c r="BU169" t="str">
        <f t="shared" si="54"/>
        <v/>
      </c>
    </row>
    <row r="170" spans="47:73" x14ac:dyDescent="0.25">
      <c r="AU170" t="str">
        <f t="shared" si="51"/>
        <v/>
      </c>
      <c r="AV170" s="2" t="str">
        <f t="shared" si="52"/>
        <v/>
      </c>
      <c r="BS170" t="str">
        <f t="shared" si="53"/>
        <v/>
      </c>
      <c r="BT170" t="str">
        <f t="shared" si="53"/>
        <v/>
      </c>
      <c r="BU170" t="str">
        <f t="shared" si="54"/>
        <v/>
      </c>
    </row>
    <row r="171" spans="47:73" x14ac:dyDescent="0.25">
      <c r="AU171" t="str">
        <f t="shared" si="51"/>
        <v/>
      </c>
      <c r="AV171" s="2" t="str">
        <f t="shared" si="52"/>
        <v/>
      </c>
      <c r="BS171" t="str">
        <f t="shared" si="53"/>
        <v/>
      </c>
      <c r="BT171" t="str">
        <f t="shared" si="53"/>
        <v/>
      </c>
      <c r="BU171" t="str">
        <f t="shared" si="54"/>
        <v/>
      </c>
    </row>
    <row r="172" spans="47:73" x14ac:dyDescent="0.25">
      <c r="AU172" t="str">
        <f t="shared" si="51"/>
        <v/>
      </c>
      <c r="AV172" s="2" t="str">
        <f t="shared" si="52"/>
        <v/>
      </c>
      <c r="BS172" t="str">
        <f t="shared" si="53"/>
        <v/>
      </c>
      <c r="BT172" t="str">
        <f t="shared" si="53"/>
        <v/>
      </c>
      <c r="BU172" t="str">
        <f t="shared" si="54"/>
        <v/>
      </c>
    </row>
    <row r="173" spans="47:73" x14ac:dyDescent="0.25">
      <c r="AU173" t="str">
        <f t="shared" si="51"/>
        <v/>
      </c>
      <c r="AV173" s="2" t="str">
        <f t="shared" si="52"/>
        <v/>
      </c>
      <c r="BS173" t="str">
        <f t="shared" si="53"/>
        <v/>
      </c>
      <c r="BT173" t="str">
        <f t="shared" si="53"/>
        <v/>
      </c>
      <c r="BU173" t="str">
        <f t="shared" si="54"/>
        <v/>
      </c>
    </row>
    <row r="174" spans="47:73" x14ac:dyDescent="0.25">
      <c r="AU174" t="str">
        <f t="shared" si="51"/>
        <v/>
      </c>
      <c r="AV174" s="2" t="str">
        <f t="shared" si="52"/>
        <v/>
      </c>
      <c r="BS174" t="str">
        <f t="shared" si="53"/>
        <v/>
      </c>
      <c r="BT174" t="str">
        <f t="shared" si="53"/>
        <v/>
      </c>
      <c r="BU174" t="str">
        <f t="shared" si="54"/>
        <v/>
      </c>
    </row>
    <row r="175" spans="47:73" x14ac:dyDescent="0.25">
      <c r="AU175" t="str">
        <f t="shared" si="51"/>
        <v/>
      </c>
      <c r="AV175" s="2" t="str">
        <f t="shared" si="52"/>
        <v/>
      </c>
      <c r="BS175" t="str">
        <f t="shared" si="53"/>
        <v/>
      </c>
      <c r="BT175" t="str">
        <f t="shared" si="53"/>
        <v/>
      </c>
      <c r="BU175" t="str">
        <f t="shared" si="54"/>
        <v/>
      </c>
    </row>
    <row r="176" spans="47:73" x14ac:dyDescent="0.25">
      <c r="AU176" t="str">
        <f t="shared" si="51"/>
        <v/>
      </c>
      <c r="AV176" s="2" t="str">
        <f t="shared" si="52"/>
        <v/>
      </c>
      <c r="BS176" t="str">
        <f t="shared" si="53"/>
        <v/>
      </c>
      <c r="BT176" t="str">
        <f t="shared" si="53"/>
        <v/>
      </c>
      <c r="BU176" t="str">
        <f t="shared" si="54"/>
        <v/>
      </c>
    </row>
    <row r="177" spans="47:73" x14ac:dyDescent="0.25">
      <c r="AU177" t="str">
        <f t="shared" si="51"/>
        <v/>
      </c>
      <c r="AV177" s="2" t="str">
        <f t="shared" si="52"/>
        <v/>
      </c>
      <c r="BS177" t="str">
        <f t="shared" si="53"/>
        <v/>
      </c>
      <c r="BT177" t="str">
        <f t="shared" si="53"/>
        <v/>
      </c>
      <c r="BU177" t="str">
        <f t="shared" si="54"/>
        <v/>
      </c>
    </row>
    <row r="178" spans="47:73" x14ac:dyDescent="0.25">
      <c r="AU178" t="str">
        <f t="shared" si="51"/>
        <v/>
      </c>
      <c r="AV178" s="2" t="str">
        <f t="shared" si="52"/>
        <v/>
      </c>
      <c r="BS178" t="str">
        <f t="shared" si="53"/>
        <v/>
      </c>
      <c r="BT178" t="str">
        <f t="shared" si="53"/>
        <v/>
      </c>
      <c r="BU178" t="str">
        <f t="shared" si="54"/>
        <v/>
      </c>
    </row>
    <row r="179" spans="47:73" x14ac:dyDescent="0.25">
      <c r="AU179" t="str">
        <f t="shared" si="51"/>
        <v/>
      </c>
      <c r="AV179" s="2" t="str">
        <f t="shared" si="52"/>
        <v/>
      </c>
      <c r="BS179" t="str">
        <f t="shared" si="53"/>
        <v/>
      </c>
      <c r="BT179" t="str">
        <f t="shared" si="53"/>
        <v/>
      </c>
      <c r="BU179" t="str">
        <f t="shared" si="54"/>
        <v/>
      </c>
    </row>
    <row r="180" spans="47:73" x14ac:dyDescent="0.25">
      <c r="AU180" t="str">
        <f t="shared" si="51"/>
        <v/>
      </c>
      <c r="AV180" s="2" t="str">
        <f t="shared" si="52"/>
        <v/>
      </c>
      <c r="BS180" t="str">
        <f t="shared" si="53"/>
        <v/>
      </c>
      <c r="BT180" t="str">
        <f t="shared" si="53"/>
        <v/>
      </c>
      <c r="BU180" t="str">
        <f t="shared" si="54"/>
        <v/>
      </c>
    </row>
    <row r="181" spans="47:73" x14ac:dyDescent="0.25">
      <c r="AU181" t="str">
        <f t="shared" si="51"/>
        <v/>
      </c>
      <c r="AV181" s="2" t="str">
        <f t="shared" si="52"/>
        <v/>
      </c>
      <c r="BS181" t="str">
        <f t="shared" si="53"/>
        <v/>
      </c>
      <c r="BT181" t="str">
        <f t="shared" si="53"/>
        <v/>
      </c>
      <c r="BU181" t="str">
        <f t="shared" si="54"/>
        <v/>
      </c>
    </row>
    <row r="182" spans="47:73" x14ac:dyDescent="0.25">
      <c r="AU182" t="str">
        <f t="shared" ref="AU182:AU202" si="55">IF(B163&gt;0,B163,"")</f>
        <v/>
      </c>
      <c r="AV182" s="2" t="str">
        <f t="shared" ref="AV182:AV213" si="56">IF(A163&gt;0,A163,"")</f>
        <v/>
      </c>
      <c r="BS182" t="str">
        <f t="shared" si="53"/>
        <v/>
      </c>
      <c r="BT182" t="str">
        <f t="shared" si="53"/>
        <v/>
      </c>
      <c r="BU182" t="str">
        <f t="shared" si="54"/>
        <v/>
      </c>
    </row>
    <row r="183" spans="47:73" x14ac:dyDescent="0.25">
      <c r="AU183" t="str">
        <f t="shared" si="55"/>
        <v/>
      </c>
      <c r="AV183" s="2" t="str">
        <f t="shared" si="56"/>
        <v/>
      </c>
      <c r="BS183" t="str">
        <f t="shared" si="53"/>
        <v/>
      </c>
      <c r="BT183" t="str">
        <f t="shared" si="53"/>
        <v/>
      </c>
      <c r="BU183" t="str">
        <f t="shared" si="54"/>
        <v/>
      </c>
    </row>
    <row r="184" spans="47:73" x14ac:dyDescent="0.25">
      <c r="AU184" t="str">
        <f t="shared" si="55"/>
        <v/>
      </c>
      <c r="AV184" s="2" t="str">
        <f t="shared" si="56"/>
        <v/>
      </c>
      <c r="BS184" t="str">
        <f t="shared" si="53"/>
        <v/>
      </c>
      <c r="BT184" t="str">
        <f t="shared" si="53"/>
        <v/>
      </c>
      <c r="BU184" t="str">
        <f t="shared" si="54"/>
        <v/>
      </c>
    </row>
    <row r="185" spans="47:73" x14ac:dyDescent="0.25">
      <c r="AU185" t="str">
        <f t="shared" si="55"/>
        <v/>
      </c>
      <c r="AV185" s="2" t="str">
        <f t="shared" si="56"/>
        <v/>
      </c>
      <c r="BS185" t="str">
        <f t="shared" si="53"/>
        <v/>
      </c>
      <c r="BT185" t="str">
        <f t="shared" si="53"/>
        <v/>
      </c>
      <c r="BU185" t="str">
        <f t="shared" si="54"/>
        <v/>
      </c>
    </row>
    <row r="186" spans="47:73" x14ac:dyDescent="0.25">
      <c r="AU186" t="str">
        <f t="shared" si="55"/>
        <v/>
      </c>
      <c r="AV186" s="2" t="str">
        <f t="shared" si="56"/>
        <v/>
      </c>
      <c r="BS186" t="str">
        <f t="shared" si="53"/>
        <v/>
      </c>
      <c r="BT186" t="str">
        <f t="shared" si="53"/>
        <v/>
      </c>
      <c r="BU186" t="str">
        <f t="shared" si="54"/>
        <v/>
      </c>
    </row>
    <row r="187" spans="47:73" x14ac:dyDescent="0.25">
      <c r="AU187" t="str">
        <f t="shared" si="55"/>
        <v/>
      </c>
      <c r="AV187" s="2" t="str">
        <f t="shared" si="56"/>
        <v/>
      </c>
      <c r="BS187" t="str">
        <f t="shared" si="53"/>
        <v/>
      </c>
      <c r="BT187" t="str">
        <f t="shared" si="53"/>
        <v/>
      </c>
      <c r="BU187" t="str">
        <f t="shared" si="54"/>
        <v/>
      </c>
    </row>
    <row r="188" spans="47:73" x14ac:dyDescent="0.25">
      <c r="AU188" t="str">
        <f t="shared" si="55"/>
        <v/>
      </c>
      <c r="AV188" s="2" t="str">
        <f t="shared" si="56"/>
        <v/>
      </c>
      <c r="BS188" t="str">
        <f t="shared" si="53"/>
        <v/>
      </c>
      <c r="BT188" t="str">
        <f t="shared" si="53"/>
        <v/>
      </c>
    </row>
    <row r="189" spans="47:73" x14ac:dyDescent="0.25">
      <c r="AU189" t="str">
        <f t="shared" si="55"/>
        <v/>
      </c>
      <c r="AV189" s="2" t="str">
        <f t="shared" si="56"/>
        <v/>
      </c>
      <c r="BS189" t="str">
        <f t="shared" si="53"/>
        <v/>
      </c>
      <c r="BT189" t="str">
        <f t="shared" si="53"/>
        <v/>
      </c>
    </row>
    <row r="190" spans="47:73" x14ac:dyDescent="0.25">
      <c r="AU190" t="str">
        <f t="shared" si="55"/>
        <v/>
      </c>
      <c r="AV190" s="2" t="str">
        <f t="shared" si="56"/>
        <v/>
      </c>
      <c r="BS190" t="str">
        <f t="shared" si="53"/>
        <v/>
      </c>
      <c r="BT190" t="str">
        <f t="shared" si="53"/>
        <v/>
      </c>
    </row>
    <row r="191" spans="47:73" x14ac:dyDescent="0.25">
      <c r="AU191" t="str">
        <f t="shared" si="55"/>
        <v/>
      </c>
      <c r="AV191" s="2" t="str">
        <f t="shared" si="56"/>
        <v/>
      </c>
      <c r="BS191" t="str">
        <f t="shared" si="53"/>
        <v/>
      </c>
      <c r="BT191" t="str">
        <f t="shared" si="53"/>
        <v/>
      </c>
    </row>
    <row r="192" spans="47:73" x14ac:dyDescent="0.25">
      <c r="AU192" t="str">
        <f t="shared" si="55"/>
        <v/>
      </c>
      <c r="AV192" s="2" t="str">
        <f t="shared" si="56"/>
        <v/>
      </c>
      <c r="BS192" t="str">
        <f t="shared" si="53"/>
        <v/>
      </c>
      <c r="BT192" t="str">
        <f t="shared" si="53"/>
        <v/>
      </c>
    </row>
    <row r="193" spans="47:72" x14ac:dyDescent="0.25">
      <c r="AU193" t="str">
        <f t="shared" si="55"/>
        <v/>
      </c>
      <c r="AV193" s="2" t="str">
        <f t="shared" si="56"/>
        <v/>
      </c>
      <c r="BS193" t="str">
        <f t="shared" si="53"/>
        <v/>
      </c>
      <c r="BT193" t="str">
        <f t="shared" si="53"/>
        <v/>
      </c>
    </row>
    <row r="194" spans="47:72" x14ac:dyDescent="0.25">
      <c r="AU194" t="str">
        <f t="shared" si="55"/>
        <v/>
      </c>
      <c r="AV194" s="2" t="str">
        <f t="shared" si="56"/>
        <v/>
      </c>
      <c r="BS194" t="str">
        <f t="shared" si="53"/>
        <v/>
      </c>
      <c r="BT194" t="str">
        <f t="shared" si="53"/>
        <v/>
      </c>
    </row>
    <row r="195" spans="47:72" x14ac:dyDescent="0.25">
      <c r="AU195" t="str">
        <f t="shared" si="55"/>
        <v/>
      </c>
      <c r="AV195" s="2" t="str">
        <f t="shared" si="56"/>
        <v/>
      </c>
      <c r="BS195" t="str">
        <f t="shared" si="53"/>
        <v/>
      </c>
      <c r="BT195" t="str">
        <f t="shared" si="53"/>
        <v/>
      </c>
    </row>
    <row r="196" spans="47:72" x14ac:dyDescent="0.25">
      <c r="AU196" t="str">
        <f t="shared" si="55"/>
        <v/>
      </c>
      <c r="AV196" s="2" t="str">
        <f t="shared" si="56"/>
        <v/>
      </c>
      <c r="BS196" t="str">
        <f t="shared" si="53"/>
        <v/>
      </c>
      <c r="BT196" t="str">
        <f t="shared" si="53"/>
        <v/>
      </c>
    </row>
    <row r="197" spans="47:72" x14ac:dyDescent="0.25">
      <c r="AU197" t="str">
        <f t="shared" si="55"/>
        <v/>
      </c>
      <c r="AV197" s="2" t="str">
        <f t="shared" si="56"/>
        <v/>
      </c>
      <c r="BS197" t="str">
        <f t="shared" si="53"/>
        <v/>
      </c>
      <c r="BT197" t="str">
        <f t="shared" si="53"/>
        <v/>
      </c>
    </row>
    <row r="198" spans="47:72" x14ac:dyDescent="0.25">
      <c r="AU198" t="str">
        <f t="shared" si="55"/>
        <v/>
      </c>
      <c r="AV198" s="2" t="str">
        <f t="shared" si="56"/>
        <v/>
      </c>
      <c r="BS198" t="str">
        <f t="shared" si="53"/>
        <v/>
      </c>
      <c r="BT198" t="str">
        <f t="shared" si="53"/>
        <v/>
      </c>
    </row>
    <row r="199" spans="47:72" x14ac:dyDescent="0.25">
      <c r="AU199" t="str">
        <f t="shared" si="55"/>
        <v/>
      </c>
      <c r="AV199" s="2" t="str">
        <f t="shared" si="56"/>
        <v/>
      </c>
      <c r="BS199" t="str">
        <f t="shared" si="53"/>
        <v/>
      </c>
      <c r="BT199" t="str">
        <f t="shared" si="53"/>
        <v/>
      </c>
    </row>
    <row r="200" spans="47:72" x14ac:dyDescent="0.25">
      <c r="AU200" t="str">
        <f t="shared" si="55"/>
        <v/>
      </c>
      <c r="AV200" s="2" t="str">
        <f t="shared" si="56"/>
        <v/>
      </c>
      <c r="BS200" t="str">
        <f t="shared" si="53"/>
        <v/>
      </c>
      <c r="BT200" t="str">
        <f t="shared" si="53"/>
        <v/>
      </c>
    </row>
    <row r="201" spans="47:72" x14ac:dyDescent="0.25">
      <c r="AU201" t="str">
        <f t="shared" si="55"/>
        <v/>
      </c>
      <c r="AV201" s="2" t="str">
        <f t="shared" si="56"/>
        <v/>
      </c>
      <c r="BS201" t="str">
        <f t="shared" si="53"/>
        <v/>
      </c>
      <c r="BT201" t="str">
        <f t="shared" si="53"/>
        <v/>
      </c>
    </row>
    <row r="202" spans="47:72" x14ac:dyDescent="0.25">
      <c r="AU202" t="str">
        <f t="shared" si="55"/>
        <v/>
      </c>
      <c r="AV202" s="2" t="str">
        <f t="shared" si="56"/>
        <v/>
      </c>
      <c r="BS202" t="str">
        <f t="shared" si="53"/>
        <v/>
      </c>
      <c r="BT202" t="str">
        <f t="shared" si="53"/>
        <v/>
      </c>
    </row>
    <row r="203" spans="47:72" x14ac:dyDescent="0.25">
      <c r="AV203" s="2" t="str">
        <f t="shared" si="56"/>
        <v/>
      </c>
      <c r="BS203" t="str">
        <f t="shared" si="53"/>
        <v/>
      </c>
      <c r="BT203" t="str">
        <f t="shared" si="53"/>
        <v/>
      </c>
    </row>
    <row r="204" spans="47:72" x14ac:dyDescent="0.25">
      <c r="AV204" s="2" t="str">
        <f t="shared" si="56"/>
        <v/>
      </c>
      <c r="BS204" t="str">
        <f t="shared" si="53"/>
        <v/>
      </c>
      <c r="BT204" t="str">
        <f t="shared" si="53"/>
        <v/>
      </c>
    </row>
    <row r="205" spans="47:72" x14ac:dyDescent="0.25">
      <c r="AV205" s="2" t="str">
        <f t="shared" si="56"/>
        <v/>
      </c>
      <c r="BS205" t="str">
        <f t="shared" si="53"/>
        <v/>
      </c>
      <c r="BT205" t="str">
        <f t="shared" si="53"/>
        <v/>
      </c>
    </row>
    <row r="206" spans="47:72" x14ac:dyDescent="0.25">
      <c r="AV206" s="2" t="str">
        <f t="shared" si="56"/>
        <v/>
      </c>
      <c r="BS206" t="str">
        <f t="shared" si="53"/>
        <v/>
      </c>
      <c r="BT206" t="str">
        <f t="shared" si="53"/>
        <v/>
      </c>
    </row>
    <row r="207" spans="47:72" x14ac:dyDescent="0.25">
      <c r="AV207" s="2" t="str">
        <f t="shared" si="56"/>
        <v/>
      </c>
      <c r="BS207" t="str">
        <f t="shared" si="53"/>
        <v/>
      </c>
      <c r="BT207" t="str">
        <f t="shared" si="53"/>
        <v/>
      </c>
    </row>
    <row r="208" spans="47:72" x14ac:dyDescent="0.25">
      <c r="AV208" s="2" t="str">
        <f t="shared" si="56"/>
        <v/>
      </c>
      <c r="BS208" t="str">
        <f t="shared" si="53"/>
        <v/>
      </c>
      <c r="BT208" t="str">
        <f t="shared" si="53"/>
        <v/>
      </c>
    </row>
    <row r="209" spans="48:72" x14ac:dyDescent="0.25">
      <c r="AV209" s="2" t="str">
        <f t="shared" si="56"/>
        <v/>
      </c>
      <c r="BS209" t="str">
        <f t="shared" si="53"/>
        <v/>
      </c>
      <c r="BT209" t="str">
        <f t="shared" si="53"/>
        <v/>
      </c>
    </row>
    <row r="210" spans="48:72" x14ac:dyDescent="0.25">
      <c r="AV210" s="2" t="str">
        <f t="shared" si="56"/>
        <v/>
      </c>
      <c r="BS210" t="str">
        <f t="shared" si="53"/>
        <v/>
      </c>
      <c r="BT210" t="str">
        <f t="shared" si="53"/>
        <v/>
      </c>
    </row>
    <row r="211" spans="48:72" x14ac:dyDescent="0.25">
      <c r="AV211" s="2" t="str">
        <f t="shared" si="56"/>
        <v/>
      </c>
      <c r="BS211" t="str">
        <f t="shared" si="53"/>
        <v/>
      </c>
      <c r="BT211" t="str">
        <f t="shared" si="53"/>
        <v/>
      </c>
    </row>
    <row r="212" spans="48:72" x14ac:dyDescent="0.25">
      <c r="AV212" s="2" t="str">
        <f t="shared" si="56"/>
        <v/>
      </c>
      <c r="BS212" t="str">
        <f t="shared" si="53"/>
        <v/>
      </c>
      <c r="BT212" t="str">
        <f t="shared" si="53"/>
        <v/>
      </c>
    </row>
    <row r="213" spans="48:72" x14ac:dyDescent="0.25">
      <c r="AV213" s="2" t="str">
        <f t="shared" si="56"/>
        <v/>
      </c>
      <c r="BS213" t="str">
        <f t="shared" si="53"/>
        <v/>
      </c>
      <c r="BT213" t="str">
        <f t="shared" si="53"/>
        <v/>
      </c>
    </row>
    <row r="214" spans="48:72" x14ac:dyDescent="0.25">
      <c r="AV214" s="2" t="str">
        <f t="shared" ref="AV214:AV221" si="57">IF(A195&gt;0,A195,"")</f>
        <v/>
      </c>
      <c r="BS214" t="str">
        <f t="shared" si="53"/>
        <v/>
      </c>
      <c r="BT214" t="str">
        <f t="shared" si="53"/>
        <v/>
      </c>
    </row>
    <row r="215" spans="48:72" x14ac:dyDescent="0.25">
      <c r="AV215" s="2" t="str">
        <f t="shared" si="57"/>
        <v/>
      </c>
      <c r="BS215" t="str">
        <f t="shared" si="53"/>
        <v/>
      </c>
      <c r="BT215" t="str">
        <f t="shared" si="53"/>
        <v/>
      </c>
    </row>
    <row r="216" spans="48:72" x14ac:dyDescent="0.25">
      <c r="AV216" s="2" t="str">
        <f t="shared" si="57"/>
        <v/>
      </c>
      <c r="BS216" t="str">
        <f t="shared" si="53"/>
        <v/>
      </c>
      <c r="BT216" t="str">
        <f t="shared" si="53"/>
        <v/>
      </c>
    </row>
    <row r="217" spans="48:72" x14ac:dyDescent="0.25">
      <c r="AV217" s="2" t="str">
        <f t="shared" si="57"/>
        <v/>
      </c>
      <c r="BS217" t="str">
        <f t="shared" si="53"/>
        <v/>
      </c>
      <c r="BT217" t="str">
        <f t="shared" si="53"/>
        <v/>
      </c>
    </row>
    <row r="218" spans="48:72" x14ac:dyDescent="0.25">
      <c r="AV218" s="2" t="str">
        <f t="shared" si="57"/>
        <v/>
      </c>
      <c r="BS218" t="str">
        <f t="shared" si="53"/>
        <v/>
      </c>
      <c r="BT218" t="str">
        <f t="shared" si="53"/>
        <v/>
      </c>
    </row>
    <row r="219" spans="48:72" x14ac:dyDescent="0.25">
      <c r="AV219" s="2" t="str">
        <f t="shared" si="57"/>
        <v/>
      </c>
      <c r="BS219" t="str">
        <f t="shared" si="53"/>
        <v/>
      </c>
      <c r="BT219" t="str">
        <f t="shared" si="53"/>
        <v/>
      </c>
    </row>
    <row r="220" spans="48:72" x14ac:dyDescent="0.25">
      <c r="AV220" s="2" t="str">
        <f t="shared" si="57"/>
        <v/>
      </c>
      <c r="BS220" t="str">
        <f t="shared" si="53"/>
        <v/>
      </c>
      <c r="BT220" t="str">
        <f t="shared" si="53"/>
        <v/>
      </c>
    </row>
    <row r="221" spans="48:72" x14ac:dyDescent="0.25">
      <c r="AV221" s="2" t="str">
        <f t="shared" si="57"/>
        <v/>
      </c>
      <c r="BS221" t="str">
        <f t="shared" si="53"/>
        <v/>
      </c>
      <c r="BT221" t="str">
        <f t="shared" si="53"/>
        <v/>
      </c>
    </row>
    <row r="222" spans="48:72" x14ac:dyDescent="0.25">
      <c r="AV222" s="2"/>
      <c r="BS222" t="str">
        <f t="shared" ref="BS222:BT285" si="58">IF(A222&gt;0,A222,"")</f>
        <v/>
      </c>
      <c r="BT222" t="str">
        <f t="shared" si="58"/>
        <v/>
      </c>
    </row>
    <row r="223" spans="48:72" x14ac:dyDescent="0.25">
      <c r="BS223" t="str">
        <f t="shared" si="58"/>
        <v/>
      </c>
      <c r="BT223" t="str">
        <f t="shared" si="58"/>
        <v/>
      </c>
    </row>
    <row r="224" spans="48:72" x14ac:dyDescent="0.25">
      <c r="BS224" t="str">
        <f t="shared" si="58"/>
        <v/>
      </c>
      <c r="BT224" t="str">
        <f t="shared" si="58"/>
        <v/>
      </c>
    </row>
    <row r="225" spans="71:72" x14ac:dyDescent="0.25">
      <c r="BS225" t="str">
        <f t="shared" si="58"/>
        <v/>
      </c>
      <c r="BT225" t="str">
        <f t="shared" si="58"/>
        <v/>
      </c>
    </row>
    <row r="226" spans="71:72" x14ac:dyDescent="0.25">
      <c r="BS226" t="str">
        <f t="shared" si="58"/>
        <v/>
      </c>
      <c r="BT226" t="str">
        <f t="shared" si="58"/>
        <v/>
      </c>
    </row>
    <row r="227" spans="71:72" x14ac:dyDescent="0.25">
      <c r="BS227" t="str">
        <f t="shared" si="58"/>
        <v/>
      </c>
      <c r="BT227" t="str">
        <f t="shared" si="58"/>
        <v/>
      </c>
    </row>
    <row r="228" spans="71:72" x14ac:dyDescent="0.25">
      <c r="BS228" t="str">
        <f t="shared" si="58"/>
        <v/>
      </c>
      <c r="BT228" t="str">
        <f t="shared" si="58"/>
        <v/>
      </c>
    </row>
    <row r="229" spans="71:72" x14ac:dyDescent="0.25">
      <c r="BS229" t="str">
        <f t="shared" si="58"/>
        <v/>
      </c>
      <c r="BT229" t="str">
        <f t="shared" si="58"/>
        <v/>
      </c>
    </row>
    <row r="230" spans="71:72" x14ac:dyDescent="0.25">
      <c r="BS230" t="str">
        <f t="shared" si="58"/>
        <v/>
      </c>
      <c r="BT230" t="str">
        <f t="shared" si="58"/>
        <v/>
      </c>
    </row>
    <row r="231" spans="71:72" x14ac:dyDescent="0.25">
      <c r="BS231" t="str">
        <f t="shared" si="58"/>
        <v/>
      </c>
      <c r="BT231" t="str">
        <f t="shared" si="58"/>
        <v/>
      </c>
    </row>
    <row r="232" spans="71:72" x14ac:dyDescent="0.25">
      <c r="BS232" t="str">
        <f t="shared" si="58"/>
        <v/>
      </c>
      <c r="BT232" t="str">
        <f t="shared" si="58"/>
        <v/>
      </c>
    </row>
    <row r="233" spans="71:72" x14ac:dyDescent="0.25">
      <c r="BS233" t="str">
        <f t="shared" si="58"/>
        <v/>
      </c>
      <c r="BT233" t="str">
        <f t="shared" si="58"/>
        <v/>
      </c>
    </row>
    <row r="234" spans="71:72" x14ac:dyDescent="0.25">
      <c r="BS234" t="str">
        <f t="shared" si="58"/>
        <v/>
      </c>
      <c r="BT234" t="str">
        <f t="shared" si="58"/>
        <v/>
      </c>
    </row>
    <row r="235" spans="71:72" x14ac:dyDescent="0.25">
      <c r="BS235" t="str">
        <f t="shared" si="58"/>
        <v/>
      </c>
      <c r="BT235" t="str">
        <f t="shared" si="58"/>
        <v/>
      </c>
    </row>
    <row r="236" spans="71:72" x14ac:dyDescent="0.25">
      <c r="BS236" t="str">
        <f t="shared" si="58"/>
        <v/>
      </c>
      <c r="BT236" t="str">
        <f t="shared" si="58"/>
        <v/>
      </c>
    </row>
    <row r="237" spans="71:72" x14ac:dyDescent="0.25">
      <c r="BS237" t="str">
        <f t="shared" si="58"/>
        <v/>
      </c>
      <c r="BT237" t="str">
        <f t="shared" si="58"/>
        <v/>
      </c>
    </row>
    <row r="238" spans="71:72" x14ac:dyDescent="0.25">
      <c r="BS238" t="str">
        <f t="shared" si="58"/>
        <v/>
      </c>
      <c r="BT238" t="str">
        <f t="shared" si="58"/>
        <v/>
      </c>
    </row>
    <row r="239" spans="71:72" x14ac:dyDescent="0.25">
      <c r="BS239" t="str">
        <f t="shared" si="58"/>
        <v/>
      </c>
      <c r="BT239" t="str">
        <f t="shared" si="58"/>
        <v/>
      </c>
    </row>
    <row r="240" spans="71:72" x14ac:dyDescent="0.25">
      <c r="BS240" t="str">
        <f t="shared" si="58"/>
        <v/>
      </c>
      <c r="BT240" t="str">
        <f t="shared" si="58"/>
        <v/>
      </c>
    </row>
    <row r="241" spans="71:72" x14ac:dyDescent="0.25">
      <c r="BS241" t="str">
        <f t="shared" si="58"/>
        <v/>
      </c>
      <c r="BT241" t="str">
        <f t="shared" si="58"/>
        <v/>
      </c>
    </row>
    <row r="242" spans="71:72" x14ac:dyDescent="0.25">
      <c r="BS242" t="str">
        <f t="shared" si="58"/>
        <v/>
      </c>
      <c r="BT242" t="str">
        <f t="shared" si="58"/>
        <v/>
      </c>
    </row>
    <row r="243" spans="71:72" x14ac:dyDescent="0.25">
      <c r="BS243" t="str">
        <f t="shared" si="58"/>
        <v/>
      </c>
      <c r="BT243" t="str">
        <f t="shared" si="58"/>
        <v/>
      </c>
    </row>
    <row r="244" spans="71:72" x14ac:dyDescent="0.25">
      <c r="BS244" t="str">
        <f t="shared" si="58"/>
        <v/>
      </c>
      <c r="BT244" t="str">
        <f t="shared" si="58"/>
        <v/>
      </c>
    </row>
    <row r="245" spans="71:72" x14ac:dyDescent="0.25">
      <c r="BS245" t="str">
        <f t="shared" si="58"/>
        <v/>
      </c>
      <c r="BT245" t="str">
        <f t="shared" si="58"/>
        <v/>
      </c>
    </row>
    <row r="246" spans="71:72" x14ac:dyDescent="0.25">
      <c r="BS246" t="str">
        <f t="shared" si="58"/>
        <v/>
      </c>
      <c r="BT246" t="str">
        <f t="shared" si="58"/>
        <v/>
      </c>
    </row>
    <row r="247" spans="71:72" x14ac:dyDescent="0.25">
      <c r="BS247" t="str">
        <f t="shared" si="58"/>
        <v/>
      </c>
      <c r="BT247" t="str">
        <f t="shared" si="58"/>
        <v/>
      </c>
    </row>
    <row r="248" spans="71:72" x14ac:dyDescent="0.25">
      <c r="BS248" t="str">
        <f t="shared" si="58"/>
        <v/>
      </c>
      <c r="BT248" t="str">
        <f t="shared" si="58"/>
        <v/>
      </c>
    </row>
    <row r="249" spans="71:72" x14ac:dyDescent="0.25">
      <c r="BS249" t="str">
        <f t="shared" si="58"/>
        <v/>
      </c>
      <c r="BT249" t="str">
        <f t="shared" si="58"/>
        <v/>
      </c>
    </row>
    <row r="250" spans="71:72" x14ac:dyDescent="0.25">
      <c r="BS250" t="str">
        <f t="shared" si="58"/>
        <v/>
      </c>
      <c r="BT250" t="str">
        <f t="shared" si="58"/>
        <v/>
      </c>
    </row>
    <row r="251" spans="71:72" x14ac:dyDescent="0.25">
      <c r="BS251" t="str">
        <f t="shared" si="58"/>
        <v/>
      </c>
      <c r="BT251" t="str">
        <f t="shared" si="58"/>
        <v/>
      </c>
    </row>
    <row r="252" spans="71:72" x14ac:dyDescent="0.25">
      <c r="BS252" t="str">
        <f t="shared" si="58"/>
        <v/>
      </c>
      <c r="BT252" t="str">
        <f t="shared" si="58"/>
        <v/>
      </c>
    </row>
    <row r="253" spans="71:72" x14ac:dyDescent="0.25">
      <c r="BS253" t="str">
        <f t="shared" si="58"/>
        <v/>
      </c>
      <c r="BT253" t="str">
        <f t="shared" si="58"/>
        <v/>
      </c>
    </row>
    <row r="254" spans="71:72" x14ac:dyDescent="0.25">
      <c r="BS254" t="str">
        <f t="shared" si="58"/>
        <v/>
      </c>
      <c r="BT254" t="str">
        <f t="shared" si="58"/>
        <v/>
      </c>
    </row>
    <row r="255" spans="71:72" x14ac:dyDescent="0.25">
      <c r="BS255" t="str">
        <f t="shared" si="58"/>
        <v/>
      </c>
      <c r="BT255" t="str">
        <f t="shared" si="58"/>
        <v/>
      </c>
    </row>
    <row r="256" spans="71:72" x14ac:dyDescent="0.25">
      <c r="BS256" t="str">
        <f t="shared" si="58"/>
        <v/>
      </c>
      <c r="BT256" t="str">
        <f t="shared" si="58"/>
        <v/>
      </c>
    </row>
    <row r="257" spans="71:72" x14ac:dyDescent="0.25">
      <c r="BS257" t="str">
        <f t="shared" si="58"/>
        <v/>
      </c>
      <c r="BT257" t="str">
        <f t="shared" si="58"/>
        <v/>
      </c>
    </row>
    <row r="258" spans="71:72" x14ac:dyDescent="0.25">
      <c r="BS258" t="str">
        <f t="shared" si="58"/>
        <v/>
      </c>
      <c r="BT258" t="str">
        <f t="shared" si="58"/>
        <v/>
      </c>
    </row>
    <row r="259" spans="71:72" x14ac:dyDescent="0.25">
      <c r="BS259" t="str">
        <f t="shared" si="58"/>
        <v/>
      </c>
      <c r="BT259" t="str">
        <f t="shared" si="58"/>
        <v/>
      </c>
    </row>
    <row r="260" spans="71:72" x14ac:dyDescent="0.25">
      <c r="BS260" t="str">
        <f t="shared" si="58"/>
        <v/>
      </c>
      <c r="BT260" t="str">
        <f t="shared" si="58"/>
        <v/>
      </c>
    </row>
    <row r="261" spans="71:72" x14ac:dyDescent="0.25">
      <c r="BS261" t="str">
        <f t="shared" si="58"/>
        <v/>
      </c>
      <c r="BT261" t="str">
        <f t="shared" si="58"/>
        <v/>
      </c>
    </row>
    <row r="262" spans="71:72" x14ac:dyDescent="0.25">
      <c r="BS262" t="str">
        <f t="shared" si="58"/>
        <v/>
      </c>
      <c r="BT262" t="str">
        <f t="shared" si="58"/>
        <v/>
      </c>
    </row>
    <row r="263" spans="71:72" x14ac:dyDescent="0.25">
      <c r="BS263" t="str">
        <f t="shared" si="58"/>
        <v/>
      </c>
      <c r="BT263" t="str">
        <f t="shared" si="58"/>
        <v/>
      </c>
    </row>
    <row r="264" spans="71:72" x14ac:dyDescent="0.25">
      <c r="BS264" t="str">
        <f t="shared" si="58"/>
        <v/>
      </c>
      <c r="BT264" t="str">
        <f t="shared" si="58"/>
        <v/>
      </c>
    </row>
    <row r="265" spans="71:72" x14ac:dyDescent="0.25">
      <c r="BS265" t="str">
        <f t="shared" si="58"/>
        <v/>
      </c>
      <c r="BT265" t="str">
        <f t="shared" si="58"/>
        <v/>
      </c>
    </row>
    <row r="266" spans="71:72" x14ac:dyDescent="0.25">
      <c r="BS266" t="str">
        <f t="shared" si="58"/>
        <v/>
      </c>
      <c r="BT266" t="str">
        <f t="shared" si="58"/>
        <v/>
      </c>
    </row>
    <row r="267" spans="71:72" x14ac:dyDescent="0.25">
      <c r="BS267" t="str">
        <f t="shared" si="58"/>
        <v/>
      </c>
      <c r="BT267" t="str">
        <f t="shared" si="58"/>
        <v/>
      </c>
    </row>
    <row r="268" spans="71:72" x14ac:dyDescent="0.25">
      <c r="BS268" t="str">
        <f t="shared" si="58"/>
        <v/>
      </c>
      <c r="BT268" t="str">
        <f t="shared" si="58"/>
        <v/>
      </c>
    </row>
    <row r="269" spans="71:72" x14ac:dyDescent="0.25">
      <c r="BS269" t="str">
        <f t="shared" si="58"/>
        <v/>
      </c>
      <c r="BT269" t="str">
        <f t="shared" si="58"/>
        <v/>
      </c>
    </row>
    <row r="270" spans="71:72" x14ac:dyDescent="0.25">
      <c r="BS270" t="str">
        <f t="shared" si="58"/>
        <v/>
      </c>
      <c r="BT270" t="str">
        <f t="shared" si="58"/>
        <v/>
      </c>
    </row>
    <row r="271" spans="71:72" x14ac:dyDescent="0.25">
      <c r="BS271" t="str">
        <f t="shared" si="58"/>
        <v/>
      </c>
      <c r="BT271" t="str">
        <f t="shared" si="58"/>
        <v/>
      </c>
    </row>
    <row r="272" spans="71:72" x14ac:dyDescent="0.25">
      <c r="BS272" t="str">
        <f t="shared" si="58"/>
        <v/>
      </c>
      <c r="BT272" t="str">
        <f t="shared" si="58"/>
        <v/>
      </c>
    </row>
    <row r="273" spans="71:72" x14ac:dyDescent="0.25">
      <c r="BS273" t="str">
        <f t="shared" si="58"/>
        <v/>
      </c>
      <c r="BT273" t="str">
        <f t="shared" si="58"/>
        <v/>
      </c>
    </row>
    <row r="274" spans="71:72" x14ac:dyDescent="0.25">
      <c r="BS274" t="str">
        <f t="shared" si="58"/>
        <v/>
      </c>
      <c r="BT274" t="str">
        <f t="shared" si="58"/>
        <v/>
      </c>
    </row>
    <row r="275" spans="71:72" x14ac:dyDescent="0.25">
      <c r="BS275" t="str">
        <f t="shared" si="58"/>
        <v/>
      </c>
      <c r="BT275" t="str">
        <f t="shared" si="58"/>
        <v/>
      </c>
    </row>
    <row r="276" spans="71:72" x14ac:dyDescent="0.25">
      <c r="BS276" t="str">
        <f t="shared" si="58"/>
        <v/>
      </c>
      <c r="BT276" t="str">
        <f t="shared" si="58"/>
        <v/>
      </c>
    </row>
    <row r="277" spans="71:72" x14ac:dyDescent="0.25">
      <c r="BS277" t="str">
        <f t="shared" si="58"/>
        <v/>
      </c>
      <c r="BT277" t="str">
        <f t="shared" si="58"/>
        <v/>
      </c>
    </row>
    <row r="278" spans="71:72" x14ac:dyDescent="0.25">
      <c r="BS278" t="str">
        <f t="shared" si="58"/>
        <v/>
      </c>
      <c r="BT278" t="str">
        <f t="shared" si="58"/>
        <v/>
      </c>
    </row>
    <row r="279" spans="71:72" x14ac:dyDescent="0.25">
      <c r="BS279" t="str">
        <f t="shared" si="58"/>
        <v/>
      </c>
      <c r="BT279" t="str">
        <f t="shared" si="58"/>
        <v/>
      </c>
    </row>
    <row r="280" spans="71:72" x14ac:dyDescent="0.25">
      <c r="BS280" t="str">
        <f t="shared" si="58"/>
        <v/>
      </c>
      <c r="BT280" t="str">
        <f t="shared" si="58"/>
        <v/>
      </c>
    </row>
    <row r="281" spans="71:72" x14ac:dyDescent="0.25">
      <c r="BS281" t="str">
        <f t="shared" si="58"/>
        <v/>
      </c>
      <c r="BT281" t="str">
        <f t="shared" si="58"/>
        <v/>
      </c>
    </row>
    <row r="282" spans="71:72" x14ac:dyDescent="0.25">
      <c r="BS282" t="str">
        <f t="shared" si="58"/>
        <v/>
      </c>
      <c r="BT282" t="str">
        <f t="shared" si="58"/>
        <v/>
      </c>
    </row>
    <row r="283" spans="71:72" x14ac:dyDescent="0.25">
      <c r="BS283" t="str">
        <f t="shared" si="58"/>
        <v/>
      </c>
      <c r="BT283" t="str">
        <f t="shared" si="58"/>
        <v/>
      </c>
    </row>
    <row r="284" spans="71:72" x14ac:dyDescent="0.25">
      <c r="BS284" t="str">
        <f t="shared" si="58"/>
        <v/>
      </c>
      <c r="BT284" t="str">
        <f t="shared" si="58"/>
        <v/>
      </c>
    </row>
    <row r="285" spans="71:72" x14ac:dyDescent="0.25">
      <c r="BS285" t="str">
        <f t="shared" si="58"/>
        <v/>
      </c>
      <c r="BT285" t="str">
        <f t="shared" si="58"/>
        <v/>
      </c>
    </row>
    <row r="286" spans="71:72" x14ac:dyDescent="0.25">
      <c r="BS286" t="str">
        <f t="shared" ref="BS286:BT349" si="59">IF(A286&gt;0,A286,"")</f>
        <v/>
      </c>
      <c r="BT286" t="str">
        <f t="shared" si="59"/>
        <v/>
      </c>
    </row>
    <row r="287" spans="71:72" x14ac:dyDescent="0.25">
      <c r="BS287" t="str">
        <f t="shared" si="59"/>
        <v/>
      </c>
      <c r="BT287" t="str">
        <f t="shared" si="59"/>
        <v/>
      </c>
    </row>
    <row r="288" spans="71:72" x14ac:dyDescent="0.25">
      <c r="BS288" t="str">
        <f t="shared" si="59"/>
        <v/>
      </c>
      <c r="BT288" t="str">
        <f t="shared" si="59"/>
        <v/>
      </c>
    </row>
    <row r="289" spans="71:72" x14ac:dyDescent="0.25">
      <c r="BS289" t="str">
        <f t="shared" si="59"/>
        <v/>
      </c>
      <c r="BT289" t="str">
        <f t="shared" si="59"/>
        <v/>
      </c>
    </row>
    <row r="290" spans="71:72" x14ac:dyDescent="0.25">
      <c r="BS290" t="str">
        <f t="shared" si="59"/>
        <v/>
      </c>
      <c r="BT290" t="str">
        <f t="shared" si="59"/>
        <v/>
      </c>
    </row>
    <row r="291" spans="71:72" x14ac:dyDescent="0.25">
      <c r="BS291" t="str">
        <f t="shared" si="59"/>
        <v/>
      </c>
      <c r="BT291" t="str">
        <f t="shared" si="59"/>
        <v/>
      </c>
    </row>
    <row r="292" spans="71:72" x14ac:dyDescent="0.25">
      <c r="BS292" t="str">
        <f t="shared" si="59"/>
        <v/>
      </c>
      <c r="BT292" t="str">
        <f t="shared" si="59"/>
        <v/>
      </c>
    </row>
    <row r="293" spans="71:72" x14ac:dyDescent="0.25">
      <c r="BS293" t="str">
        <f t="shared" si="59"/>
        <v/>
      </c>
      <c r="BT293" t="str">
        <f t="shared" si="59"/>
        <v/>
      </c>
    </row>
    <row r="294" spans="71:72" x14ac:dyDescent="0.25">
      <c r="BS294" t="str">
        <f t="shared" si="59"/>
        <v/>
      </c>
      <c r="BT294" t="str">
        <f t="shared" si="59"/>
        <v/>
      </c>
    </row>
    <row r="295" spans="71:72" x14ac:dyDescent="0.25">
      <c r="BS295" t="str">
        <f t="shared" si="59"/>
        <v/>
      </c>
      <c r="BT295" t="str">
        <f t="shared" si="59"/>
        <v/>
      </c>
    </row>
    <row r="296" spans="71:72" x14ac:dyDescent="0.25">
      <c r="BS296" t="str">
        <f t="shared" si="59"/>
        <v/>
      </c>
      <c r="BT296" t="str">
        <f t="shared" si="59"/>
        <v/>
      </c>
    </row>
    <row r="297" spans="71:72" x14ac:dyDescent="0.25">
      <c r="BS297" t="str">
        <f t="shared" si="59"/>
        <v/>
      </c>
      <c r="BT297" t="str">
        <f t="shared" si="59"/>
        <v/>
      </c>
    </row>
    <row r="298" spans="71:72" x14ac:dyDescent="0.25">
      <c r="BS298" t="str">
        <f t="shared" si="59"/>
        <v/>
      </c>
      <c r="BT298" t="str">
        <f t="shared" si="59"/>
        <v/>
      </c>
    </row>
    <row r="299" spans="71:72" x14ac:dyDescent="0.25">
      <c r="BS299" t="str">
        <f t="shared" si="59"/>
        <v/>
      </c>
      <c r="BT299" t="str">
        <f t="shared" si="59"/>
        <v/>
      </c>
    </row>
    <row r="300" spans="71:72" x14ac:dyDescent="0.25">
      <c r="BS300" t="str">
        <f t="shared" si="59"/>
        <v/>
      </c>
      <c r="BT300" t="str">
        <f t="shared" si="59"/>
        <v/>
      </c>
    </row>
    <row r="301" spans="71:72" x14ac:dyDescent="0.25">
      <c r="BS301" t="str">
        <f t="shared" si="59"/>
        <v/>
      </c>
      <c r="BT301" t="str">
        <f t="shared" si="59"/>
        <v/>
      </c>
    </row>
    <row r="302" spans="71:72" x14ac:dyDescent="0.25">
      <c r="BS302" t="str">
        <f t="shared" si="59"/>
        <v/>
      </c>
      <c r="BT302" t="str">
        <f t="shared" si="59"/>
        <v/>
      </c>
    </row>
    <row r="303" spans="71:72" x14ac:dyDescent="0.25">
      <c r="BS303" t="str">
        <f t="shared" si="59"/>
        <v/>
      </c>
      <c r="BT303" t="str">
        <f t="shared" si="59"/>
        <v/>
      </c>
    </row>
    <row r="304" spans="71:72" x14ac:dyDescent="0.25">
      <c r="BS304" t="str">
        <f t="shared" si="59"/>
        <v/>
      </c>
      <c r="BT304" t="str">
        <f t="shared" si="59"/>
        <v/>
      </c>
    </row>
    <row r="305" spans="71:72" x14ac:dyDescent="0.25">
      <c r="BS305" t="str">
        <f t="shared" si="59"/>
        <v/>
      </c>
      <c r="BT305" t="str">
        <f t="shared" si="59"/>
        <v/>
      </c>
    </row>
    <row r="306" spans="71:72" x14ac:dyDescent="0.25">
      <c r="BS306" t="str">
        <f t="shared" si="59"/>
        <v/>
      </c>
      <c r="BT306" t="str">
        <f t="shared" si="59"/>
        <v/>
      </c>
    </row>
    <row r="307" spans="71:72" x14ac:dyDescent="0.25">
      <c r="BS307" t="str">
        <f t="shared" si="59"/>
        <v/>
      </c>
      <c r="BT307" t="str">
        <f t="shared" si="59"/>
        <v/>
      </c>
    </row>
    <row r="308" spans="71:72" x14ac:dyDescent="0.25">
      <c r="BS308" t="str">
        <f t="shared" si="59"/>
        <v/>
      </c>
      <c r="BT308" t="str">
        <f t="shared" si="59"/>
        <v/>
      </c>
    </row>
    <row r="309" spans="71:72" x14ac:dyDescent="0.25">
      <c r="BS309" t="str">
        <f t="shared" si="59"/>
        <v/>
      </c>
      <c r="BT309" t="str">
        <f t="shared" si="59"/>
        <v/>
      </c>
    </row>
    <row r="310" spans="71:72" x14ac:dyDescent="0.25">
      <c r="BS310" t="str">
        <f t="shared" si="59"/>
        <v/>
      </c>
      <c r="BT310" t="str">
        <f t="shared" si="59"/>
        <v/>
      </c>
    </row>
    <row r="311" spans="71:72" x14ac:dyDescent="0.25">
      <c r="BS311" t="str">
        <f t="shared" si="59"/>
        <v/>
      </c>
      <c r="BT311" t="str">
        <f t="shared" si="59"/>
        <v/>
      </c>
    </row>
    <row r="312" spans="71:72" x14ac:dyDescent="0.25">
      <c r="BS312" t="str">
        <f t="shared" si="59"/>
        <v/>
      </c>
      <c r="BT312" t="str">
        <f t="shared" si="59"/>
        <v/>
      </c>
    </row>
    <row r="313" spans="71:72" x14ac:dyDescent="0.25">
      <c r="BS313" t="str">
        <f t="shared" si="59"/>
        <v/>
      </c>
      <c r="BT313" t="str">
        <f t="shared" si="59"/>
        <v/>
      </c>
    </row>
    <row r="314" spans="71:72" x14ac:dyDescent="0.25">
      <c r="BS314" t="str">
        <f t="shared" si="59"/>
        <v/>
      </c>
      <c r="BT314" t="str">
        <f t="shared" si="59"/>
        <v/>
      </c>
    </row>
    <row r="315" spans="71:72" x14ac:dyDescent="0.25">
      <c r="BS315" t="str">
        <f t="shared" si="59"/>
        <v/>
      </c>
      <c r="BT315" t="str">
        <f t="shared" si="59"/>
        <v/>
      </c>
    </row>
    <row r="316" spans="71:72" x14ac:dyDescent="0.25">
      <c r="BS316" t="str">
        <f t="shared" si="59"/>
        <v/>
      </c>
      <c r="BT316" t="str">
        <f t="shared" si="59"/>
        <v/>
      </c>
    </row>
    <row r="317" spans="71:72" x14ac:dyDescent="0.25">
      <c r="BS317" t="str">
        <f t="shared" si="59"/>
        <v/>
      </c>
      <c r="BT317" t="str">
        <f t="shared" si="59"/>
        <v/>
      </c>
    </row>
    <row r="318" spans="71:72" x14ac:dyDescent="0.25">
      <c r="BS318" t="str">
        <f t="shared" si="59"/>
        <v/>
      </c>
      <c r="BT318" t="str">
        <f t="shared" si="59"/>
        <v/>
      </c>
    </row>
    <row r="319" spans="71:72" x14ac:dyDescent="0.25">
      <c r="BS319" t="str">
        <f t="shared" si="59"/>
        <v/>
      </c>
      <c r="BT319" t="str">
        <f t="shared" si="59"/>
        <v/>
      </c>
    </row>
    <row r="320" spans="71:72" x14ac:dyDescent="0.25">
      <c r="BS320" t="str">
        <f t="shared" si="59"/>
        <v/>
      </c>
      <c r="BT320" t="str">
        <f t="shared" si="59"/>
        <v/>
      </c>
    </row>
    <row r="321" spans="71:72" x14ac:dyDescent="0.25">
      <c r="BS321" t="str">
        <f t="shared" si="59"/>
        <v/>
      </c>
      <c r="BT321" t="str">
        <f t="shared" si="59"/>
        <v/>
      </c>
    </row>
    <row r="322" spans="71:72" x14ac:dyDescent="0.25">
      <c r="BS322" t="str">
        <f t="shared" si="59"/>
        <v/>
      </c>
      <c r="BT322" t="str">
        <f t="shared" si="59"/>
        <v/>
      </c>
    </row>
    <row r="323" spans="71:72" x14ac:dyDescent="0.25">
      <c r="BS323" t="str">
        <f t="shared" si="59"/>
        <v/>
      </c>
      <c r="BT323" t="str">
        <f t="shared" si="59"/>
        <v/>
      </c>
    </row>
    <row r="324" spans="71:72" x14ac:dyDescent="0.25">
      <c r="BS324" t="str">
        <f t="shared" si="59"/>
        <v/>
      </c>
      <c r="BT324" t="str">
        <f t="shared" si="59"/>
        <v/>
      </c>
    </row>
    <row r="325" spans="71:72" x14ac:dyDescent="0.25">
      <c r="BS325" t="str">
        <f t="shared" si="59"/>
        <v/>
      </c>
      <c r="BT325" t="str">
        <f t="shared" si="59"/>
        <v/>
      </c>
    </row>
    <row r="326" spans="71:72" x14ac:dyDescent="0.25">
      <c r="BS326" t="str">
        <f t="shared" si="59"/>
        <v/>
      </c>
      <c r="BT326" t="str">
        <f t="shared" si="59"/>
        <v/>
      </c>
    </row>
    <row r="327" spans="71:72" x14ac:dyDescent="0.25">
      <c r="BS327" t="str">
        <f t="shared" si="59"/>
        <v/>
      </c>
      <c r="BT327" t="str">
        <f t="shared" si="59"/>
        <v/>
      </c>
    </row>
    <row r="328" spans="71:72" x14ac:dyDescent="0.25">
      <c r="BS328" t="str">
        <f t="shared" si="59"/>
        <v/>
      </c>
      <c r="BT328" t="str">
        <f t="shared" si="59"/>
        <v/>
      </c>
    </row>
    <row r="329" spans="71:72" x14ac:dyDescent="0.25">
      <c r="BS329" t="str">
        <f t="shared" si="59"/>
        <v/>
      </c>
      <c r="BT329" t="str">
        <f t="shared" si="59"/>
        <v/>
      </c>
    </row>
    <row r="330" spans="71:72" x14ac:dyDescent="0.25">
      <c r="BS330" t="str">
        <f t="shared" si="59"/>
        <v/>
      </c>
      <c r="BT330" t="str">
        <f t="shared" si="59"/>
        <v/>
      </c>
    </row>
    <row r="331" spans="71:72" x14ac:dyDescent="0.25">
      <c r="BS331" t="str">
        <f t="shared" si="59"/>
        <v/>
      </c>
      <c r="BT331" t="str">
        <f t="shared" si="59"/>
        <v/>
      </c>
    </row>
    <row r="332" spans="71:72" x14ac:dyDescent="0.25">
      <c r="BS332" t="str">
        <f t="shared" si="59"/>
        <v/>
      </c>
      <c r="BT332" t="str">
        <f t="shared" si="59"/>
        <v/>
      </c>
    </row>
    <row r="333" spans="71:72" x14ac:dyDescent="0.25">
      <c r="BS333" t="str">
        <f t="shared" si="59"/>
        <v/>
      </c>
      <c r="BT333" t="str">
        <f t="shared" si="59"/>
        <v/>
      </c>
    </row>
    <row r="334" spans="71:72" x14ac:dyDescent="0.25">
      <c r="BS334" t="str">
        <f t="shared" si="59"/>
        <v/>
      </c>
      <c r="BT334" t="str">
        <f t="shared" si="59"/>
        <v/>
      </c>
    </row>
    <row r="335" spans="71:72" x14ac:dyDescent="0.25">
      <c r="BS335" t="str">
        <f t="shared" si="59"/>
        <v/>
      </c>
      <c r="BT335" t="str">
        <f t="shared" si="59"/>
        <v/>
      </c>
    </row>
    <row r="336" spans="71:72" x14ac:dyDescent="0.25">
      <c r="BS336" t="str">
        <f t="shared" si="59"/>
        <v/>
      </c>
      <c r="BT336" t="str">
        <f t="shared" si="59"/>
        <v/>
      </c>
    </row>
    <row r="337" spans="71:72" x14ac:dyDescent="0.25">
      <c r="BS337" t="str">
        <f t="shared" si="59"/>
        <v/>
      </c>
      <c r="BT337" t="str">
        <f t="shared" si="59"/>
        <v/>
      </c>
    </row>
    <row r="338" spans="71:72" x14ac:dyDescent="0.25">
      <c r="BS338" t="str">
        <f t="shared" si="59"/>
        <v/>
      </c>
      <c r="BT338" t="str">
        <f t="shared" si="59"/>
        <v/>
      </c>
    </row>
    <row r="339" spans="71:72" x14ac:dyDescent="0.25">
      <c r="BS339" t="str">
        <f t="shared" si="59"/>
        <v/>
      </c>
      <c r="BT339" t="str">
        <f t="shared" si="59"/>
        <v/>
      </c>
    </row>
    <row r="340" spans="71:72" x14ac:dyDescent="0.25">
      <c r="BS340" t="str">
        <f t="shared" si="59"/>
        <v/>
      </c>
      <c r="BT340" t="str">
        <f t="shared" si="59"/>
        <v/>
      </c>
    </row>
    <row r="341" spans="71:72" x14ac:dyDescent="0.25">
      <c r="BS341" t="str">
        <f t="shared" si="59"/>
        <v/>
      </c>
      <c r="BT341" t="str">
        <f t="shared" si="59"/>
        <v/>
      </c>
    </row>
    <row r="342" spans="71:72" x14ac:dyDescent="0.25">
      <c r="BS342" t="str">
        <f t="shared" si="59"/>
        <v/>
      </c>
      <c r="BT342" t="str">
        <f t="shared" si="59"/>
        <v/>
      </c>
    </row>
    <row r="343" spans="71:72" x14ac:dyDescent="0.25">
      <c r="BS343" t="str">
        <f t="shared" si="59"/>
        <v/>
      </c>
      <c r="BT343" t="str">
        <f t="shared" si="59"/>
        <v/>
      </c>
    </row>
    <row r="344" spans="71:72" x14ac:dyDescent="0.25">
      <c r="BS344" t="str">
        <f t="shared" si="59"/>
        <v/>
      </c>
      <c r="BT344" t="str">
        <f t="shared" si="59"/>
        <v/>
      </c>
    </row>
    <row r="345" spans="71:72" x14ac:dyDescent="0.25">
      <c r="BS345" t="str">
        <f t="shared" si="59"/>
        <v/>
      </c>
      <c r="BT345" t="str">
        <f t="shared" si="59"/>
        <v/>
      </c>
    </row>
    <row r="346" spans="71:72" x14ac:dyDescent="0.25">
      <c r="BS346" t="str">
        <f t="shared" si="59"/>
        <v/>
      </c>
      <c r="BT346" t="str">
        <f t="shared" si="59"/>
        <v/>
      </c>
    </row>
    <row r="347" spans="71:72" x14ac:dyDescent="0.25">
      <c r="BS347" t="str">
        <f t="shared" si="59"/>
        <v/>
      </c>
      <c r="BT347" t="str">
        <f t="shared" si="59"/>
        <v/>
      </c>
    </row>
    <row r="348" spans="71:72" x14ac:dyDescent="0.25">
      <c r="BS348" t="str">
        <f t="shared" si="59"/>
        <v/>
      </c>
      <c r="BT348" t="str">
        <f t="shared" si="59"/>
        <v/>
      </c>
    </row>
    <row r="349" spans="71:72" x14ac:dyDescent="0.25">
      <c r="BS349" t="str">
        <f t="shared" si="59"/>
        <v/>
      </c>
      <c r="BT349" t="str">
        <f t="shared" si="59"/>
        <v/>
      </c>
    </row>
    <row r="350" spans="71:72" x14ac:dyDescent="0.25">
      <c r="BS350" t="str">
        <f t="shared" ref="BS350:BT413" si="60">IF(A350&gt;0,A350,"")</f>
        <v/>
      </c>
      <c r="BT350" t="str">
        <f t="shared" si="60"/>
        <v/>
      </c>
    </row>
    <row r="351" spans="71:72" x14ac:dyDescent="0.25">
      <c r="BS351" t="str">
        <f t="shared" si="60"/>
        <v/>
      </c>
      <c r="BT351" t="str">
        <f t="shared" si="60"/>
        <v/>
      </c>
    </row>
    <row r="352" spans="71:72" x14ac:dyDescent="0.25">
      <c r="BS352" t="str">
        <f t="shared" si="60"/>
        <v/>
      </c>
      <c r="BT352" t="str">
        <f t="shared" si="60"/>
        <v/>
      </c>
    </row>
    <row r="353" spans="71:72" x14ac:dyDescent="0.25">
      <c r="BS353" t="str">
        <f t="shared" si="60"/>
        <v/>
      </c>
      <c r="BT353" t="str">
        <f t="shared" si="60"/>
        <v/>
      </c>
    </row>
    <row r="354" spans="71:72" x14ac:dyDescent="0.25">
      <c r="BS354" t="str">
        <f t="shared" si="60"/>
        <v/>
      </c>
      <c r="BT354" t="str">
        <f t="shared" si="60"/>
        <v/>
      </c>
    </row>
    <row r="355" spans="71:72" x14ac:dyDescent="0.25">
      <c r="BS355" t="str">
        <f t="shared" si="60"/>
        <v/>
      </c>
      <c r="BT355" t="str">
        <f t="shared" si="60"/>
        <v/>
      </c>
    </row>
    <row r="356" spans="71:72" x14ac:dyDescent="0.25">
      <c r="BS356" t="str">
        <f t="shared" si="60"/>
        <v/>
      </c>
      <c r="BT356" t="str">
        <f t="shared" si="60"/>
        <v/>
      </c>
    </row>
    <row r="357" spans="71:72" x14ac:dyDescent="0.25">
      <c r="BS357" t="str">
        <f t="shared" si="60"/>
        <v/>
      </c>
      <c r="BT357" t="str">
        <f t="shared" si="60"/>
        <v/>
      </c>
    </row>
    <row r="358" spans="71:72" x14ac:dyDescent="0.25">
      <c r="BS358" t="str">
        <f t="shared" si="60"/>
        <v/>
      </c>
      <c r="BT358" t="str">
        <f t="shared" si="60"/>
        <v/>
      </c>
    </row>
    <row r="359" spans="71:72" x14ac:dyDescent="0.25">
      <c r="BS359" t="str">
        <f t="shared" si="60"/>
        <v/>
      </c>
      <c r="BT359" t="str">
        <f t="shared" si="60"/>
        <v/>
      </c>
    </row>
    <row r="360" spans="71:72" x14ac:dyDescent="0.25">
      <c r="BS360" t="str">
        <f t="shared" si="60"/>
        <v/>
      </c>
      <c r="BT360" t="str">
        <f t="shared" si="60"/>
        <v/>
      </c>
    </row>
    <row r="361" spans="71:72" x14ac:dyDescent="0.25">
      <c r="BS361" t="str">
        <f t="shared" si="60"/>
        <v/>
      </c>
      <c r="BT361" t="str">
        <f t="shared" si="60"/>
        <v/>
      </c>
    </row>
    <row r="362" spans="71:72" x14ac:dyDescent="0.25">
      <c r="BS362" t="str">
        <f t="shared" si="60"/>
        <v/>
      </c>
      <c r="BT362" t="str">
        <f t="shared" si="60"/>
        <v/>
      </c>
    </row>
    <row r="363" spans="71:72" x14ac:dyDescent="0.25">
      <c r="BS363" t="str">
        <f t="shared" si="60"/>
        <v/>
      </c>
      <c r="BT363" t="str">
        <f t="shared" si="60"/>
        <v/>
      </c>
    </row>
    <row r="364" spans="71:72" x14ac:dyDescent="0.25">
      <c r="BS364" t="str">
        <f t="shared" si="60"/>
        <v/>
      </c>
      <c r="BT364" t="str">
        <f t="shared" si="60"/>
        <v/>
      </c>
    </row>
    <row r="365" spans="71:72" x14ac:dyDescent="0.25">
      <c r="BS365" t="str">
        <f t="shared" si="60"/>
        <v/>
      </c>
      <c r="BT365" t="str">
        <f t="shared" si="60"/>
        <v/>
      </c>
    </row>
    <row r="366" spans="71:72" x14ac:dyDescent="0.25">
      <c r="BS366" t="str">
        <f t="shared" si="60"/>
        <v/>
      </c>
      <c r="BT366" t="str">
        <f t="shared" si="60"/>
        <v/>
      </c>
    </row>
    <row r="367" spans="71:72" x14ac:dyDescent="0.25">
      <c r="BS367" t="str">
        <f t="shared" si="60"/>
        <v/>
      </c>
      <c r="BT367" t="str">
        <f t="shared" si="60"/>
        <v/>
      </c>
    </row>
    <row r="368" spans="71:72" x14ac:dyDescent="0.25">
      <c r="BS368" t="str">
        <f t="shared" si="60"/>
        <v/>
      </c>
      <c r="BT368" t="str">
        <f t="shared" si="60"/>
        <v/>
      </c>
    </row>
    <row r="369" spans="71:72" x14ac:dyDescent="0.25">
      <c r="BS369" t="str">
        <f t="shared" si="60"/>
        <v/>
      </c>
      <c r="BT369" t="str">
        <f t="shared" si="60"/>
        <v/>
      </c>
    </row>
    <row r="370" spans="71:72" x14ac:dyDescent="0.25">
      <c r="BS370" t="str">
        <f t="shared" si="60"/>
        <v/>
      </c>
      <c r="BT370" t="str">
        <f t="shared" si="60"/>
        <v/>
      </c>
    </row>
    <row r="371" spans="71:72" x14ac:dyDescent="0.25">
      <c r="BS371" t="str">
        <f t="shared" si="60"/>
        <v/>
      </c>
      <c r="BT371" t="str">
        <f t="shared" si="60"/>
        <v/>
      </c>
    </row>
    <row r="372" spans="71:72" x14ac:dyDescent="0.25">
      <c r="BS372" t="str">
        <f t="shared" si="60"/>
        <v/>
      </c>
      <c r="BT372" t="str">
        <f t="shared" si="60"/>
        <v/>
      </c>
    </row>
    <row r="373" spans="71:72" x14ac:dyDescent="0.25">
      <c r="BS373" t="str">
        <f t="shared" si="60"/>
        <v/>
      </c>
      <c r="BT373" t="str">
        <f t="shared" si="60"/>
        <v/>
      </c>
    </row>
    <row r="374" spans="71:72" x14ac:dyDescent="0.25">
      <c r="BS374" t="str">
        <f t="shared" si="60"/>
        <v/>
      </c>
      <c r="BT374" t="str">
        <f t="shared" si="60"/>
        <v/>
      </c>
    </row>
    <row r="375" spans="71:72" x14ac:dyDescent="0.25">
      <c r="BS375" t="str">
        <f t="shared" si="60"/>
        <v/>
      </c>
      <c r="BT375" t="str">
        <f t="shared" si="60"/>
        <v/>
      </c>
    </row>
    <row r="376" spans="71:72" x14ac:dyDescent="0.25">
      <c r="BS376" t="str">
        <f t="shared" si="60"/>
        <v/>
      </c>
      <c r="BT376" t="str">
        <f t="shared" si="60"/>
        <v/>
      </c>
    </row>
    <row r="377" spans="71:72" x14ac:dyDescent="0.25">
      <c r="BS377" t="str">
        <f t="shared" si="60"/>
        <v/>
      </c>
      <c r="BT377" t="str">
        <f t="shared" si="60"/>
        <v/>
      </c>
    </row>
    <row r="378" spans="71:72" x14ac:dyDescent="0.25">
      <c r="BS378" t="str">
        <f t="shared" si="60"/>
        <v/>
      </c>
      <c r="BT378" t="str">
        <f t="shared" si="60"/>
        <v/>
      </c>
    </row>
    <row r="379" spans="71:72" x14ac:dyDescent="0.25">
      <c r="BS379" t="str">
        <f t="shared" si="60"/>
        <v/>
      </c>
      <c r="BT379" t="str">
        <f t="shared" si="60"/>
        <v/>
      </c>
    </row>
    <row r="380" spans="71:72" x14ac:dyDescent="0.25">
      <c r="BS380" t="str">
        <f t="shared" si="60"/>
        <v/>
      </c>
      <c r="BT380" t="str">
        <f t="shared" si="60"/>
        <v/>
      </c>
    </row>
    <row r="381" spans="71:72" x14ac:dyDescent="0.25">
      <c r="BS381" t="str">
        <f t="shared" si="60"/>
        <v/>
      </c>
      <c r="BT381" t="str">
        <f t="shared" si="60"/>
        <v/>
      </c>
    </row>
    <row r="382" spans="71:72" x14ac:dyDescent="0.25">
      <c r="BS382" t="str">
        <f t="shared" si="60"/>
        <v/>
      </c>
      <c r="BT382" t="str">
        <f t="shared" si="60"/>
        <v/>
      </c>
    </row>
    <row r="383" spans="71:72" x14ac:dyDescent="0.25">
      <c r="BS383" t="str">
        <f t="shared" si="60"/>
        <v/>
      </c>
      <c r="BT383" t="str">
        <f t="shared" si="60"/>
        <v/>
      </c>
    </row>
    <row r="384" spans="71:72" x14ac:dyDescent="0.25">
      <c r="BS384" t="str">
        <f t="shared" si="60"/>
        <v/>
      </c>
      <c r="BT384" t="str">
        <f t="shared" si="60"/>
        <v/>
      </c>
    </row>
    <row r="385" spans="71:72" x14ac:dyDescent="0.25">
      <c r="BS385" t="str">
        <f t="shared" si="60"/>
        <v/>
      </c>
      <c r="BT385" t="str">
        <f t="shared" si="60"/>
        <v/>
      </c>
    </row>
    <row r="386" spans="71:72" x14ac:dyDescent="0.25">
      <c r="BS386" t="str">
        <f t="shared" si="60"/>
        <v/>
      </c>
      <c r="BT386" t="str">
        <f t="shared" si="60"/>
        <v/>
      </c>
    </row>
    <row r="387" spans="71:72" x14ac:dyDescent="0.25">
      <c r="BS387" t="str">
        <f t="shared" si="60"/>
        <v/>
      </c>
      <c r="BT387" t="str">
        <f t="shared" si="60"/>
        <v/>
      </c>
    </row>
    <row r="388" spans="71:72" x14ac:dyDescent="0.25">
      <c r="BS388" t="str">
        <f t="shared" si="60"/>
        <v/>
      </c>
      <c r="BT388" t="str">
        <f t="shared" si="60"/>
        <v/>
      </c>
    </row>
    <row r="389" spans="71:72" x14ac:dyDescent="0.25">
      <c r="BS389" t="str">
        <f t="shared" si="60"/>
        <v/>
      </c>
      <c r="BT389" t="str">
        <f t="shared" si="60"/>
        <v/>
      </c>
    </row>
    <row r="390" spans="71:72" x14ac:dyDescent="0.25">
      <c r="BS390" t="str">
        <f t="shared" si="60"/>
        <v/>
      </c>
      <c r="BT390" t="str">
        <f t="shared" si="60"/>
        <v/>
      </c>
    </row>
    <row r="391" spans="71:72" x14ac:dyDescent="0.25">
      <c r="BS391" t="str">
        <f t="shared" si="60"/>
        <v/>
      </c>
      <c r="BT391" t="str">
        <f t="shared" si="60"/>
        <v/>
      </c>
    </row>
    <row r="392" spans="71:72" x14ac:dyDescent="0.25">
      <c r="BS392" t="str">
        <f t="shared" si="60"/>
        <v/>
      </c>
      <c r="BT392" t="str">
        <f t="shared" si="60"/>
        <v/>
      </c>
    </row>
    <row r="393" spans="71:72" x14ac:dyDescent="0.25">
      <c r="BS393" t="str">
        <f t="shared" si="60"/>
        <v/>
      </c>
      <c r="BT393" t="str">
        <f t="shared" si="60"/>
        <v/>
      </c>
    </row>
    <row r="394" spans="71:72" x14ac:dyDescent="0.25">
      <c r="BS394" t="str">
        <f t="shared" si="60"/>
        <v/>
      </c>
      <c r="BT394" t="str">
        <f t="shared" si="60"/>
        <v/>
      </c>
    </row>
    <row r="395" spans="71:72" x14ac:dyDescent="0.25">
      <c r="BS395" t="str">
        <f t="shared" si="60"/>
        <v/>
      </c>
      <c r="BT395" t="str">
        <f t="shared" si="60"/>
        <v/>
      </c>
    </row>
    <row r="396" spans="71:72" x14ac:dyDescent="0.25">
      <c r="BS396" t="str">
        <f t="shared" si="60"/>
        <v/>
      </c>
      <c r="BT396" t="str">
        <f t="shared" si="60"/>
        <v/>
      </c>
    </row>
    <row r="397" spans="71:72" x14ac:dyDescent="0.25">
      <c r="BS397" t="str">
        <f t="shared" si="60"/>
        <v/>
      </c>
      <c r="BT397" t="str">
        <f t="shared" si="60"/>
        <v/>
      </c>
    </row>
    <row r="398" spans="71:72" x14ac:dyDescent="0.25">
      <c r="BS398" t="str">
        <f t="shared" si="60"/>
        <v/>
      </c>
      <c r="BT398" t="str">
        <f t="shared" si="60"/>
        <v/>
      </c>
    </row>
    <row r="399" spans="71:72" x14ac:dyDescent="0.25">
      <c r="BS399" t="str">
        <f t="shared" si="60"/>
        <v/>
      </c>
      <c r="BT399" t="str">
        <f t="shared" si="60"/>
        <v/>
      </c>
    </row>
    <row r="400" spans="71:72" x14ac:dyDescent="0.25">
      <c r="BS400" t="str">
        <f t="shared" si="60"/>
        <v/>
      </c>
      <c r="BT400" t="str">
        <f t="shared" si="60"/>
        <v/>
      </c>
    </row>
    <row r="401" spans="71:72" x14ac:dyDescent="0.25">
      <c r="BS401" t="str">
        <f t="shared" si="60"/>
        <v/>
      </c>
      <c r="BT401" t="str">
        <f t="shared" si="60"/>
        <v/>
      </c>
    </row>
    <row r="402" spans="71:72" x14ac:dyDescent="0.25">
      <c r="BS402" t="str">
        <f t="shared" si="60"/>
        <v/>
      </c>
      <c r="BT402" t="str">
        <f t="shared" si="60"/>
        <v/>
      </c>
    </row>
    <row r="403" spans="71:72" x14ac:dyDescent="0.25">
      <c r="BS403" t="str">
        <f t="shared" si="60"/>
        <v/>
      </c>
      <c r="BT403" t="str">
        <f t="shared" si="60"/>
        <v/>
      </c>
    </row>
    <row r="404" spans="71:72" x14ac:dyDescent="0.25">
      <c r="BS404" t="str">
        <f t="shared" si="60"/>
        <v/>
      </c>
      <c r="BT404" t="str">
        <f t="shared" si="60"/>
        <v/>
      </c>
    </row>
    <row r="405" spans="71:72" x14ac:dyDescent="0.25">
      <c r="BS405" t="str">
        <f t="shared" si="60"/>
        <v/>
      </c>
      <c r="BT405" t="str">
        <f t="shared" si="60"/>
        <v/>
      </c>
    </row>
    <row r="406" spans="71:72" x14ac:dyDescent="0.25">
      <c r="BS406" t="str">
        <f t="shared" si="60"/>
        <v/>
      </c>
      <c r="BT406" t="str">
        <f t="shared" si="60"/>
        <v/>
      </c>
    </row>
    <row r="407" spans="71:72" x14ac:dyDescent="0.25">
      <c r="BS407" t="str">
        <f t="shared" si="60"/>
        <v/>
      </c>
      <c r="BT407" t="str">
        <f t="shared" si="60"/>
        <v/>
      </c>
    </row>
    <row r="408" spans="71:72" x14ac:dyDescent="0.25">
      <c r="BS408" t="str">
        <f t="shared" si="60"/>
        <v/>
      </c>
      <c r="BT408" t="str">
        <f t="shared" si="60"/>
        <v/>
      </c>
    </row>
    <row r="409" spans="71:72" x14ac:dyDescent="0.25">
      <c r="BS409" t="str">
        <f t="shared" si="60"/>
        <v/>
      </c>
      <c r="BT409" t="str">
        <f t="shared" si="60"/>
        <v/>
      </c>
    </row>
    <row r="410" spans="71:72" x14ac:dyDescent="0.25">
      <c r="BS410" t="str">
        <f t="shared" si="60"/>
        <v/>
      </c>
      <c r="BT410" t="str">
        <f t="shared" si="60"/>
        <v/>
      </c>
    </row>
    <row r="411" spans="71:72" x14ac:dyDescent="0.25">
      <c r="BS411" t="str">
        <f t="shared" si="60"/>
        <v/>
      </c>
      <c r="BT411" t="str">
        <f t="shared" si="60"/>
        <v/>
      </c>
    </row>
    <row r="412" spans="71:72" x14ac:dyDescent="0.25">
      <c r="BS412" t="str">
        <f t="shared" si="60"/>
        <v/>
      </c>
      <c r="BT412" t="str">
        <f t="shared" si="60"/>
        <v/>
      </c>
    </row>
    <row r="413" spans="71:72" x14ac:dyDescent="0.25">
      <c r="BS413" t="str">
        <f t="shared" si="60"/>
        <v/>
      </c>
      <c r="BT413" t="str">
        <f t="shared" si="60"/>
        <v/>
      </c>
    </row>
    <row r="414" spans="71:72" x14ac:dyDescent="0.25">
      <c r="BS414" t="str">
        <f t="shared" ref="BS414:BT477" si="61">IF(A414&gt;0,A414,"")</f>
        <v/>
      </c>
      <c r="BT414" t="str">
        <f t="shared" si="61"/>
        <v/>
      </c>
    </row>
    <row r="415" spans="71:72" x14ac:dyDescent="0.25">
      <c r="BS415" t="str">
        <f t="shared" si="61"/>
        <v/>
      </c>
      <c r="BT415" t="str">
        <f t="shared" si="61"/>
        <v/>
      </c>
    </row>
    <row r="416" spans="71:72" x14ac:dyDescent="0.25">
      <c r="BS416" t="str">
        <f t="shared" si="61"/>
        <v/>
      </c>
      <c r="BT416" t="str">
        <f t="shared" si="61"/>
        <v/>
      </c>
    </row>
    <row r="417" spans="71:72" x14ac:dyDescent="0.25">
      <c r="BS417" t="str">
        <f t="shared" si="61"/>
        <v/>
      </c>
      <c r="BT417" t="str">
        <f t="shared" si="61"/>
        <v/>
      </c>
    </row>
    <row r="418" spans="71:72" x14ac:dyDescent="0.25">
      <c r="BS418" t="str">
        <f t="shared" si="61"/>
        <v/>
      </c>
      <c r="BT418" t="str">
        <f t="shared" si="61"/>
        <v/>
      </c>
    </row>
    <row r="419" spans="71:72" x14ac:dyDescent="0.25">
      <c r="BS419" t="str">
        <f t="shared" si="61"/>
        <v/>
      </c>
      <c r="BT419" t="str">
        <f t="shared" si="61"/>
        <v/>
      </c>
    </row>
    <row r="420" spans="71:72" x14ac:dyDescent="0.25">
      <c r="BS420" t="str">
        <f t="shared" si="61"/>
        <v/>
      </c>
      <c r="BT420" t="str">
        <f t="shared" si="61"/>
        <v/>
      </c>
    </row>
    <row r="421" spans="71:72" x14ac:dyDescent="0.25">
      <c r="BS421" t="str">
        <f t="shared" si="61"/>
        <v/>
      </c>
      <c r="BT421" t="str">
        <f t="shared" si="61"/>
        <v/>
      </c>
    </row>
    <row r="422" spans="71:72" x14ac:dyDescent="0.25">
      <c r="BS422" t="str">
        <f t="shared" si="61"/>
        <v/>
      </c>
      <c r="BT422" t="str">
        <f t="shared" si="61"/>
        <v/>
      </c>
    </row>
    <row r="423" spans="71:72" x14ac:dyDescent="0.25">
      <c r="BS423" t="str">
        <f t="shared" si="61"/>
        <v/>
      </c>
      <c r="BT423" t="str">
        <f t="shared" si="61"/>
        <v/>
      </c>
    </row>
    <row r="424" spans="71:72" x14ac:dyDescent="0.25">
      <c r="BS424" t="str">
        <f t="shared" si="61"/>
        <v/>
      </c>
      <c r="BT424" t="str">
        <f t="shared" si="61"/>
        <v/>
      </c>
    </row>
    <row r="425" spans="71:72" x14ac:dyDescent="0.25">
      <c r="BS425" t="str">
        <f t="shared" si="61"/>
        <v/>
      </c>
      <c r="BT425" t="str">
        <f t="shared" si="61"/>
        <v/>
      </c>
    </row>
    <row r="426" spans="71:72" x14ac:dyDescent="0.25">
      <c r="BS426" t="str">
        <f t="shared" si="61"/>
        <v/>
      </c>
      <c r="BT426" t="str">
        <f t="shared" si="61"/>
        <v/>
      </c>
    </row>
    <row r="427" spans="71:72" x14ac:dyDescent="0.25">
      <c r="BS427" t="str">
        <f t="shared" si="61"/>
        <v/>
      </c>
      <c r="BT427" t="str">
        <f t="shared" si="61"/>
        <v/>
      </c>
    </row>
    <row r="428" spans="71:72" x14ac:dyDescent="0.25">
      <c r="BS428" t="str">
        <f t="shared" si="61"/>
        <v/>
      </c>
      <c r="BT428" t="str">
        <f t="shared" si="61"/>
        <v/>
      </c>
    </row>
    <row r="429" spans="71:72" x14ac:dyDescent="0.25">
      <c r="BS429" t="str">
        <f t="shared" si="61"/>
        <v/>
      </c>
      <c r="BT429" t="str">
        <f t="shared" si="61"/>
        <v/>
      </c>
    </row>
    <row r="430" spans="71:72" x14ac:dyDescent="0.25">
      <c r="BS430" t="str">
        <f t="shared" si="61"/>
        <v/>
      </c>
      <c r="BT430" t="str">
        <f t="shared" si="61"/>
        <v/>
      </c>
    </row>
    <row r="431" spans="71:72" x14ac:dyDescent="0.25">
      <c r="BS431" t="str">
        <f t="shared" si="61"/>
        <v/>
      </c>
      <c r="BT431" t="str">
        <f t="shared" si="61"/>
        <v/>
      </c>
    </row>
    <row r="432" spans="71:72" x14ac:dyDescent="0.25">
      <c r="BS432" t="str">
        <f t="shared" si="61"/>
        <v/>
      </c>
      <c r="BT432" t="str">
        <f t="shared" si="61"/>
        <v/>
      </c>
    </row>
    <row r="433" spans="71:72" x14ac:dyDescent="0.25">
      <c r="BS433" t="str">
        <f t="shared" si="61"/>
        <v/>
      </c>
      <c r="BT433" t="str">
        <f t="shared" si="61"/>
        <v/>
      </c>
    </row>
    <row r="434" spans="71:72" x14ac:dyDescent="0.25">
      <c r="BS434" t="str">
        <f t="shared" si="61"/>
        <v/>
      </c>
      <c r="BT434" t="str">
        <f t="shared" si="61"/>
        <v/>
      </c>
    </row>
    <row r="435" spans="71:72" x14ac:dyDescent="0.25">
      <c r="BS435" t="str">
        <f t="shared" si="61"/>
        <v/>
      </c>
      <c r="BT435" t="str">
        <f t="shared" si="61"/>
        <v/>
      </c>
    </row>
    <row r="436" spans="71:72" x14ac:dyDescent="0.25">
      <c r="BS436" t="str">
        <f t="shared" si="61"/>
        <v/>
      </c>
      <c r="BT436" t="str">
        <f t="shared" si="61"/>
        <v/>
      </c>
    </row>
    <row r="437" spans="71:72" x14ac:dyDescent="0.25">
      <c r="BS437" t="str">
        <f t="shared" si="61"/>
        <v/>
      </c>
      <c r="BT437" t="str">
        <f t="shared" si="61"/>
        <v/>
      </c>
    </row>
    <row r="438" spans="71:72" x14ac:dyDescent="0.25">
      <c r="BS438" t="str">
        <f t="shared" si="61"/>
        <v/>
      </c>
      <c r="BT438" t="str">
        <f t="shared" si="61"/>
        <v/>
      </c>
    </row>
    <row r="439" spans="71:72" x14ac:dyDescent="0.25">
      <c r="BS439" t="str">
        <f t="shared" si="61"/>
        <v/>
      </c>
      <c r="BT439" t="str">
        <f t="shared" si="61"/>
        <v/>
      </c>
    </row>
    <row r="440" spans="71:72" x14ac:dyDescent="0.25">
      <c r="BS440" t="str">
        <f t="shared" si="61"/>
        <v/>
      </c>
      <c r="BT440" t="str">
        <f t="shared" si="61"/>
        <v/>
      </c>
    </row>
    <row r="441" spans="71:72" x14ac:dyDescent="0.25">
      <c r="BS441" t="str">
        <f t="shared" si="61"/>
        <v/>
      </c>
      <c r="BT441" t="str">
        <f t="shared" si="61"/>
        <v/>
      </c>
    </row>
    <row r="442" spans="71:72" x14ac:dyDescent="0.25">
      <c r="BS442" t="str">
        <f t="shared" si="61"/>
        <v/>
      </c>
      <c r="BT442" t="str">
        <f t="shared" si="61"/>
        <v/>
      </c>
    </row>
    <row r="443" spans="71:72" x14ac:dyDescent="0.25">
      <c r="BS443" t="str">
        <f t="shared" si="61"/>
        <v/>
      </c>
      <c r="BT443" t="str">
        <f t="shared" si="61"/>
        <v/>
      </c>
    </row>
    <row r="444" spans="71:72" x14ac:dyDescent="0.25">
      <c r="BS444" t="str">
        <f t="shared" si="61"/>
        <v/>
      </c>
      <c r="BT444" t="str">
        <f t="shared" si="61"/>
        <v/>
      </c>
    </row>
    <row r="445" spans="71:72" x14ac:dyDescent="0.25">
      <c r="BS445" t="str">
        <f t="shared" si="61"/>
        <v/>
      </c>
      <c r="BT445" t="str">
        <f t="shared" si="61"/>
        <v/>
      </c>
    </row>
    <row r="446" spans="71:72" x14ac:dyDescent="0.25">
      <c r="BS446" t="str">
        <f t="shared" si="61"/>
        <v/>
      </c>
      <c r="BT446" t="str">
        <f t="shared" si="61"/>
        <v/>
      </c>
    </row>
    <row r="447" spans="71:72" x14ac:dyDescent="0.25">
      <c r="BS447" t="str">
        <f t="shared" si="61"/>
        <v/>
      </c>
      <c r="BT447" t="str">
        <f t="shared" si="61"/>
        <v/>
      </c>
    </row>
    <row r="448" spans="71:72" x14ac:dyDescent="0.25">
      <c r="BS448" t="str">
        <f t="shared" si="61"/>
        <v/>
      </c>
      <c r="BT448" t="str">
        <f t="shared" si="61"/>
        <v/>
      </c>
    </row>
    <row r="449" spans="71:72" x14ac:dyDescent="0.25">
      <c r="BS449" t="str">
        <f t="shared" si="61"/>
        <v/>
      </c>
      <c r="BT449" t="str">
        <f t="shared" si="61"/>
        <v/>
      </c>
    </row>
    <row r="450" spans="71:72" x14ac:dyDescent="0.25">
      <c r="BS450" t="str">
        <f t="shared" si="61"/>
        <v/>
      </c>
      <c r="BT450" t="str">
        <f t="shared" si="61"/>
        <v/>
      </c>
    </row>
    <row r="451" spans="71:72" x14ac:dyDescent="0.25">
      <c r="BS451" t="str">
        <f t="shared" si="61"/>
        <v/>
      </c>
      <c r="BT451" t="str">
        <f t="shared" si="61"/>
        <v/>
      </c>
    </row>
    <row r="452" spans="71:72" x14ac:dyDescent="0.25">
      <c r="BS452" t="str">
        <f t="shared" si="61"/>
        <v/>
      </c>
      <c r="BT452" t="str">
        <f t="shared" si="61"/>
        <v/>
      </c>
    </row>
    <row r="453" spans="71:72" x14ac:dyDescent="0.25">
      <c r="BS453" t="str">
        <f t="shared" si="61"/>
        <v/>
      </c>
      <c r="BT453" t="str">
        <f t="shared" si="61"/>
        <v/>
      </c>
    </row>
    <row r="454" spans="71:72" x14ac:dyDescent="0.25">
      <c r="BS454" t="str">
        <f t="shared" si="61"/>
        <v/>
      </c>
      <c r="BT454" t="str">
        <f t="shared" si="61"/>
        <v/>
      </c>
    </row>
    <row r="455" spans="71:72" x14ac:dyDescent="0.25">
      <c r="BS455" t="str">
        <f t="shared" si="61"/>
        <v/>
      </c>
      <c r="BT455" t="str">
        <f t="shared" si="61"/>
        <v/>
      </c>
    </row>
    <row r="456" spans="71:72" x14ac:dyDescent="0.25">
      <c r="BS456" t="str">
        <f t="shared" si="61"/>
        <v/>
      </c>
      <c r="BT456" t="str">
        <f t="shared" si="61"/>
        <v/>
      </c>
    </row>
    <row r="457" spans="71:72" x14ac:dyDescent="0.25">
      <c r="BS457" t="str">
        <f t="shared" si="61"/>
        <v/>
      </c>
      <c r="BT457" t="str">
        <f t="shared" si="61"/>
        <v/>
      </c>
    </row>
    <row r="458" spans="71:72" x14ac:dyDescent="0.25">
      <c r="BS458" t="str">
        <f t="shared" si="61"/>
        <v/>
      </c>
      <c r="BT458" t="str">
        <f t="shared" si="61"/>
        <v/>
      </c>
    </row>
    <row r="459" spans="71:72" x14ac:dyDescent="0.25">
      <c r="BS459" t="str">
        <f t="shared" si="61"/>
        <v/>
      </c>
      <c r="BT459" t="str">
        <f t="shared" si="61"/>
        <v/>
      </c>
    </row>
    <row r="460" spans="71:72" x14ac:dyDescent="0.25">
      <c r="BS460" t="str">
        <f t="shared" si="61"/>
        <v/>
      </c>
      <c r="BT460" t="str">
        <f t="shared" si="61"/>
        <v/>
      </c>
    </row>
    <row r="461" spans="71:72" x14ac:dyDescent="0.25">
      <c r="BS461" t="str">
        <f t="shared" si="61"/>
        <v/>
      </c>
      <c r="BT461" t="str">
        <f t="shared" si="61"/>
        <v/>
      </c>
    </row>
    <row r="462" spans="71:72" x14ac:dyDescent="0.25">
      <c r="BS462" t="str">
        <f t="shared" si="61"/>
        <v/>
      </c>
      <c r="BT462" t="str">
        <f t="shared" si="61"/>
        <v/>
      </c>
    </row>
    <row r="463" spans="71:72" x14ac:dyDescent="0.25">
      <c r="BS463" t="str">
        <f t="shared" si="61"/>
        <v/>
      </c>
      <c r="BT463" t="str">
        <f t="shared" si="61"/>
        <v/>
      </c>
    </row>
    <row r="464" spans="71:72" x14ac:dyDescent="0.25">
      <c r="BS464" t="str">
        <f t="shared" si="61"/>
        <v/>
      </c>
      <c r="BT464" t="str">
        <f t="shared" si="61"/>
        <v/>
      </c>
    </row>
    <row r="465" spans="71:72" x14ac:dyDescent="0.25">
      <c r="BS465" t="str">
        <f t="shared" si="61"/>
        <v/>
      </c>
      <c r="BT465" t="str">
        <f t="shared" si="61"/>
        <v/>
      </c>
    </row>
    <row r="466" spans="71:72" x14ac:dyDescent="0.25">
      <c r="BS466" t="str">
        <f t="shared" si="61"/>
        <v/>
      </c>
      <c r="BT466" t="str">
        <f t="shared" si="61"/>
        <v/>
      </c>
    </row>
    <row r="467" spans="71:72" x14ac:dyDescent="0.25">
      <c r="BS467" t="str">
        <f t="shared" si="61"/>
        <v/>
      </c>
      <c r="BT467" t="str">
        <f t="shared" si="61"/>
        <v/>
      </c>
    </row>
    <row r="468" spans="71:72" x14ac:dyDescent="0.25">
      <c r="BS468" t="str">
        <f t="shared" si="61"/>
        <v/>
      </c>
      <c r="BT468" t="str">
        <f t="shared" si="61"/>
        <v/>
      </c>
    </row>
    <row r="469" spans="71:72" x14ac:dyDescent="0.25">
      <c r="BS469" t="str">
        <f t="shared" si="61"/>
        <v/>
      </c>
      <c r="BT469" t="str">
        <f t="shared" si="61"/>
        <v/>
      </c>
    </row>
    <row r="470" spans="71:72" x14ac:dyDescent="0.25">
      <c r="BS470" t="str">
        <f t="shared" si="61"/>
        <v/>
      </c>
      <c r="BT470" t="str">
        <f t="shared" si="61"/>
        <v/>
      </c>
    </row>
    <row r="471" spans="71:72" x14ac:dyDescent="0.25">
      <c r="BS471" t="str">
        <f t="shared" si="61"/>
        <v/>
      </c>
      <c r="BT471" t="str">
        <f t="shared" si="61"/>
        <v/>
      </c>
    </row>
    <row r="472" spans="71:72" x14ac:dyDescent="0.25">
      <c r="BS472" t="str">
        <f t="shared" si="61"/>
        <v/>
      </c>
      <c r="BT472" t="str">
        <f t="shared" si="61"/>
        <v/>
      </c>
    </row>
    <row r="473" spans="71:72" x14ac:dyDescent="0.25">
      <c r="BS473" t="str">
        <f t="shared" si="61"/>
        <v/>
      </c>
      <c r="BT473" t="str">
        <f t="shared" si="61"/>
        <v/>
      </c>
    </row>
    <row r="474" spans="71:72" x14ac:dyDescent="0.25">
      <c r="BS474" t="str">
        <f t="shared" si="61"/>
        <v/>
      </c>
      <c r="BT474" t="str">
        <f t="shared" si="61"/>
        <v/>
      </c>
    </row>
    <row r="475" spans="71:72" x14ac:dyDescent="0.25">
      <c r="BS475" t="str">
        <f t="shared" si="61"/>
        <v/>
      </c>
      <c r="BT475" t="str">
        <f t="shared" si="61"/>
        <v/>
      </c>
    </row>
    <row r="476" spans="71:72" x14ac:dyDescent="0.25">
      <c r="BS476" t="str">
        <f t="shared" si="61"/>
        <v/>
      </c>
      <c r="BT476" t="str">
        <f t="shared" si="61"/>
        <v/>
      </c>
    </row>
    <row r="477" spans="71:72" x14ac:dyDescent="0.25">
      <c r="BS477" t="str">
        <f t="shared" si="61"/>
        <v/>
      </c>
      <c r="BT477" t="str">
        <f t="shared" si="61"/>
        <v/>
      </c>
    </row>
    <row r="478" spans="71:72" x14ac:dyDescent="0.25">
      <c r="BS478" t="str">
        <f t="shared" ref="BS478:BT541" si="62">IF(A478&gt;0,A478,"")</f>
        <v/>
      </c>
      <c r="BT478" t="str">
        <f t="shared" si="62"/>
        <v/>
      </c>
    </row>
    <row r="479" spans="71:72" x14ac:dyDescent="0.25">
      <c r="BS479" t="str">
        <f t="shared" si="62"/>
        <v/>
      </c>
      <c r="BT479" t="str">
        <f t="shared" si="62"/>
        <v/>
      </c>
    </row>
    <row r="480" spans="71:72" x14ac:dyDescent="0.25">
      <c r="BS480" t="str">
        <f t="shared" si="62"/>
        <v/>
      </c>
      <c r="BT480" t="str">
        <f t="shared" si="62"/>
        <v/>
      </c>
    </row>
    <row r="481" spans="71:72" x14ac:dyDescent="0.25">
      <c r="BS481" t="str">
        <f t="shared" si="62"/>
        <v/>
      </c>
      <c r="BT481" t="str">
        <f t="shared" si="62"/>
        <v/>
      </c>
    </row>
    <row r="482" spans="71:72" x14ac:dyDescent="0.25">
      <c r="BS482" t="str">
        <f t="shared" si="62"/>
        <v/>
      </c>
      <c r="BT482" t="str">
        <f t="shared" si="62"/>
        <v/>
      </c>
    </row>
    <row r="483" spans="71:72" x14ac:dyDescent="0.25">
      <c r="BS483" t="str">
        <f t="shared" si="62"/>
        <v/>
      </c>
      <c r="BT483" t="str">
        <f t="shared" si="62"/>
        <v/>
      </c>
    </row>
    <row r="484" spans="71:72" x14ac:dyDescent="0.25">
      <c r="BS484" t="str">
        <f t="shared" si="62"/>
        <v/>
      </c>
      <c r="BT484" t="str">
        <f t="shared" si="62"/>
        <v/>
      </c>
    </row>
    <row r="485" spans="71:72" x14ac:dyDescent="0.25">
      <c r="BS485" t="str">
        <f t="shared" si="62"/>
        <v/>
      </c>
      <c r="BT485" t="str">
        <f t="shared" si="62"/>
        <v/>
      </c>
    </row>
    <row r="486" spans="71:72" x14ac:dyDescent="0.25">
      <c r="BS486" t="str">
        <f t="shared" si="62"/>
        <v/>
      </c>
      <c r="BT486" t="str">
        <f t="shared" si="62"/>
        <v/>
      </c>
    </row>
    <row r="487" spans="71:72" x14ac:dyDescent="0.25">
      <c r="BS487" t="str">
        <f t="shared" si="62"/>
        <v/>
      </c>
      <c r="BT487" t="str">
        <f t="shared" si="62"/>
        <v/>
      </c>
    </row>
    <row r="488" spans="71:72" x14ac:dyDescent="0.25">
      <c r="BS488" t="str">
        <f t="shared" si="62"/>
        <v/>
      </c>
      <c r="BT488" t="str">
        <f t="shared" si="62"/>
        <v/>
      </c>
    </row>
    <row r="489" spans="71:72" x14ac:dyDescent="0.25">
      <c r="BS489" t="str">
        <f t="shared" si="62"/>
        <v/>
      </c>
      <c r="BT489" t="str">
        <f t="shared" si="62"/>
        <v/>
      </c>
    </row>
    <row r="490" spans="71:72" x14ac:dyDescent="0.25">
      <c r="BS490" t="str">
        <f t="shared" si="62"/>
        <v/>
      </c>
      <c r="BT490" t="str">
        <f t="shared" si="62"/>
        <v/>
      </c>
    </row>
    <row r="491" spans="71:72" x14ac:dyDescent="0.25">
      <c r="BS491" t="str">
        <f t="shared" si="62"/>
        <v/>
      </c>
      <c r="BT491" t="str">
        <f t="shared" si="62"/>
        <v/>
      </c>
    </row>
    <row r="492" spans="71:72" x14ac:dyDescent="0.25">
      <c r="BS492" t="str">
        <f t="shared" si="62"/>
        <v/>
      </c>
      <c r="BT492" t="str">
        <f t="shared" si="62"/>
        <v/>
      </c>
    </row>
    <row r="493" spans="71:72" x14ac:dyDescent="0.25">
      <c r="BS493" t="str">
        <f t="shared" si="62"/>
        <v/>
      </c>
      <c r="BT493" t="str">
        <f t="shared" si="62"/>
        <v/>
      </c>
    </row>
    <row r="494" spans="71:72" x14ac:dyDescent="0.25">
      <c r="BS494" t="str">
        <f t="shared" si="62"/>
        <v/>
      </c>
      <c r="BT494" t="str">
        <f t="shared" si="62"/>
        <v/>
      </c>
    </row>
    <row r="495" spans="71:72" x14ac:dyDescent="0.25">
      <c r="BS495" t="str">
        <f t="shared" si="62"/>
        <v/>
      </c>
      <c r="BT495" t="str">
        <f t="shared" si="62"/>
        <v/>
      </c>
    </row>
    <row r="496" spans="71:72" x14ac:dyDescent="0.25">
      <c r="BS496" t="str">
        <f t="shared" si="62"/>
        <v/>
      </c>
      <c r="BT496" t="str">
        <f t="shared" si="62"/>
        <v/>
      </c>
    </row>
    <row r="497" spans="71:72" x14ac:dyDescent="0.25">
      <c r="BS497" t="str">
        <f t="shared" si="62"/>
        <v/>
      </c>
      <c r="BT497" t="str">
        <f t="shared" si="62"/>
        <v/>
      </c>
    </row>
    <row r="498" spans="71:72" x14ac:dyDescent="0.25">
      <c r="BS498" t="str">
        <f t="shared" si="62"/>
        <v/>
      </c>
      <c r="BT498" t="str">
        <f t="shared" si="62"/>
        <v/>
      </c>
    </row>
    <row r="499" spans="71:72" x14ac:dyDescent="0.25">
      <c r="BS499" t="str">
        <f t="shared" si="62"/>
        <v/>
      </c>
      <c r="BT499" t="str">
        <f t="shared" si="62"/>
        <v/>
      </c>
    </row>
    <row r="500" spans="71:72" x14ac:dyDescent="0.25">
      <c r="BS500" t="str">
        <f t="shared" si="62"/>
        <v/>
      </c>
      <c r="BT500" t="str">
        <f t="shared" si="62"/>
        <v/>
      </c>
    </row>
    <row r="501" spans="71:72" x14ac:dyDescent="0.25">
      <c r="BS501" t="str">
        <f t="shared" si="62"/>
        <v/>
      </c>
      <c r="BT501" t="str">
        <f t="shared" si="62"/>
        <v/>
      </c>
    </row>
    <row r="502" spans="71:72" x14ac:dyDescent="0.25">
      <c r="BS502" t="str">
        <f t="shared" si="62"/>
        <v/>
      </c>
      <c r="BT502" t="str">
        <f t="shared" si="62"/>
        <v/>
      </c>
    </row>
    <row r="503" spans="71:72" x14ac:dyDescent="0.25">
      <c r="BS503" t="str">
        <f t="shared" si="62"/>
        <v/>
      </c>
      <c r="BT503" t="str">
        <f t="shared" si="62"/>
        <v/>
      </c>
    </row>
    <row r="504" spans="71:72" x14ac:dyDescent="0.25">
      <c r="BS504" t="str">
        <f t="shared" si="62"/>
        <v/>
      </c>
      <c r="BT504" t="str">
        <f t="shared" si="62"/>
        <v/>
      </c>
    </row>
    <row r="505" spans="71:72" x14ac:dyDescent="0.25">
      <c r="BS505" t="str">
        <f t="shared" si="62"/>
        <v/>
      </c>
      <c r="BT505" t="str">
        <f t="shared" si="62"/>
        <v/>
      </c>
    </row>
    <row r="506" spans="71:72" x14ac:dyDescent="0.25">
      <c r="BS506" t="str">
        <f t="shared" si="62"/>
        <v/>
      </c>
      <c r="BT506" t="str">
        <f t="shared" si="62"/>
        <v/>
      </c>
    </row>
    <row r="507" spans="71:72" x14ac:dyDescent="0.25">
      <c r="BS507" t="str">
        <f t="shared" si="62"/>
        <v/>
      </c>
      <c r="BT507" t="str">
        <f t="shared" si="62"/>
        <v/>
      </c>
    </row>
    <row r="508" spans="71:72" x14ac:dyDescent="0.25">
      <c r="BS508" t="str">
        <f t="shared" si="62"/>
        <v/>
      </c>
      <c r="BT508" t="str">
        <f t="shared" si="62"/>
        <v/>
      </c>
    </row>
    <row r="509" spans="71:72" x14ac:dyDescent="0.25">
      <c r="BS509" t="str">
        <f t="shared" si="62"/>
        <v/>
      </c>
      <c r="BT509" t="str">
        <f t="shared" si="62"/>
        <v/>
      </c>
    </row>
    <row r="510" spans="71:72" x14ac:dyDescent="0.25">
      <c r="BS510" t="str">
        <f t="shared" si="62"/>
        <v/>
      </c>
      <c r="BT510" t="str">
        <f t="shared" si="62"/>
        <v/>
      </c>
    </row>
    <row r="511" spans="71:72" x14ac:dyDescent="0.25">
      <c r="BS511" t="str">
        <f t="shared" si="62"/>
        <v/>
      </c>
      <c r="BT511" t="str">
        <f t="shared" si="62"/>
        <v/>
      </c>
    </row>
    <row r="512" spans="71:72" x14ac:dyDescent="0.25">
      <c r="BS512" t="str">
        <f t="shared" si="62"/>
        <v/>
      </c>
      <c r="BT512" t="str">
        <f t="shared" si="62"/>
        <v/>
      </c>
    </row>
    <row r="513" spans="71:72" x14ac:dyDescent="0.25">
      <c r="BS513" t="str">
        <f t="shared" si="62"/>
        <v/>
      </c>
      <c r="BT513" t="str">
        <f t="shared" si="62"/>
        <v/>
      </c>
    </row>
    <row r="514" spans="71:72" x14ac:dyDescent="0.25">
      <c r="BS514" t="str">
        <f t="shared" si="62"/>
        <v/>
      </c>
      <c r="BT514" t="str">
        <f t="shared" si="62"/>
        <v/>
      </c>
    </row>
    <row r="515" spans="71:72" x14ac:dyDescent="0.25">
      <c r="BS515" t="str">
        <f t="shared" si="62"/>
        <v/>
      </c>
      <c r="BT515" t="str">
        <f t="shared" si="62"/>
        <v/>
      </c>
    </row>
    <row r="516" spans="71:72" x14ac:dyDescent="0.25">
      <c r="BS516" t="str">
        <f t="shared" si="62"/>
        <v/>
      </c>
      <c r="BT516" t="str">
        <f t="shared" si="62"/>
        <v/>
      </c>
    </row>
    <row r="517" spans="71:72" x14ac:dyDescent="0.25">
      <c r="BS517" t="str">
        <f t="shared" si="62"/>
        <v/>
      </c>
      <c r="BT517" t="str">
        <f t="shared" si="62"/>
        <v/>
      </c>
    </row>
    <row r="518" spans="71:72" x14ac:dyDescent="0.25">
      <c r="BS518" t="str">
        <f t="shared" si="62"/>
        <v/>
      </c>
      <c r="BT518" t="str">
        <f t="shared" si="62"/>
        <v/>
      </c>
    </row>
    <row r="519" spans="71:72" x14ac:dyDescent="0.25">
      <c r="BS519" t="str">
        <f t="shared" si="62"/>
        <v/>
      </c>
      <c r="BT519" t="str">
        <f t="shared" si="62"/>
        <v/>
      </c>
    </row>
    <row r="520" spans="71:72" x14ac:dyDescent="0.25">
      <c r="BS520" t="str">
        <f t="shared" si="62"/>
        <v/>
      </c>
      <c r="BT520" t="str">
        <f t="shared" si="62"/>
        <v/>
      </c>
    </row>
    <row r="521" spans="71:72" x14ac:dyDescent="0.25">
      <c r="BS521" t="str">
        <f t="shared" si="62"/>
        <v/>
      </c>
      <c r="BT521" t="str">
        <f t="shared" si="62"/>
        <v/>
      </c>
    </row>
    <row r="522" spans="71:72" x14ac:dyDescent="0.25">
      <c r="BS522" t="str">
        <f t="shared" si="62"/>
        <v/>
      </c>
      <c r="BT522" t="str">
        <f t="shared" si="62"/>
        <v/>
      </c>
    </row>
    <row r="523" spans="71:72" x14ac:dyDescent="0.25">
      <c r="BS523" t="str">
        <f t="shared" si="62"/>
        <v/>
      </c>
      <c r="BT523" t="str">
        <f t="shared" si="62"/>
        <v/>
      </c>
    </row>
    <row r="524" spans="71:72" x14ac:dyDescent="0.25">
      <c r="BS524" t="str">
        <f t="shared" si="62"/>
        <v/>
      </c>
      <c r="BT524" t="str">
        <f t="shared" si="62"/>
        <v/>
      </c>
    </row>
    <row r="525" spans="71:72" x14ac:dyDescent="0.25">
      <c r="BS525" t="str">
        <f t="shared" si="62"/>
        <v/>
      </c>
      <c r="BT525" t="str">
        <f t="shared" si="62"/>
        <v/>
      </c>
    </row>
    <row r="526" spans="71:72" x14ac:dyDescent="0.25">
      <c r="BS526" t="str">
        <f t="shared" si="62"/>
        <v/>
      </c>
      <c r="BT526" t="str">
        <f t="shared" si="62"/>
        <v/>
      </c>
    </row>
    <row r="527" spans="71:72" x14ac:dyDescent="0.25">
      <c r="BS527" t="str">
        <f t="shared" si="62"/>
        <v/>
      </c>
      <c r="BT527" t="str">
        <f t="shared" si="62"/>
        <v/>
      </c>
    </row>
    <row r="528" spans="71:72" x14ac:dyDescent="0.25">
      <c r="BS528" t="str">
        <f t="shared" si="62"/>
        <v/>
      </c>
      <c r="BT528" t="str">
        <f t="shared" si="62"/>
        <v/>
      </c>
    </row>
    <row r="529" spans="71:72" x14ac:dyDescent="0.25">
      <c r="BS529" t="str">
        <f t="shared" si="62"/>
        <v/>
      </c>
      <c r="BT529" t="str">
        <f t="shared" si="62"/>
        <v/>
      </c>
    </row>
    <row r="530" spans="71:72" x14ac:dyDescent="0.25">
      <c r="BS530" t="str">
        <f t="shared" si="62"/>
        <v/>
      </c>
      <c r="BT530" t="str">
        <f t="shared" si="62"/>
        <v/>
      </c>
    </row>
    <row r="531" spans="71:72" x14ac:dyDescent="0.25">
      <c r="BS531" t="str">
        <f t="shared" si="62"/>
        <v/>
      </c>
      <c r="BT531" t="str">
        <f t="shared" si="62"/>
        <v/>
      </c>
    </row>
    <row r="532" spans="71:72" x14ac:dyDescent="0.25">
      <c r="BS532" t="str">
        <f t="shared" si="62"/>
        <v/>
      </c>
      <c r="BT532" t="str">
        <f t="shared" si="62"/>
        <v/>
      </c>
    </row>
    <row r="533" spans="71:72" x14ac:dyDescent="0.25">
      <c r="BS533" t="str">
        <f t="shared" si="62"/>
        <v/>
      </c>
      <c r="BT533" t="str">
        <f t="shared" si="62"/>
        <v/>
      </c>
    </row>
    <row r="534" spans="71:72" x14ac:dyDescent="0.25">
      <c r="BS534" t="str">
        <f t="shared" si="62"/>
        <v/>
      </c>
      <c r="BT534" t="str">
        <f t="shared" si="62"/>
        <v/>
      </c>
    </row>
    <row r="535" spans="71:72" x14ac:dyDescent="0.25">
      <c r="BS535" t="str">
        <f t="shared" si="62"/>
        <v/>
      </c>
      <c r="BT535" t="str">
        <f t="shared" si="62"/>
        <v/>
      </c>
    </row>
    <row r="536" spans="71:72" x14ac:dyDescent="0.25">
      <c r="BS536" t="str">
        <f t="shared" si="62"/>
        <v/>
      </c>
      <c r="BT536" t="str">
        <f t="shared" si="62"/>
        <v/>
      </c>
    </row>
    <row r="537" spans="71:72" x14ac:dyDescent="0.25">
      <c r="BS537" t="str">
        <f t="shared" si="62"/>
        <v/>
      </c>
      <c r="BT537" t="str">
        <f t="shared" si="62"/>
        <v/>
      </c>
    </row>
    <row r="538" spans="71:72" x14ac:dyDescent="0.25">
      <c r="BS538" t="str">
        <f t="shared" si="62"/>
        <v/>
      </c>
      <c r="BT538" t="str">
        <f t="shared" si="62"/>
        <v/>
      </c>
    </row>
    <row r="539" spans="71:72" x14ac:dyDescent="0.25">
      <c r="BS539" t="str">
        <f t="shared" si="62"/>
        <v/>
      </c>
      <c r="BT539" t="str">
        <f t="shared" si="62"/>
        <v/>
      </c>
    </row>
    <row r="540" spans="71:72" x14ac:dyDescent="0.25">
      <c r="BS540" t="str">
        <f t="shared" si="62"/>
        <v/>
      </c>
      <c r="BT540" t="str">
        <f t="shared" si="62"/>
        <v/>
      </c>
    </row>
    <row r="541" spans="71:72" x14ac:dyDescent="0.25">
      <c r="BS541" t="str">
        <f t="shared" si="62"/>
        <v/>
      </c>
      <c r="BT541" t="str">
        <f t="shared" si="62"/>
        <v/>
      </c>
    </row>
    <row r="542" spans="71:72" x14ac:dyDescent="0.25">
      <c r="BS542" t="str">
        <f t="shared" ref="BS542:BT562" si="63">IF(A542&gt;0,A542,"")</f>
        <v/>
      </c>
      <c r="BT542" t="str">
        <f t="shared" si="63"/>
        <v/>
      </c>
    </row>
    <row r="543" spans="71:72" x14ac:dyDescent="0.25">
      <c r="BS543" t="str">
        <f t="shared" si="63"/>
        <v/>
      </c>
      <c r="BT543" t="str">
        <f t="shared" si="63"/>
        <v/>
      </c>
    </row>
    <row r="544" spans="71:72" x14ac:dyDescent="0.25">
      <c r="BS544" t="str">
        <f t="shared" si="63"/>
        <v/>
      </c>
      <c r="BT544" t="str">
        <f t="shared" si="63"/>
        <v/>
      </c>
    </row>
    <row r="545" spans="71:72" x14ac:dyDescent="0.25">
      <c r="BS545" t="str">
        <f t="shared" si="63"/>
        <v/>
      </c>
      <c r="BT545" t="str">
        <f t="shared" si="63"/>
        <v/>
      </c>
    </row>
    <row r="546" spans="71:72" x14ac:dyDescent="0.25">
      <c r="BS546" t="str">
        <f t="shared" si="63"/>
        <v/>
      </c>
      <c r="BT546" t="str">
        <f t="shared" si="63"/>
        <v/>
      </c>
    </row>
    <row r="547" spans="71:72" x14ac:dyDescent="0.25">
      <c r="BS547" t="str">
        <f t="shared" si="63"/>
        <v/>
      </c>
      <c r="BT547" t="str">
        <f t="shared" si="63"/>
        <v/>
      </c>
    </row>
    <row r="548" spans="71:72" x14ac:dyDescent="0.25">
      <c r="BS548" t="str">
        <f t="shared" si="63"/>
        <v/>
      </c>
      <c r="BT548" t="str">
        <f t="shared" si="63"/>
        <v/>
      </c>
    </row>
    <row r="549" spans="71:72" x14ac:dyDescent="0.25">
      <c r="BS549" t="str">
        <f t="shared" si="63"/>
        <v/>
      </c>
      <c r="BT549" t="str">
        <f t="shared" si="63"/>
        <v/>
      </c>
    </row>
    <row r="550" spans="71:72" x14ac:dyDescent="0.25">
      <c r="BS550" t="str">
        <f t="shared" si="63"/>
        <v/>
      </c>
      <c r="BT550" t="str">
        <f t="shared" si="63"/>
        <v/>
      </c>
    </row>
    <row r="551" spans="71:72" x14ac:dyDescent="0.25">
      <c r="BS551" t="str">
        <f t="shared" si="63"/>
        <v/>
      </c>
      <c r="BT551" t="str">
        <f t="shared" si="63"/>
        <v/>
      </c>
    </row>
    <row r="552" spans="71:72" x14ac:dyDescent="0.25">
      <c r="BS552" t="str">
        <f t="shared" si="63"/>
        <v/>
      </c>
      <c r="BT552" t="str">
        <f t="shared" si="63"/>
        <v/>
      </c>
    </row>
    <row r="553" spans="71:72" x14ac:dyDescent="0.25">
      <c r="BS553" t="str">
        <f t="shared" si="63"/>
        <v/>
      </c>
      <c r="BT553" t="str">
        <f t="shared" si="63"/>
        <v/>
      </c>
    </row>
    <row r="554" spans="71:72" x14ac:dyDescent="0.25">
      <c r="BS554" t="str">
        <f t="shared" si="63"/>
        <v/>
      </c>
      <c r="BT554" t="str">
        <f t="shared" si="63"/>
        <v/>
      </c>
    </row>
    <row r="555" spans="71:72" x14ac:dyDescent="0.25">
      <c r="BS555" t="str">
        <f t="shared" si="63"/>
        <v/>
      </c>
      <c r="BT555" t="str">
        <f t="shared" si="63"/>
        <v/>
      </c>
    </row>
    <row r="556" spans="71:72" x14ac:dyDescent="0.25">
      <c r="BS556" t="str">
        <f t="shared" si="63"/>
        <v/>
      </c>
      <c r="BT556" t="str">
        <f t="shared" si="63"/>
        <v/>
      </c>
    </row>
    <row r="557" spans="71:72" x14ac:dyDescent="0.25">
      <c r="BS557" t="str">
        <f t="shared" si="63"/>
        <v/>
      </c>
      <c r="BT557" t="str">
        <f t="shared" si="63"/>
        <v/>
      </c>
    </row>
    <row r="558" spans="71:72" x14ac:dyDescent="0.25">
      <c r="BS558" t="str">
        <f t="shared" si="63"/>
        <v/>
      </c>
      <c r="BT558" t="str">
        <f t="shared" si="63"/>
        <v/>
      </c>
    </row>
    <row r="559" spans="71:72" x14ac:dyDescent="0.25">
      <c r="BS559" t="str">
        <f t="shared" si="63"/>
        <v/>
      </c>
      <c r="BT559" t="str">
        <f t="shared" si="63"/>
        <v/>
      </c>
    </row>
    <row r="560" spans="71:72" x14ac:dyDescent="0.25">
      <c r="BS560" t="str">
        <f t="shared" si="63"/>
        <v/>
      </c>
      <c r="BT560" t="str">
        <f t="shared" si="63"/>
        <v/>
      </c>
    </row>
    <row r="561" spans="71:72" x14ac:dyDescent="0.25">
      <c r="BS561" t="str">
        <f t="shared" si="63"/>
        <v/>
      </c>
      <c r="BT561" t="str">
        <f t="shared" si="63"/>
        <v/>
      </c>
    </row>
    <row r="562" spans="71:72" x14ac:dyDescent="0.25">
      <c r="BS562" t="str">
        <f t="shared" si="63"/>
        <v/>
      </c>
      <c r="BT562" t="str">
        <f t="shared" si="63"/>
        <v/>
      </c>
    </row>
  </sheetData>
  <pageMargins left="0.7" right="0.7" top="0.75" bottom="0.75" header="0.3" footer="0.3"/>
  <pageSetup orientation="portrait" r:id="rId1"/>
  <ignoredErrors>
    <ignoredError sqref="O3:O27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562"/>
  <sheetViews>
    <sheetView topLeftCell="BH1" zoomScaleNormal="100" workbookViewId="0">
      <selection activeCell="BP7" sqref="BP7"/>
    </sheetView>
  </sheetViews>
  <sheetFormatPr defaultRowHeight="15" x14ac:dyDescent="0.25"/>
  <cols>
    <col min="9" max="10" width="13.42578125" customWidth="1"/>
    <col min="11" max="11" width="12.42578125" customWidth="1"/>
    <col min="16" max="16" width="10.85546875" bestFit="1" customWidth="1"/>
    <col min="37" max="38" width="10.140625" bestFit="1" customWidth="1"/>
    <col min="40" max="40" width="14.5703125" customWidth="1"/>
    <col min="47" max="47" width="20.5703125" customWidth="1"/>
    <col min="50" max="50" width="10.140625" customWidth="1"/>
    <col min="51" max="51" width="11.42578125" customWidth="1"/>
    <col min="52" max="52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S1" t="s">
        <v>0</v>
      </c>
      <c r="AU1" t="s">
        <v>28</v>
      </c>
      <c r="AY1" t="s">
        <v>72</v>
      </c>
      <c r="BB1" t="s">
        <v>72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x14ac:dyDescent="0.25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120</v>
      </c>
      <c r="O2" s="25" t="s">
        <v>9</v>
      </c>
      <c r="P2" t="s">
        <v>121</v>
      </c>
      <c r="Q2" t="s">
        <v>10</v>
      </c>
      <c r="R2" t="s">
        <v>11</v>
      </c>
      <c r="S2">
        <f>COUNT(B3:B112)</f>
        <v>110</v>
      </c>
      <c r="T2" s="82" t="s">
        <v>131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45">
        <v>5.0000000000000001E-3</v>
      </c>
      <c r="B3">
        <v>1</v>
      </c>
      <c r="C3" s="6">
        <f t="shared" ref="C3:C34" si="0">(B3-0.5)/$S$2</f>
        <v>4.5454545454545452E-3</v>
      </c>
      <c r="D3" s="6">
        <f>(_xlfn.NORM.S.INV(C3))</f>
        <v>-2.6086163873605477</v>
      </c>
      <c r="E3" s="7">
        <f>_xlfn.NORM.DIST(D3,0,1,TRUE)</f>
        <v>4.5454545454545426E-3</v>
      </c>
      <c r="F3" s="7">
        <f>_xlfn.NORM.DIST(D3,0,1,FALSE)</f>
        <v>1.3281565452688555E-2</v>
      </c>
      <c r="G3" s="79">
        <f>AVERAGE(A3:A112)</f>
        <v>6.7445454545454586E-2</v>
      </c>
      <c r="H3" s="79">
        <f>STDEV(A3:A112)</f>
        <v>3.559264596850302E-2</v>
      </c>
      <c r="I3">
        <f>_xlfn.NORM.DIST(L3,$G$3,$H$3,TRUE)</f>
        <v>2.9051057821681426E-2</v>
      </c>
      <c r="J3">
        <f>_xlfn.NORM.DIST(L3,$G$3,$H$3,FALSE)</f>
        <v>1.8613539205669176</v>
      </c>
      <c r="K3">
        <f>J3*$H$3</f>
        <v>6.6250511116823396E-2</v>
      </c>
      <c r="L3">
        <v>0</v>
      </c>
      <c r="N3" s="102">
        <f>AK16</f>
        <v>0</v>
      </c>
      <c r="O3" s="97">
        <v>4</v>
      </c>
      <c r="P3" s="78" t="str">
        <f>(N3&amp;" to "&amp;N4)</f>
        <v>0 to 0.01</v>
      </c>
      <c r="Q3">
        <f>O3/$S$2</f>
        <v>3.6363636363636362E-2</v>
      </c>
      <c r="R3">
        <f>O3/$S$2</f>
        <v>3.6363636363636362E-2</v>
      </c>
      <c r="S3">
        <f>SUM(O3:O28)</f>
        <v>110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9.375E-2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AVERAGE(BS3:BS112)</f>
        <v>6.7445454545454586E-2</v>
      </c>
      <c r="BS3">
        <f>IF(A3&gt;0,A3,"")</f>
        <v>5.0000000000000001E-3</v>
      </c>
      <c r="BT3">
        <f>IF(B3&gt;0,B3,"")</f>
        <v>1</v>
      </c>
      <c r="BU3">
        <f>BS3</f>
        <v>5.0000000000000001E-3</v>
      </c>
      <c r="BV3">
        <f>_xlfn.NORM.DIST(BU3,$BP$3,$BP$4,TRUE)</f>
        <v>3.9676867070887405E-2</v>
      </c>
      <c r="BW3">
        <f>1-BV3</f>
        <v>0.96032313292911264</v>
      </c>
      <c r="BX3">
        <f>SMALL($BW$3:$BW$202,BT3)</f>
        <v>3.6300613690702921E-3</v>
      </c>
      <c r="BY3">
        <f>(2*BT3-1)*(LN(BV3)+LN(BX3))</f>
        <v>-8.8454926793176263</v>
      </c>
      <c r="BZ3">
        <f>(BT3-0.5)/$BP$5</f>
        <v>4.5454545454545452E-3</v>
      </c>
      <c r="CA3">
        <f>_xlfn.NORM.S.INV(BZ3)</f>
        <v>-2.6086163873605477</v>
      </c>
    </row>
    <row r="4" spans="1:79" x14ac:dyDescent="0.25">
      <c r="A4" s="45">
        <v>7.0000000000000001E-3</v>
      </c>
      <c r="B4">
        <v>2</v>
      </c>
      <c r="C4" s="6">
        <f t="shared" si="0"/>
        <v>1.3636363636363636E-2</v>
      </c>
      <c r="D4" s="6">
        <f t="shared" ref="D4:D67" si="1">(_xlfn.NORM.S.INV(C4))</f>
        <v>-2.2075920006975167</v>
      </c>
      <c r="E4" s="7">
        <f t="shared" ref="E4:E67" si="2">_xlfn.NORM.DIST(D4,0,1,TRUE)</f>
        <v>1.3636363636363632E-2</v>
      </c>
      <c r="F4" s="7">
        <f t="shared" ref="F4:F67" si="3">_xlfn.NORM.DIST(D4,0,1,FALSE)</f>
        <v>3.4885997293184513E-2</v>
      </c>
      <c r="I4">
        <f t="shared" ref="I4:I67" si="4">_xlfn.NORM.DIST(L4,$G$3,$H$3,TRUE)</f>
        <v>3.9676867070887405E-2</v>
      </c>
      <c r="J4">
        <f t="shared" ref="J4:J67" si="5">_xlfn.NORM.DIST(L4,$G$3,$H$3,FALSE)</f>
        <v>2.4052008556385198</v>
      </c>
      <c r="K4">
        <f t="shared" ref="K4:K67" si="6">J4*$H$3</f>
        <v>8.5607462537882373E-2</v>
      </c>
      <c r="L4">
        <f>L3+0.005</f>
        <v>5.0000000000000001E-3</v>
      </c>
      <c r="N4" s="102">
        <f>N3+$AM$16</f>
        <v>0.01</v>
      </c>
      <c r="O4" s="97">
        <v>4</v>
      </c>
      <c r="P4" s="80" t="str">
        <f t="shared" ref="P4:P27" si="7">(N4&amp;" to "&amp;N5)</f>
        <v>0.01 to 0.02</v>
      </c>
      <c r="Q4">
        <f>O4/$S$2</f>
        <v>3.6363636363636362E-2</v>
      </c>
      <c r="R4">
        <f>SUM(O3:O4)/$S$2</f>
        <v>7.2727272727272724E-2</v>
      </c>
      <c r="AU4" t="s">
        <v>34</v>
      </c>
      <c r="AV4" s="55">
        <v>0.75</v>
      </c>
      <c r="AY4">
        <f>AV3</f>
        <v>0.5</v>
      </c>
      <c r="AZ4">
        <f>AV14</f>
        <v>6.6896338798484681E-2</v>
      </c>
      <c r="BA4" t="s">
        <v>37</v>
      </c>
      <c r="BB4">
        <v>0.5</v>
      </c>
      <c r="BK4" s="50">
        <v>0.02</v>
      </c>
      <c r="BL4">
        <f t="shared" ref="BL4:BL18" si="8">NORMSINV(BK4)</f>
        <v>-2.0537489106318225</v>
      </c>
      <c r="BM4" s="51">
        <f t="shared" ref="BM4:BM18" si="9">BM3</f>
        <v>0</v>
      </c>
      <c r="BO4" t="s">
        <v>95</v>
      </c>
      <c r="BP4">
        <f>STDEV(BS3:BS112)</f>
        <v>3.559264596850302E-2</v>
      </c>
      <c r="BS4">
        <f t="shared" ref="BS4:BS67" si="10">IF(A4&gt;0,A4,"")</f>
        <v>7.0000000000000001E-3</v>
      </c>
      <c r="BT4">
        <f t="shared" ref="BT4:BT67" si="11">IF(B4&gt;0,B4,"")</f>
        <v>2</v>
      </c>
      <c r="BU4">
        <f t="shared" ref="BU4:BU67" si="12">BS4</f>
        <v>7.0000000000000001E-3</v>
      </c>
      <c r="BV4">
        <f t="shared" ref="BV4:BV67" si="13">_xlfn.NORM.DIST(BU4,$BP$3,$BP$4,TRUE)</f>
        <v>4.4729648215873261E-2</v>
      </c>
      <c r="BW4">
        <f t="shared" ref="BW4:BW67" si="14">1-BV4</f>
        <v>0.95527035178412678</v>
      </c>
      <c r="BX4">
        <f t="shared" ref="BX4:BX67" si="15">SMALL($BW$3:$BW$202,BT4)</f>
        <v>6.4231651951435209E-3</v>
      </c>
      <c r="BY4">
        <f t="shared" ref="BY4:BY67" si="16">(2*BT4-1)*(LN(BV4)+LN(BX4))</f>
        <v>-24.464888963717527</v>
      </c>
      <c r="BZ4">
        <f t="shared" ref="BZ4:BZ67" si="17">(BT4-0.5)/$BP$5</f>
        <v>1.3636363636363636E-2</v>
      </c>
      <c r="CA4">
        <f t="shared" ref="CA4:CA67" si="18">_xlfn.NORM.S.INV(BZ4)</f>
        <v>-2.2075920006975167</v>
      </c>
    </row>
    <row r="5" spans="1:79" x14ac:dyDescent="0.25">
      <c r="A5" s="45">
        <v>7.0000000000000001E-3</v>
      </c>
      <c r="B5">
        <v>3</v>
      </c>
      <c r="C5" s="6">
        <f t="shared" si="0"/>
        <v>2.2727272727272728E-2</v>
      </c>
      <c r="D5" s="6">
        <f t="shared" si="1"/>
        <v>-2.0004235691059797</v>
      </c>
      <c r="E5" s="7">
        <f t="shared" si="2"/>
        <v>2.2727272727272742E-2</v>
      </c>
      <c r="F5" s="7">
        <f t="shared" si="3"/>
        <v>5.3945243230828839E-2</v>
      </c>
      <c r="I5">
        <f t="shared" si="4"/>
        <v>5.3266992013612693E-2</v>
      </c>
      <c r="J5">
        <f t="shared" si="5"/>
        <v>3.0472163375377375</v>
      </c>
      <c r="K5">
        <f t="shared" si="6"/>
        <v>0.10845849229141909</v>
      </c>
      <c r="L5">
        <f t="shared" ref="L5:L68" si="19">L4+0.005</f>
        <v>0.01</v>
      </c>
      <c r="N5" s="102">
        <f t="shared" ref="N5:N28" si="20">N4+$AM$16</f>
        <v>0.02</v>
      </c>
      <c r="O5" s="97">
        <f>COUNT(A11:A18)</f>
        <v>8</v>
      </c>
      <c r="P5" s="80" t="str">
        <f t="shared" si="7"/>
        <v>0.02 to 0.03</v>
      </c>
      <c r="Q5">
        <f t="shared" ref="Q5:Q27" si="21">O5/$S$2</f>
        <v>7.2727272727272724E-2</v>
      </c>
      <c r="R5">
        <f>SUM(O3:O5)/$S$2</f>
        <v>0.14545454545454545</v>
      </c>
      <c r="AU5" t="s">
        <v>36</v>
      </c>
      <c r="AV5" s="55">
        <v>1</v>
      </c>
      <c r="AY5">
        <f>AV4</f>
        <v>0.75</v>
      </c>
      <c r="AZ5">
        <f>AV9</f>
        <v>5.8999999999999997E-2</v>
      </c>
      <c r="BA5" t="s">
        <v>39</v>
      </c>
      <c r="BB5">
        <v>0.75</v>
      </c>
      <c r="BK5" s="50">
        <v>0.05</v>
      </c>
      <c r="BL5">
        <f t="shared" si="8"/>
        <v>-1.6448536269514726</v>
      </c>
      <c r="BM5" s="51">
        <f t="shared" si="9"/>
        <v>0</v>
      </c>
      <c r="BO5" t="s">
        <v>96</v>
      </c>
      <c r="BP5">
        <f>COUNT(BS3:BS112)</f>
        <v>110</v>
      </c>
      <c r="BS5">
        <f t="shared" si="10"/>
        <v>7.0000000000000001E-3</v>
      </c>
      <c r="BT5">
        <f t="shared" si="11"/>
        <v>3</v>
      </c>
      <c r="BU5">
        <f t="shared" si="12"/>
        <v>7.0000000000000001E-3</v>
      </c>
      <c r="BV5">
        <f t="shared" si="13"/>
        <v>4.4729648215873261E-2</v>
      </c>
      <c r="BW5">
        <f t="shared" si="14"/>
        <v>0.95527035178412678</v>
      </c>
      <c r="BX5">
        <f t="shared" si="15"/>
        <v>1.6887101579071917E-2</v>
      </c>
      <c r="BY5">
        <f t="shared" si="16"/>
        <v>-35.941619474040927</v>
      </c>
      <c r="BZ5">
        <f t="shared" si="17"/>
        <v>2.2727272727272728E-2</v>
      </c>
      <c r="CA5">
        <f t="shared" si="18"/>
        <v>-2.0004235691059797</v>
      </c>
    </row>
    <row r="6" spans="1:79" x14ac:dyDescent="0.25">
      <c r="A6" s="45">
        <v>8.0000000000000002E-3</v>
      </c>
      <c r="B6">
        <v>4</v>
      </c>
      <c r="C6" s="6">
        <f t="shared" si="0"/>
        <v>3.1818181818181815E-2</v>
      </c>
      <c r="D6" s="6">
        <f t="shared" si="1"/>
        <v>-1.8547190031931107</v>
      </c>
      <c r="E6" s="7">
        <f t="shared" si="2"/>
        <v>3.181818181818185E-2</v>
      </c>
      <c r="F6" s="7">
        <f t="shared" si="3"/>
        <v>7.1437679581214247E-2</v>
      </c>
      <c r="I6">
        <f t="shared" si="4"/>
        <v>7.0309302624932152E-2</v>
      </c>
      <c r="J6">
        <f t="shared" si="5"/>
        <v>3.7851646340910894</v>
      </c>
      <c r="K6">
        <f t="shared" si="6"/>
        <v>0.13472402475370243</v>
      </c>
      <c r="L6">
        <f t="shared" si="19"/>
        <v>1.4999999999999999E-2</v>
      </c>
      <c r="N6" s="102">
        <f t="shared" si="20"/>
        <v>0.03</v>
      </c>
      <c r="O6" s="97">
        <f>COUNT(A19:A28)</f>
        <v>10</v>
      </c>
      <c r="P6" s="80" t="str">
        <f t="shared" si="7"/>
        <v>0.03 to 0.04</v>
      </c>
      <c r="Q6">
        <f t="shared" si="21"/>
        <v>9.0909090909090912E-2</v>
      </c>
      <c r="R6">
        <f>SUM(O$3:O6)/$S$2</f>
        <v>0.23636363636363636</v>
      </c>
      <c r="AU6" t="s">
        <v>38</v>
      </c>
      <c r="AV6" s="55">
        <v>1.25</v>
      </c>
      <c r="AY6">
        <f>AV6</f>
        <v>1.25</v>
      </c>
      <c r="AZ6">
        <f>AV9</f>
        <v>5.8999999999999997E-2</v>
      </c>
      <c r="BA6" t="s">
        <v>39</v>
      </c>
      <c r="BB6">
        <v>1.25</v>
      </c>
      <c r="BK6" s="50">
        <v>0.1</v>
      </c>
      <c r="BL6">
        <f t="shared" si="8"/>
        <v>-1.2815515655446006</v>
      </c>
      <c r="BM6" s="51">
        <f t="shared" si="9"/>
        <v>0</v>
      </c>
      <c r="BS6">
        <f t="shared" si="10"/>
        <v>8.0000000000000002E-3</v>
      </c>
      <c r="BT6">
        <f t="shared" si="11"/>
        <v>4</v>
      </c>
      <c r="BU6">
        <f t="shared" si="12"/>
        <v>8.0000000000000002E-3</v>
      </c>
      <c r="BV6">
        <f t="shared" si="13"/>
        <v>4.7443742044008683E-2</v>
      </c>
      <c r="BW6">
        <f t="shared" si="14"/>
        <v>0.9525562579559913</v>
      </c>
      <c r="BX6">
        <f t="shared" si="15"/>
        <v>2.5339786566176858E-2</v>
      </c>
      <c r="BY6">
        <f t="shared" si="16"/>
        <v>-47.065131223738398</v>
      </c>
      <c r="BZ6">
        <f t="shared" si="17"/>
        <v>3.1818181818181815E-2</v>
      </c>
      <c r="CA6">
        <f t="shared" si="18"/>
        <v>-1.8547190031931107</v>
      </c>
    </row>
    <row r="7" spans="1:79" x14ac:dyDescent="0.25">
      <c r="A7" s="30">
        <v>1.4E-2</v>
      </c>
      <c r="B7">
        <v>5</v>
      </c>
      <c r="C7" s="6">
        <f t="shared" si="0"/>
        <v>4.0909090909090909E-2</v>
      </c>
      <c r="D7" s="6">
        <f t="shared" si="1"/>
        <v>-1.7402326095239551</v>
      </c>
      <c r="E7" s="7">
        <f t="shared" si="2"/>
        <v>4.0909090909090923E-2</v>
      </c>
      <c r="F7" s="7">
        <f t="shared" si="3"/>
        <v>8.7760540795040462E-2</v>
      </c>
      <c r="I7">
        <f t="shared" si="4"/>
        <v>9.1263792973114308E-2</v>
      </c>
      <c r="J7">
        <f t="shared" si="5"/>
        <v>4.6099456629113886</v>
      </c>
      <c r="K7">
        <f t="shared" si="6"/>
        <v>0.16408016391404101</v>
      </c>
      <c r="L7">
        <f t="shared" si="19"/>
        <v>0.02</v>
      </c>
      <c r="N7" s="102">
        <f t="shared" si="20"/>
        <v>0.04</v>
      </c>
      <c r="O7" s="97">
        <f>COUNT(A29:A43)</f>
        <v>15</v>
      </c>
      <c r="P7" s="80" t="str">
        <f t="shared" si="7"/>
        <v>0.04 to 0.05</v>
      </c>
      <c r="Q7">
        <f t="shared" si="21"/>
        <v>0.13636363636363635</v>
      </c>
      <c r="R7">
        <f>SUM(O$3:O7)/$S$2</f>
        <v>0.37272727272727274</v>
      </c>
      <c r="AU7" t="s">
        <v>40</v>
      </c>
      <c r="AV7" s="55">
        <v>1.5</v>
      </c>
      <c r="AY7">
        <f>AV7</f>
        <v>1.5</v>
      </c>
      <c r="AZ7">
        <f>AV14</f>
        <v>6.6896338798484681E-2</v>
      </c>
      <c r="BA7" t="s">
        <v>37</v>
      </c>
      <c r="BB7">
        <v>1.5</v>
      </c>
      <c r="BK7" s="50">
        <v>0.2</v>
      </c>
      <c r="BL7">
        <f t="shared" si="8"/>
        <v>-0.84162123357291452</v>
      </c>
      <c r="BM7" s="51">
        <f t="shared" si="9"/>
        <v>0</v>
      </c>
      <c r="BO7" t="s">
        <v>93</v>
      </c>
      <c r="BP7">
        <f>SUM(BY3:BY112)</f>
        <v>-12186.283800330339</v>
      </c>
      <c r="BS7">
        <f t="shared" si="10"/>
        <v>1.4E-2</v>
      </c>
      <c r="BT7">
        <f t="shared" si="11"/>
        <v>5</v>
      </c>
      <c r="BU7">
        <f t="shared" si="12"/>
        <v>1.4E-2</v>
      </c>
      <c r="BV7">
        <f t="shared" si="13"/>
        <v>6.660190115520534E-2</v>
      </c>
      <c r="BW7">
        <f t="shared" si="14"/>
        <v>0.93339809884479463</v>
      </c>
      <c r="BX7">
        <f t="shared" si="15"/>
        <v>3.0749132396263201E-2</v>
      </c>
      <c r="BY7">
        <f t="shared" si="16"/>
        <v>-55.71824090267328</v>
      </c>
      <c r="BZ7">
        <f t="shared" si="17"/>
        <v>4.0909090909090909E-2</v>
      </c>
      <c r="CA7">
        <f t="shared" si="18"/>
        <v>-1.7402326095239551</v>
      </c>
    </row>
    <row r="8" spans="1:79" x14ac:dyDescent="0.25">
      <c r="A8" s="30">
        <v>1.4999999999999999E-2</v>
      </c>
      <c r="B8">
        <v>6</v>
      </c>
      <c r="C8" s="6">
        <f t="shared" si="0"/>
        <v>0.05</v>
      </c>
      <c r="D8" s="6">
        <f t="shared" si="1"/>
        <v>-1.6448536269514726</v>
      </c>
      <c r="E8" s="7">
        <f t="shared" si="2"/>
        <v>5.000000000000001E-2</v>
      </c>
      <c r="F8" s="7">
        <f t="shared" si="3"/>
        <v>0.10313564037537132</v>
      </c>
      <c r="I8">
        <f t="shared" si="4"/>
        <v>0.11652588618446785</v>
      </c>
      <c r="J8">
        <f t="shared" si="5"/>
        <v>5.5047346144123477</v>
      </c>
      <c r="K8">
        <f t="shared" si="6"/>
        <v>0.19592807028134268</v>
      </c>
      <c r="L8">
        <f t="shared" si="19"/>
        <v>2.5000000000000001E-2</v>
      </c>
      <c r="N8" s="102">
        <f t="shared" si="20"/>
        <v>0.05</v>
      </c>
      <c r="O8" s="97">
        <f>COUNT(A44:A58)</f>
        <v>15</v>
      </c>
      <c r="P8" s="80" t="str">
        <f t="shared" si="7"/>
        <v>0.05 to 0.06</v>
      </c>
      <c r="Q8">
        <f t="shared" si="21"/>
        <v>0.13636363636363635</v>
      </c>
      <c r="R8">
        <f>SUM(O$3:O8)/$S$2</f>
        <v>0.50909090909090904</v>
      </c>
      <c r="AU8" t="s">
        <v>42</v>
      </c>
      <c r="AV8" s="65">
        <f>QUARTILE(AV22:AV221,3)</f>
        <v>9.375E-2</v>
      </c>
      <c r="AY8">
        <f>AV7</f>
        <v>1.5</v>
      </c>
      <c r="AZ8">
        <f>AV8</f>
        <v>9.375E-2</v>
      </c>
      <c r="BA8" t="s">
        <v>35</v>
      </c>
      <c r="BB8">
        <v>1.5</v>
      </c>
      <c r="BC8" t="s">
        <v>35</v>
      </c>
      <c r="BK8" s="50">
        <v>0.3</v>
      </c>
      <c r="BL8">
        <f t="shared" si="8"/>
        <v>-0.52440051270804089</v>
      </c>
      <c r="BM8" s="51">
        <f t="shared" si="9"/>
        <v>0</v>
      </c>
      <c r="BO8" t="s">
        <v>97</v>
      </c>
      <c r="BP8" s="59">
        <f>(-BP5-(1/BP5)*BP7)</f>
        <v>0.78439818482125645</v>
      </c>
      <c r="BS8">
        <f t="shared" si="10"/>
        <v>1.4999999999999999E-2</v>
      </c>
      <c r="BT8">
        <f t="shared" si="11"/>
        <v>6</v>
      </c>
      <c r="BU8">
        <f t="shared" si="12"/>
        <v>1.4999999999999999E-2</v>
      </c>
      <c r="BV8">
        <f t="shared" si="13"/>
        <v>7.0309302624932152E-2</v>
      </c>
      <c r="BW8">
        <f t="shared" si="14"/>
        <v>0.92969069737506782</v>
      </c>
      <c r="BX8">
        <f t="shared" si="15"/>
        <v>5.6037075723824215E-2</v>
      </c>
      <c r="BY8">
        <f t="shared" si="16"/>
        <v>-60.902521924371236</v>
      </c>
      <c r="BZ8">
        <f t="shared" si="17"/>
        <v>0.05</v>
      </c>
      <c r="CA8">
        <f t="shared" si="18"/>
        <v>-1.6448536269514726</v>
      </c>
    </row>
    <row r="9" spans="1:79" x14ac:dyDescent="0.25">
      <c r="A9" s="30">
        <v>1.7999999999999999E-2</v>
      </c>
      <c r="B9">
        <v>7</v>
      </c>
      <c r="C9" s="6">
        <f t="shared" si="0"/>
        <v>5.909090909090909E-2</v>
      </c>
      <c r="D9" s="6">
        <f t="shared" si="1"/>
        <v>-1.5624508404167292</v>
      </c>
      <c r="E9" s="7">
        <f t="shared" si="2"/>
        <v>5.9090909090909131E-2</v>
      </c>
      <c r="F9" s="7">
        <f t="shared" si="3"/>
        <v>0.11770605195434813</v>
      </c>
      <c r="I9">
        <f t="shared" si="4"/>
        <v>0.14638694301396829</v>
      </c>
      <c r="J9">
        <f t="shared" si="5"/>
        <v>6.4447565014988664</v>
      </c>
      <c r="K9">
        <f t="shared" si="6"/>
        <v>0.22938593651105726</v>
      </c>
      <c r="L9">
        <f t="shared" si="19"/>
        <v>3.0000000000000002E-2</v>
      </c>
      <c r="N9" s="102">
        <f t="shared" si="20"/>
        <v>6.0000000000000005E-2</v>
      </c>
      <c r="O9" s="97">
        <f>COUNT(A59:A62)</f>
        <v>4</v>
      </c>
      <c r="P9" s="80" t="str">
        <f t="shared" si="7"/>
        <v>0.06 to 0.07</v>
      </c>
      <c r="Q9">
        <f t="shared" si="21"/>
        <v>3.6363636363636362E-2</v>
      </c>
      <c r="R9">
        <f>SUM(O$3:O9)/$S$2</f>
        <v>0.54545454545454541</v>
      </c>
      <c r="AQ9" s="27"/>
      <c r="AU9" t="s">
        <v>43</v>
      </c>
      <c r="AV9" s="65">
        <f>MEDIAN(AV22:AV221)</f>
        <v>5.8999999999999997E-2</v>
      </c>
      <c r="AY9">
        <f>AV3</f>
        <v>0.5</v>
      </c>
      <c r="AZ9">
        <f>AV8</f>
        <v>9.375E-2</v>
      </c>
      <c r="BA9" t="s">
        <v>35</v>
      </c>
      <c r="BB9">
        <v>0.5</v>
      </c>
      <c r="BK9" s="50">
        <v>0.4</v>
      </c>
      <c r="BL9">
        <f t="shared" si="8"/>
        <v>-0.25334710313579978</v>
      </c>
      <c r="BM9" s="51">
        <f t="shared" si="9"/>
        <v>0</v>
      </c>
      <c r="BO9" t="s">
        <v>98</v>
      </c>
      <c r="BP9">
        <f>BP8*(1+(0.75/BP5)+(2.25/BP5^2))</f>
        <v>0.78989221342981852</v>
      </c>
      <c r="BQ9" t="s">
        <v>134</v>
      </c>
      <c r="BS9">
        <f t="shared" si="10"/>
        <v>1.7999999999999999E-2</v>
      </c>
      <c r="BT9">
        <f t="shared" si="11"/>
        <v>7</v>
      </c>
      <c r="BU9">
        <f t="shared" si="12"/>
        <v>1.7999999999999999E-2</v>
      </c>
      <c r="BV9">
        <f t="shared" si="13"/>
        <v>8.238532701462388E-2</v>
      </c>
      <c r="BW9">
        <f t="shared" si="14"/>
        <v>0.91761467298537613</v>
      </c>
      <c r="BX9">
        <f t="shared" si="15"/>
        <v>5.9280355899445802E-2</v>
      </c>
      <c r="BY9">
        <f t="shared" si="16"/>
        <v>-69.183727891777764</v>
      </c>
      <c r="BZ9">
        <f t="shared" si="17"/>
        <v>5.909090909090909E-2</v>
      </c>
      <c r="CA9">
        <f t="shared" si="18"/>
        <v>-1.5624508404167292</v>
      </c>
    </row>
    <row r="10" spans="1:79" x14ac:dyDescent="0.25">
      <c r="A10" s="30">
        <v>1.9E-2</v>
      </c>
      <c r="B10">
        <v>8</v>
      </c>
      <c r="C10" s="6">
        <f t="shared" si="0"/>
        <v>6.8181818181818177E-2</v>
      </c>
      <c r="D10" s="6">
        <f t="shared" si="1"/>
        <v>-1.4894700423279403</v>
      </c>
      <c r="E10" s="7">
        <f t="shared" si="2"/>
        <v>6.8181818181818218E-2</v>
      </c>
      <c r="F10" s="7">
        <f t="shared" si="3"/>
        <v>0.1315722647212072</v>
      </c>
      <c r="I10">
        <f t="shared" si="4"/>
        <v>0.18099559066781903</v>
      </c>
      <c r="J10">
        <f t="shared" si="5"/>
        <v>7.3978613483908333</v>
      </c>
      <c r="K10">
        <f t="shared" si="6"/>
        <v>0.26330945989734733</v>
      </c>
      <c r="L10">
        <f t="shared" si="19"/>
        <v>3.5000000000000003E-2</v>
      </c>
      <c r="N10" s="102">
        <f t="shared" si="20"/>
        <v>7.0000000000000007E-2</v>
      </c>
      <c r="O10" s="97">
        <f>COUNT(A63:A72)</f>
        <v>10</v>
      </c>
      <c r="P10" s="80" t="str">
        <f t="shared" si="7"/>
        <v>0.07 to 0.08</v>
      </c>
      <c r="Q10">
        <f t="shared" si="21"/>
        <v>9.0909090909090912E-2</v>
      </c>
      <c r="R10">
        <f>SUM(O$3:O10)/$S$2</f>
        <v>0.63636363636363635</v>
      </c>
      <c r="AU10" t="s">
        <v>44</v>
      </c>
      <c r="AV10" s="65">
        <f>QUARTILE(AV22:AV221,1)</f>
        <v>4.1000000000000002E-2</v>
      </c>
      <c r="BK10" s="50">
        <v>0.5</v>
      </c>
      <c r="BL10">
        <f t="shared" si="8"/>
        <v>0</v>
      </c>
      <c r="BM10" s="51">
        <f t="shared" si="9"/>
        <v>0</v>
      </c>
      <c r="BO10" t="s">
        <v>99</v>
      </c>
      <c r="BP10">
        <f>MAX(BP15:BP18)</f>
        <v>4.0591785765680566E-2</v>
      </c>
      <c r="BS10">
        <f t="shared" si="10"/>
        <v>1.9E-2</v>
      </c>
      <c r="BT10">
        <f t="shared" si="11"/>
        <v>8</v>
      </c>
      <c r="BU10">
        <f t="shared" si="12"/>
        <v>1.9E-2</v>
      </c>
      <c r="BV10">
        <f t="shared" si="13"/>
        <v>8.6739694929301975E-2</v>
      </c>
      <c r="BW10">
        <f t="shared" si="14"/>
        <v>0.913260305070698</v>
      </c>
      <c r="BX10">
        <f t="shared" si="15"/>
        <v>6.2669018419872158E-2</v>
      </c>
      <c r="BY10">
        <f t="shared" si="16"/>
        <v>-78.220976027991085</v>
      </c>
      <c r="BZ10">
        <f t="shared" si="17"/>
        <v>6.8181818181818177E-2</v>
      </c>
      <c r="CA10">
        <f t="shared" si="18"/>
        <v>-1.4894700423279403</v>
      </c>
    </row>
    <row r="11" spans="1:79" x14ac:dyDescent="0.25">
      <c r="A11" s="33">
        <v>0.02</v>
      </c>
      <c r="B11">
        <v>9</v>
      </c>
      <c r="C11" s="6">
        <f t="shared" si="0"/>
        <v>7.7272727272727271E-2</v>
      </c>
      <c r="D11" s="6">
        <f t="shared" si="1"/>
        <v>-1.4236581476939019</v>
      </c>
      <c r="E11" s="7">
        <f t="shared" si="2"/>
        <v>7.7272727272727382E-2</v>
      </c>
      <c r="F11" s="7">
        <f t="shared" si="3"/>
        <v>0.144808978613685</v>
      </c>
      <c r="I11">
        <f t="shared" si="4"/>
        <v>0.22032411972570504</v>
      </c>
      <c r="J11">
        <f t="shared" si="5"/>
        <v>8.3259808709009508</v>
      </c>
      <c r="K11">
        <f t="shared" si="6"/>
        <v>0.29634368947850598</v>
      </c>
      <c r="L11">
        <f t="shared" si="19"/>
        <v>0.04</v>
      </c>
      <c r="N11" s="102">
        <f t="shared" si="20"/>
        <v>0.08</v>
      </c>
      <c r="O11" s="97">
        <f>COUNT(A73:A79)</f>
        <v>7</v>
      </c>
      <c r="P11" s="80" t="str">
        <f t="shared" si="7"/>
        <v>0.08 to 0.09</v>
      </c>
      <c r="Q11">
        <f t="shared" si="21"/>
        <v>6.363636363636363E-2</v>
      </c>
      <c r="R11">
        <f>SUM(O$3:O11)/$S$2</f>
        <v>0.7</v>
      </c>
      <c r="AU11" t="s">
        <v>45</v>
      </c>
      <c r="AV11" s="57">
        <f>AV8-AV10</f>
        <v>5.2749999999999998E-2</v>
      </c>
      <c r="AY11">
        <f>AV4</f>
        <v>0.75</v>
      </c>
      <c r="AZ11">
        <f>AV9</f>
        <v>5.8999999999999997E-2</v>
      </c>
      <c r="BA11" t="s">
        <v>39</v>
      </c>
      <c r="BB11">
        <v>0.75</v>
      </c>
      <c r="BK11" s="50">
        <v>0.6</v>
      </c>
      <c r="BL11">
        <f t="shared" si="8"/>
        <v>0.25334710313579978</v>
      </c>
      <c r="BM11" s="51">
        <f t="shared" si="9"/>
        <v>0</v>
      </c>
      <c r="BS11">
        <f t="shared" si="10"/>
        <v>0.02</v>
      </c>
      <c r="BT11">
        <f t="shared" si="11"/>
        <v>9</v>
      </c>
      <c r="BU11">
        <f t="shared" si="12"/>
        <v>0.02</v>
      </c>
      <c r="BV11">
        <f t="shared" si="13"/>
        <v>9.1263792973114308E-2</v>
      </c>
      <c r="BW11">
        <f t="shared" si="14"/>
        <v>0.90873620702688573</v>
      </c>
      <c r="BX11">
        <f t="shared" si="15"/>
        <v>6.6206786633042802E-2</v>
      </c>
      <c r="BY11">
        <f t="shared" si="16"/>
        <v>-86.85254858626584</v>
      </c>
      <c r="BZ11">
        <f t="shared" si="17"/>
        <v>7.7272727272727271E-2</v>
      </c>
      <c r="CA11">
        <f t="shared" si="18"/>
        <v>-1.4236581476939019</v>
      </c>
    </row>
    <row r="12" spans="1:79" x14ac:dyDescent="0.25">
      <c r="A12" s="33">
        <v>2.1999999999999999E-2</v>
      </c>
      <c r="B12">
        <v>10</v>
      </c>
      <c r="C12" s="6">
        <f t="shared" si="0"/>
        <v>8.6363636363636365E-2</v>
      </c>
      <c r="D12" s="6">
        <f t="shared" si="1"/>
        <v>-1.3634927344325494</v>
      </c>
      <c r="E12" s="7">
        <f t="shared" si="2"/>
        <v>8.6363636363636281E-2</v>
      </c>
      <c r="F12" s="7">
        <f t="shared" si="3"/>
        <v>0.15747402552319567</v>
      </c>
      <c r="I12">
        <f t="shared" si="4"/>
        <v>0.26414432420998002</v>
      </c>
      <c r="J12">
        <f t="shared" si="5"/>
        <v>9.1874328351974217</v>
      </c>
      <c r="K12">
        <f t="shared" si="6"/>
        <v>0.32700504426258176</v>
      </c>
      <c r="L12">
        <f t="shared" si="19"/>
        <v>4.4999999999999998E-2</v>
      </c>
      <c r="N12" s="102">
        <f t="shared" si="20"/>
        <v>0.09</v>
      </c>
      <c r="O12" s="97">
        <f>COUNT(A80:A89)</f>
        <v>10</v>
      </c>
      <c r="P12" s="80" t="str">
        <f t="shared" si="7"/>
        <v>0.09 to 0.1</v>
      </c>
      <c r="Q12">
        <f t="shared" si="21"/>
        <v>9.0909090909090912E-2</v>
      </c>
      <c r="R12">
        <f>SUM(O$3:O12)/$S$2</f>
        <v>0.79090909090909089</v>
      </c>
      <c r="AP12" s="28"/>
      <c r="AQ12" s="3"/>
      <c r="AU12" t="s">
        <v>46</v>
      </c>
      <c r="AV12" s="57">
        <f>AV8+(1.5*AV11)</f>
        <v>0.172875</v>
      </c>
      <c r="AW12" s="59">
        <f>IF(AV17&gt;AV12,AV12,AV17)</f>
        <v>0.16300000000000001</v>
      </c>
      <c r="AX12" t="str">
        <f>IF(AV17&gt;AV12,"add out","")</f>
        <v/>
      </c>
      <c r="AY12">
        <f>AV6</f>
        <v>1.25</v>
      </c>
      <c r="AZ12">
        <f>AV9</f>
        <v>5.8999999999999997E-2</v>
      </c>
      <c r="BA12" t="s">
        <v>39</v>
      </c>
      <c r="BB12">
        <v>1.25</v>
      </c>
      <c r="BC12" t="s">
        <v>39</v>
      </c>
      <c r="BK12" s="50">
        <v>0.7</v>
      </c>
      <c r="BL12">
        <f t="shared" si="8"/>
        <v>0.52440051270804078</v>
      </c>
      <c r="BM12" s="51">
        <f t="shared" si="9"/>
        <v>0</v>
      </c>
      <c r="BS12">
        <f t="shared" si="10"/>
        <v>2.1999999999999999E-2</v>
      </c>
      <c r="BT12">
        <f t="shared" si="11"/>
        <v>10</v>
      </c>
      <c r="BU12">
        <f t="shared" si="12"/>
        <v>2.1999999999999999E-2</v>
      </c>
      <c r="BV12">
        <f t="shared" si="13"/>
        <v>0.10083264191412075</v>
      </c>
      <c r="BW12">
        <f t="shared" si="14"/>
        <v>0.89916735808587922</v>
      </c>
      <c r="BX12">
        <f t="shared" si="15"/>
        <v>6.6206786633042802E-2</v>
      </c>
      <c r="BY12">
        <f t="shared" si="16"/>
        <v>-95.176043577191805</v>
      </c>
      <c r="BZ12">
        <f t="shared" si="17"/>
        <v>8.6363636363636365E-2</v>
      </c>
      <c r="CA12">
        <f t="shared" si="18"/>
        <v>-1.3634927344325494</v>
      </c>
    </row>
    <row r="13" spans="1:79" x14ac:dyDescent="0.25">
      <c r="A13" s="33">
        <v>2.4E-2</v>
      </c>
      <c r="B13">
        <v>11</v>
      </c>
      <c r="C13" s="6">
        <f t="shared" si="0"/>
        <v>9.5454545454545459E-2</v>
      </c>
      <c r="D13" s="6">
        <f t="shared" si="1"/>
        <v>-1.3078945128850099</v>
      </c>
      <c r="E13" s="7">
        <f t="shared" si="2"/>
        <v>9.545454545454525E-2</v>
      </c>
      <c r="F13" s="7">
        <f t="shared" si="3"/>
        <v>0.16961356752544368</v>
      </c>
      <c r="I13">
        <f t="shared" si="4"/>
        <v>0.31201667138945199</v>
      </c>
      <c r="J13">
        <f t="shared" si="5"/>
        <v>9.9399109300482618</v>
      </c>
      <c r="K13">
        <f t="shared" si="6"/>
        <v>0.35378773069166136</v>
      </c>
      <c r="L13">
        <f t="shared" si="19"/>
        <v>4.9999999999999996E-2</v>
      </c>
      <c r="N13" s="102">
        <f t="shared" si="20"/>
        <v>9.9999999999999992E-2</v>
      </c>
      <c r="O13" s="97">
        <f>COUNT(A90:A99)</f>
        <v>10</v>
      </c>
      <c r="P13" s="80" t="str">
        <f t="shared" si="7"/>
        <v>0.1 to 0.11</v>
      </c>
      <c r="Q13">
        <f t="shared" si="21"/>
        <v>9.0909090909090912E-2</v>
      </c>
      <c r="R13">
        <f>SUM(O$3:O13)/$S$2</f>
        <v>0.88181818181818183</v>
      </c>
      <c r="AK13" s="68" t="s">
        <v>75</v>
      </c>
      <c r="AL13" s="68" t="s">
        <v>76</v>
      </c>
      <c r="AU13" t="s">
        <v>47</v>
      </c>
      <c r="AV13" s="57">
        <f>AV10-(1.5*AV11)</f>
        <v>-3.8124999999999999E-2</v>
      </c>
      <c r="AW13">
        <f>IF(AV18&gt;AV13,AV18,AV13)</f>
        <v>5.0000000000000001E-3</v>
      </c>
      <c r="AX13" t="str">
        <f>IF(AV18&lt;AV13,"add out","")</f>
        <v/>
      </c>
      <c r="AY13">
        <f>AV7</f>
        <v>1.5</v>
      </c>
      <c r="AZ13">
        <f>AV15</f>
        <v>5.1103661201515313E-2</v>
      </c>
      <c r="BA13" t="s">
        <v>49</v>
      </c>
      <c r="BB13">
        <v>1.5</v>
      </c>
      <c r="BK13" s="50">
        <v>0.8</v>
      </c>
      <c r="BL13">
        <f t="shared" si="8"/>
        <v>0.84162123357291474</v>
      </c>
      <c r="BM13" s="51">
        <f t="shared" si="9"/>
        <v>0</v>
      </c>
      <c r="BS13">
        <f t="shared" si="10"/>
        <v>2.4E-2</v>
      </c>
      <c r="BT13">
        <f t="shared" si="11"/>
        <v>11</v>
      </c>
      <c r="BU13">
        <f t="shared" si="12"/>
        <v>2.4E-2</v>
      </c>
      <c r="BV13">
        <f t="shared" si="13"/>
        <v>0.11111305466498148</v>
      </c>
      <c r="BW13">
        <f t="shared" si="14"/>
        <v>0.88888694533501855</v>
      </c>
      <c r="BX13">
        <f t="shared" si="15"/>
        <v>7.7750736207563675E-2</v>
      </c>
      <c r="BY13">
        <f t="shared" si="16"/>
        <v>-99.780541235852823</v>
      </c>
      <c r="BZ13">
        <f t="shared" si="17"/>
        <v>9.5454545454545459E-2</v>
      </c>
      <c r="CA13">
        <f t="shared" si="18"/>
        <v>-1.3078945128850099</v>
      </c>
    </row>
    <row r="14" spans="1:79" x14ac:dyDescent="0.25">
      <c r="A14" s="33">
        <v>2.4E-2</v>
      </c>
      <c r="B14">
        <v>12</v>
      </c>
      <c r="C14" s="6">
        <f t="shared" si="0"/>
        <v>0.10454545454545454</v>
      </c>
      <c r="D14" s="6">
        <f t="shared" si="1"/>
        <v>-1.2560691249260787</v>
      </c>
      <c r="E14" s="7">
        <f t="shared" si="2"/>
        <v>0.10454545454545448</v>
      </c>
      <c r="F14" s="7">
        <f t="shared" si="3"/>
        <v>0.18126533960936139</v>
      </c>
      <c r="I14">
        <f t="shared" si="4"/>
        <v>0.36329556788911943</v>
      </c>
      <c r="J14">
        <f t="shared" si="5"/>
        <v>10.543877594671251</v>
      </c>
      <c r="K14">
        <f t="shared" si="6"/>
        <v>0.37528450236236505</v>
      </c>
      <c r="L14">
        <f t="shared" si="19"/>
        <v>5.4999999999999993E-2</v>
      </c>
      <c r="N14" s="102">
        <f t="shared" si="20"/>
        <v>0.10999999999999999</v>
      </c>
      <c r="O14" s="97">
        <v>3</v>
      </c>
      <c r="P14" s="80" t="str">
        <f t="shared" si="7"/>
        <v>0.11 to 0.12</v>
      </c>
      <c r="Q14">
        <f t="shared" si="21"/>
        <v>2.7272727272727271E-2</v>
      </c>
      <c r="R14">
        <f>SUM(O$3:O14)/$S$2</f>
        <v>0.90909090909090906</v>
      </c>
      <c r="AK14" s="68">
        <f>MIN(A3:A215)</f>
        <v>5.0000000000000001E-3</v>
      </c>
      <c r="AL14" s="68">
        <f>MAX(A3:A215)</f>
        <v>0.16300000000000001</v>
      </c>
      <c r="AU14" t="s">
        <v>48</v>
      </c>
      <c r="AV14" s="57">
        <f>AV9+(1.57*(AV11/(AV16^0.5)))</f>
        <v>6.6896338798484681E-2</v>
      </c>
      <c r="AY14">
        <f>AV7</f>
        <v>1.5</v>
      </c>
      <c r="AZ14">
        <f>AV10</f>
        <v>4.1000000000000002E-2</v>
      </c>
      <c r="BA14" t="s">
        <v>44</v>
      </c>
      <c r="BB14">
        <v>1.5</v>
      </c>
      <c r="BC14" t="s">
        <v>44</v>
      </c>
      <c r="BK14" s="50">
        <v>0.9</v>
      </c>
      <c r="BL14">
        <f t="shared" si="8"/>
        <v>1.2815515655446006</v>
      </c>
      <c r="BM14" s="51">
        <f t="shared" si="9"/>
        <v>0</v>
      </c>
      <c r="BO14" s="81" t="s">
        <v>100</v>
      </c>
      <c r="BP14" s="81"/>
      <c r="BS14">
        <f t="shared" si="10"/>
        <v>2.4E-2</v>
      </c>
      <c r="BT14">
        <f t="shared" si="11"/>
        <v>12</v>
      </c>
      <c r="BU14">
        <f t="shared" si="12"/>
        <v>2.4E-2</v>
      </c>
      <c r="BV14">
        <f t="shared" si="13"/>
        <v>0.11111305466498148</v>
      </c>
      <c r="BW14">
        <f t="shared" si="14"/>
        <v>0.88888694533501855</v>
      </c>
      <c r="BX14">
        <f t="shared" si="15"/>
        <v>9.0761916543780408E-2</v>
      </c>
      <c r="BY14">
        <f t="shared" si="16"/>
        <v>-105.72461952825473</v>
      </c>
      <c r="BZ14">
        <f t="shared" si="17"/>
        <v>0.10454545454545454</v>
      </c>
      <c r="CA14">
        <f t="shared" si="18"/>
        <v>-1.2560691249260787</v>
      </c>
    </row>
    <row r="15" spans="1:79" x14ac:dyDescent="0.25">
      <c r="A15" s="33">
        <v>2.5000000000000001E-2</v>
      </c>
      <c r="B15">
        <v>13</v>
      </c>
      <c r="C15" s="6">
        <f t="shared" si="0"/>
        <v>0.11363636363636363</v>
      </c>
      <c r="D15" s="6">
        <f t="shared" si="1"/>
        <v>-1.2074140502222019</v>
      </c>
      <c r="E15" s="7">
        <f t="shared" si="2"/>
        <v>0.11363636363636359</v>
      </c>
      <c r="F15" s="7">
        <f t="shared" si="3"/>
        <v>0.19246078168022898</v>
      </c>
      <c r="I15">
        <f t="shared" si="4"/>
        <v>0.41715183518176491</v>
      </c>
      <c r="J15">
        <f t="shared" si="5"/>
        <v>10.965987976213606</v>
      </c>
      <c r="K15">
        <f t="shared" si="6"/>
        <v>0.39030852773223179</v>
      </c>
      <c r="L15">
        <f t="shared" si="19"/>
        <v>5.9999999999999991E-2</v>
      </c>
      <c r="N15" s="102">
        <f t="shared" si="20"/>
        <v>0.11999999999999998</v>
      </c>
      <c r="O15" s="97">
        <v>5</v>
      </c>
      <c r="P15" s="80" t="str">
        <f t="shared" si="7"/>
        <v>0.12 to 0.13</v>
      </c>
      <c r="Q15">
        <f t="shared" si="21"/>
        <v>4.5454545454545456E-2</v>
      </c>
      <c r="R15">
        <f>SUM(O$3:O15)/$S$2</f>
        <v>0.95454545454545459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5.1103661201515313E-2</v>
      </c>
      <c r="AY15">
        <f>AV3</f>
        <v>0.5</v>
      </c>
      <c r="AZ15">
        <f>AV10</f>
        <v>4.1000000000000002E-2</v>
      </c>
      <c r="BA15" t="s">
        <v>44</v>
      </c>
      <c r="BB15">
        <v>0.5</v>
      </c>
      <c r="BK15" s="50">
        <v>0.95</v>
      </c>
      <c r="BL15">
        <f t="shared" si="8"/>
        <v>1.6448536269514715</v>
      </c>
      <c r="BM15" s="51">
        <f t="shared" si="9"/>
        <v>0</v>
      </c>
      <c r="BO15" t="s">
        <v>101</v>
      </c>
      <c r="BP15">
        <f>IF(AND(BP9&lt;13,BP9&gt;= 0.6),EXP(1.2937-5.709*BP9+0.0186*BP9^ 2),0)</f>
        <v>4.0591785765680566E-2</v>
      </c>
      <c r="BS15">
        <f t="shared" si="10"/>
        <v>2.5000000000000001E-2</v>
      </c>
      <c r="BT15">
        <f t="shared" si="11"/>
        <v>13</v>
      </c>
      <c r="BU15">
        <f t="shared" si="12"/>
        <v>2.5000000000000001E-2</v>
      </c>
      <c r="BV15">
        <f t="shared" si="13"/>
        <v>0.11652588618446785</v>
      </c>
      <c r="BW15">
        <f t="shared" si="14"/>
        <v>0.8834741138155322</v>
      </c>
      <c r="BX15">
        <f t="shared" si="15"/>
        <v>9.5439682546574534E-2</v>
      </c>
      <c r="BY15">
        <f t="shared" si="16"/>
        <v>-112.47256647645072</v>
      </c>
      <c r="BZ15">
        <f t="shared" si="17"/>
        <v>0.11363636363636363</v>
      </c>
      <c r="CA15">
        <f t="shared" si="18"/>
        <v>-1.2074140502222019</v>
      </c>
    </row>
    <row r="16" spans="1:79" x14ac:dyDescent="0.25">
      <c r="A16" s="33">
        <v>2.5999999999999999E-2</v>
      </c>
      <c r="B16">
        <v>14</v>
      </c>
      <c r="C16" s="6">
        <f t="shared" si="0"/>
        <v>0.12272727272727273</v>
      </c>
      <c r="D16" s="6">
        <f t="shared" si="1"/>
        <v>-1.1614608253919982</v>
      </c>
      <c r="E16" s="7">
        <f t="shared" si="2"/>
        <v>0.1227272727272728</v>
      </c>
      <c r="F16" s="7">
        <f t="shared" si="3"/>
        <v>0.20322650014840946</v>
      </c>
      <c r="I16">
        <f t="shared" si="4"/>
        <v>0.47261152799055761</v>
      </c>
      <c r="J16">
        <f t="shared" si="5"/>
        <v>11.182134774744142</v>
      </c>
      <c r="K16">
        <f t="shared" si="6"/>
        <v>0.39800176420955452</v>
      </c>
      <c r="L16">
        <f t="shared" si="19"/>
        <v>6.4999999999999988E-2</v>
      </c>
      <c r="N16" s="102">
        <f t="shared" si="20"/>
        <v>0.12999999999999998</v>
      </c>
      <c r="O16" s="97">
        <v>2</v>
      </c>
      <c r="P16" s="80" t="str">
        <f t="shared" si="7"/>
        <v>0.13 to 0.14</v>
      </c>
      <c r="Q16">
        <f t="shared" si="21"/>
        <v>1.8181818181818181E-2</v>
      </c>
      <c r="R16">
        <f>SUM(O$3:O16)/$S$2</f>
        <v>0.97272727272727277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110</v>
      </c>
      <c r="AY16">
        <f>AV3</f>
        <v>0.5</v>
      </c>
      <c r="AZ16">
        <f>AV15</f>
        <v>5.1103661201515313E-2</v>
      </c>
      <c r="BA16" t="s">
        <v>49</v>
      </c>
      <c r="BB16">
        <v>0.5</v>
      </c>
      <c r="BK16" s="50">
        <v>0.98</v>
      </c>
      <c r="BL16">
        <f t="shared" si="8"/>
        <v>2.0537489106318221</v>
      </c>
      <c r="BM16" s="51">
        <f t="shared" si="9"/>
        <v>0</v>
      </c>
      <c r="BO16" t="s">
        <v>101</v>
      </c>
      <c r="BP16">
        <f>IF(AND(BP9&lt;0.6,BP9&gt;=0.34),EXP(0.9177-4.279*BP9-1.38*BP9^2),0)</f>
        <v>0</v>
      </c>
      <c r="BS16">
        <f t="shared" si="10"/>
        <v>2.5999999999999999E-2</v>
      </c>
      <c r="BT16">
        <f t="shared" si="11"/>
        <v>14</v>
      </c>
      <c r="BU16">
        <f t="shared" si="12"/>
        <v>2.5999999999999999E-2</v>
      </c>
      <c r="BV16">
        <f t="shared" si="13"/>
        <v>0.1221231351267848</v>
      </c>
      <c r="BW16">
        <f t="shared" si="14"/>
        <v>0.87787686487321515</v>
      </c>
      <c r="BX16">
        <f t="shared" si="15"/>
        <v>0.12150350979515889</v>
      </c>
      <c r="BY16">
        <f t="shared" si="16"/>
        <v>-113.68451434550175</v>
      </c>
      <c r="BZ16">
        <f t="shared" si="17"/>
        <v>0.12272727272727273</v>
      </c>
      <c r="CA16">
        <f t="shared" si="18"/>
        <v>-1.1614608253919982</v>
      </c>
    </row>
    <row r="17" spans="1:79" x14ac:dyDescent="0.25">
      <c r="A17" s="33">
        <v>2.7E-2</v>
      </c>
      <c r="B17">
        <v>15</v>
      </c>
      <c r="C17" s="6">
        <f t="shared" si="0"/>
        <v>0.13181818181818181</v>
      </c>
      <c r="D17" s="6">
        <f t="shared" si="1"/>
        <v>-1.117837590494281</v>
      </c>
      <c r="E17" s="7">
        <f t="shared" si="2"/>
        <v>0.1318181818181817</v>
      </c>
      <c r="F17" s="7">
        <f t="shared" si="3"/>
        <v>0.21358530468250192</v>
      </c>
      <c r="I17">
        <f t="shared" si="4"/>
        <v>0.52860821091384602</v>
      </c>
      <c r="J17">
        <f t="shared" si="5"/>
        <v>11.179727719846905</v>
      </c>
      <c r="K17">
        <f t="shared" si="6"/>
        <v>0.39791609075677042</v>
      </c>
      <c r="L17">
        <f t="shared" si="19"/>
        <v>6.9999999999999993E-2</v>
      </c>
      <c r="N17" s="102">
        <f t="shared" si="20"/>
        <v>0.13999999999999999</v>
      </c>
      <c r="O17" s="97">
        <v>1</v>
      </c>
      <c r="P17" s="80" t="str">
        <f t="shared" si="7"/>
        <v>0.14 to 0.15</v>
      </c>
      <c r="Q17">
        <f t="shared" si="21"/>
        <v>9.0909090909090905E-3</v>
      </c>
      <c r="R17">
        <f>SUM(O$3:O17)/$S$2</f>
        <v>0.98181818181818181</v>
      </c>
      <c r="AU17" t="s">
        <v>52</v>
      </c>
      <c r="AV17" s="58">
        <f>MAX(AV22:AV221)</f>
        <v>0.16300000000000001</v>
      </c>
      <c r="AY17">
        <f>AV4</f>
        <v>0.75</v>
      </c>
      <c r="AZ17">
        <f>AV9</f>
        <v>5.8999999999999997E-2</v>
      </c>
      <c r="BA17" t="s">
        <v>39</v>
      </c>
      <c r="BB17">
        <v>0.75</v>
      </c>
      <c r="BK17" s="50">
        <v>0.99</v>
      </c>
      <c r="BL17">
        <f t="shared" si="8"/>
        <v>2.3263478740408408</v>
      </c>
      <c r="BM17" s="51">
        <f t="shared" si="9"/>
        <v>0</v>
      </c>
      <c r="BO17" t="s">
        <v>101</v>
      </c>
      <c r="BP17">
        <f>IF(AND(BP9&lt;0.34,BP9&gt;=0.2),1-EXP(-8.318+42.796*BP9-59.938*BP9^2),0)</f>
        <v>0</v>
      </c>
      <c r="BS17">
        <f t="shared" si="10"/>
        <v>2.7E-2</v>
      </c>
      <c r="BT17">
        <f t="shared" si="11"/>
        <v>15</v>
      </c>
      <c r="BU17">
        <f t="shared" si="12"/>
        <v>2.7E-2</v>
      </c>
      <c r="BV17">
        <f t="shared" si="13"/>
        <v>0.12790651795187372</v>
      </c>
      <c r="BW17">
        <f t="shared" si="14"/>
        <v>0.87209348204812631</v>
      </c>
      <c r="BX17">
        <f t="shared" si="15"/>
        <v>0.12150350979515889</v>
      </c>
      <c r="BY17">
        <f t="shared" si="16"/>
        <v>-120.76376445417367</v>
      </c>
      <c r="BZ17">
        <f t="shared" si="17"/>
        <v>0.13181818181818181</v>
      </c>
      <c r="CA17">
        <f t="shared" si="18"/>
        <v>-1.117837590494281</v>
      </c>
    </row>
    <row r="18" spans="1:79" x14ac:dyDescent="0.25">
      <c r="A18" s="33">
        <v>2.8000000000000001E-2</v>
      </c>
      <c r="B18">
        <v>16</v>
      </c>
      <c r="C18" s="6">
        <f t="shared" si="0"/>
        <v>0.1409090909090909</v>
      </c>
      <c r="D18" s="6">
        <f t="shared" si="1"/>
        <v>-1.0762439205318421</v>
      </c>
      <c r="E18" s="7">
        <f t="shared" si="2"/>
        <v>0.14090909090909085</v>
      </c>
      <c r="F18" s="7">
        <f t="shared" si="3"/>
        <v>0.2235569647766856</v>
      </c>
      <c r="I18">
        <f t="shared" si="4"/>
        <v>0.58404406912530482</v>
      </c>
      <c r="J18">
        <f t="shared" si="5"/>
        <v>10.958907918403115</v>
      </c>
      <c r="K18">
        <f t="shared" si="6"/>
        <v>0.39005652974114646</v>
      </c>
      <c r="L18">
        <f t="shared" si="19"/>
        <v>7.4999999999999997E-2</v>
      </c>
      <c r="N18" s="102">
        <f t="shared" si="20"/>
        <v>0.15</v>
      </c>
      <c r="O18" s="97">
        <v>1</v>
      </c>
      <c r="P18" s="80" t="str">
        <f t="shared" si="7"/>
        <v>0.15 to 0.16</v>
      </c>
      <c r="Q18">
        <f t="shared" si="21"/>
        <v>9.0909090909090905E-3</v>
      </c>
      <c r="R18">
        <f>SUM(O$3:O18)/$S$2</f>
        <v>0.99090909090909096</v>
      </c>
      <c r="AU18" t="s">
        <v>53</v>
      </c>
      <c r="AV18" s="58">
        <f>MIN(AV22:AV221)</f>
        <v>5.0000000000000001E-3</v>
      </c>
      <c r="BK18" s="28">
        <v>0.999</v>
      </c>
      <c r="BL18">
        <f t="shared" si="8"/>
        <v>3.0902323061678132</v>
      </c>
      <c r="BM18" s="51">
        <f t="shared" si="9"/>
        <v>0</v>
      </c>
      <c r="BO18" t="s">
        <v>101</v>
      </c>
      <c r="BP18">
        <f>IF(BP9&lt;0.2,1-EXP(-13.436+101.14*BP9-223.73*BP9^2),0)</f>
        <v>0</v>
      </c>
      <c r="BS18">
        <f t="shared" si="10"/>
        <v>2.8000000000000001E-2</v>
      </c>
      <c r="BT18">
        <f t="shared" si="11"/>
        <v>16</v>
      </c>
      <c r="BU18">
        <f t="shared" si="12"/>
        <v>2.8000000000000001E-2</v>
      </c>
      <c r="BV18">
        <f t="shared" si="13"/>
        <v>0.13387750959501554</v>
      </c>
      <c r="BW18">
        <f t="shared" si="14"/>
        <v>0.86612249040498446</v>
      </c>
      <c r="BX18">
        <f t="shared" si="15"/>
        <v>0.12726651099316788</v>
      </c>
      <c r="BY18">
        <f t="shared" si="16"/>
        <v>-126.24135840860866</v>
      </c>
      <c r="BZ18">
        <f t="shared" si="17"/>
        <v>0.1409090909090909</v>
      </c>
      <c r="CA18">
        <f t="shared" si="18"/>
        <v>-1.0762439205318421</v>
      </c>
    </row>
    <row r="19" spans="1:79" x14ac:dyDescent="0.25">
      <c r="A19" s="46">
        <v>3.3000000000000002E-2</v>
      </c>
      <c r="B19">
        <v>17</v>
      </c>
      <c r="C19" s="6">
        <f t="shared" si="0"/>
        <v>0.15</v>
      </c>
      <c r="D19" s="6">
        <f t="shared" si="1"/>
        <v>-1.0364333894937898</v>
      </c>
      <c r="E19" s="7">
        <f t="shared" si="2"/>
        <v>0.14999999999999994</v>
      </c>
      <c r="F19" s="7">
        <f t="shared" si="3"/>
        <v>0.23315877525368223</v>
      </c>
      <c r="I19">
        <f t="shared" si="4"/>
        <v>0.63785405535907524</v>
      </c>
      <c r="J19">
        <f t="shared" si="5"/>
        <v>10.532534157729312</v>
      </c>
      <c r="K19">
        <f t="shared" si="6"/>
        <v>0.37488075942722454</v>
      </c>
      <c r="L19">
        <f t="shared" si="19"/>
        <v>0.08</v>
      </c>
      <c r="N19" s="102">
        <f t="shared" si="20"/>
        <v>0.16</v>
      </c>
      <c r="O19" s="97">
        <v>1</v>
      </c>
      <c r="P19" s="80" t="str">
        <f t="shared" si="7"/>
        <v>0.16 to 0.17</v>
      </c>
      <c r="Q19">
        <f t="shared" si="21"/>
        <v>9.0909090909090905E-3</v>
      </c>
      <c r="R19">
        <f>SUM(O$3:O19)/$S$2</f>
        <v>1</v>
      </c>
      <c r="AU19" t="s">
        <v>4</v>
      </c>
      <c r="AV19" s="28">
        <f>AVERAGE(AV22:AV221)</f>
        <v>6.7445454545454586E-2</v>
      </c>
      <c r="AY19">
        <f>AV5</f>
        <v>1</v>
      </c>
      <c r="AZ19">
        <f>AV8</f>
        <v>9.375E-2</v>
      </c>
      <c r="BA19" t="s">
        <v>35</v>
      </c>
      <c r="BB19">
        <v>1</v>
      </c>
      <c r="BS19">
        <f t="shared" si="10"/>
        <v>3.3000000000000002E-2</v>
      </c>
      <c r="BT19">
        <f t="shared" si="11"/>
        <v>17</v>
      </c>
      <c r="BU19">
        <f t="shared" si="12"/>
        <v>3.3000000000000002E-2</v>
      </c>
      <c r="BV19">
        <f t="shared" si="13"/>
        <v>0.16657990860915495</v>
      </c>
      <c r="BW19">
        <f t="shared" si="14"/>
        <v>0.83342009139084505</v>
      </c>
      <c r="BX19">
        <f t="shared" si="15"/>
        <v>0.1456850120769394</v>
      </c>
      <c r="BY19">
        <f t="shared" si="16"/>
        <v>-122.71342355442697</v>
      </c>
      <c r="BZ19">
        <f t="shared" si="17"/>
        <v>0.15</v>
      </c>
      <c r="CA19">
        <f t="shared" si="18"/>
        <v>-1.0364333894937898</v>
      </c>
    </row>
    <row r="20" spans="1:79" x14ac:dyDescent="0.25">
      <c r="A20" s="46">
        <v>3.3000000000000002E-2</v>
      </c>
      <c r="B20">
        <v>18</v>
      </c>
      <c r="C20" s="6">
        <f t="shared" si="0"/>
        <v>0.15909090909090909</v>
      </c>
      <c r="D20" s="6">
        <f t="shared" si="1"/>
        <v>-0.99820117215288462</v>
      </c>
      <c r="E20" s="7">
        <f t="shared" si="2"/>
        <v>0.1590909090909095</v>
      </c>
      <c r="F20" s="7">
        <f t="shared" si="3"/>
        <v>0.24240598772691144</v>
      </c>
      <c r="I20">
        <f t="shared" si="4"/>
        <v>0.68906686674155149</v>
      </c>
      <c r="J20">
        <f t="shared" si="5"/>
        <v>9.9249430133194227</v>
      </c>
      <c r="K20">
        <f t="shared" si="6"/>
        <v>0.35325498293064578</v>
      </c>
      <c r="L20">
        <f t="shared" si="19"/>
        <v>8.5000000000000006E-2</v>
      </c>
      <c r="N20" s="102">
        <f t="shared" si="20"/>
        <v>0.17</v>
      </c>
      <c r="O20" s="97">
        <v>0</v>
      </c>
      <c r="P20" s="80" t="str">
        <f t="shared" si="7"/>
        <v>0.17 to 0.18</v>
      </c>
      <c r="Q20">
        <f t="shared" si="21"/>
        <v>0</v>
      </c>
      <c r="R20">
        <f>SUM(O$3:O20)/$S$2</f>
        <v>1</v>
      </c>
      <c r="AU20" t="s">
        <v>54</v>
      </c>
      <c r="AV20" s="28">
        <f>_xlfn.STDEV.P(AV22:AV221)</f>
        <v>3.5430491840589946E-2</v>
      </c>
      <c r="AY20">
        <f>AV5</f>
        <v>1</v>
      </c>
      <c r="AZ20">
        <f>AW12</f>
        <v>0.16300000000000001</v>
      </c>
      <c r="BA20" t="s">
        <v>61</v>
      </c>
      <c r="BB20">
        <v>1</v>
      </c>
      <c r="BO20" t="s">
        <v>102</v>
      </c>
      <c r="BS20">
        <f t="shared" si="10"/>
        <v>3.3000000000000002E-2</v>
      </c>
      <c r="BT20">
        <f t="shared" si="11"/>
        <v>18</v>
      </c>
      <c r="BU20">
        <f t="shared" si="12"/>
        <v>3.3000000000000002E-2</v>
      </c>
      <c r="BV20">
        <f t="shared" si="13"/>
        <v>0.16657990860915495</v>
      </c>
      <c r="BW20">
        <f t="shared" si="14"/>
        <v>0.83342009139084505</v>
      </c>
      <c r="BX20">
        <f t="shared" si="15"/>
        <v>0.15220429170905336</v>
      </c>
      <c r="BY20">
        <f t="shared" si="16"/>
        <v>-128.61841262311907</v>
      </c>
      <c r="BZ20">
        <f t="shared" si="17"/>
        <v>0.15909090909090909</v>
      </c>
      <c r="CA20">
        <f t="shared" si="18"/>
        <v>-0.99820117215288462</v>
      </c>
    </row>
    <row r="21" spans="1:79" x14ac:dyDescent="0.25">
      <c r="A21" s="46">
        <v>3.4000000000000002E-2</v>
      </c>
      <c r="B21">
        <v>19</v>
      </c>
      <c r="C21" s="6">
        <f t="shared" si="0"/>
        <v>0.16818181818181818</v>
      </c>
      <c r="D21" s="6">
        <f t="shared" si="1"/>
        <v>-0.96137502662713437</v>
      </c>
      <c r="E21" s="7">
        <f t="shared" si="2"/>
        <v>0.16818181818181821</v>
      </c>
      <c r="F21" s="7">
        <f t="shared" si="3"/>
        <v>0.25131214570210131</v>
      </c>
      <c r="I21">
        <f t="shared" si="4"/>
        <v>0.73685697163654984</v>
      </c>
      <c r="J21">
        <f t="shared" si="5"/>
        <v>9.1696490565867244</v>
      </c>
      <c r="K21">
        <f t="shared" si="6"/>
        <v>0.32637207252650902</v>
      </c>
      <c r="L21">
        <f t="shared" si="19"/>
        <v>9.0000000000000011E-2</v>
      </c>
      <c r="N21" s="102">
        <f t="shared" si="20"/>
        <v>0.18000000000000002</v>
      </c>
      <c r="O21" s="97">
        <v>0</v>
      </c>
      <c r="P21" s="80" t="str">
        <f t="shared" si="7"/>
        <v>0.18 to 0.19</v>
      </c>
      <c r="Q21">
        <f t="shared" si="21"/>
        <v>0</v>
      </c>
      <c r="R21">
        <f>SUM(O$3:O21)/$S$2</f>
        <v>1</v>
      </c>
      <c r="AU21" t="s">
        <v>55</v>
      </c>
      <c r="AV21" s="2" t="s">
        <v>60</v>
      </c>
      <c r="BO21" s="82" t="str">
        <f>IF(BP10&gt;0.05,("Accept"),("Reject"))</f>
        <v>Reject</v>
      </c>
      <c r="BS21">
        <f t="shared" si="10"/>
        <v>3.4000000000000002E-2</v>
      </c>
      <c r="BT21">
        <f t="shared" si="11"/>
        <v>19</v>
      </c>
      <c r="BU21">
        <f t="shared" si="12"/>
        <v>3.4000000000000002E-2</v>
      </c>
      <c r="BV21">
        <f t="shared" si="13"/>
        <v>0.17369261515424569</v>
      </c>
      <c r="BW21">
        <f t="shared" si="14"/>
        <v>0.82630738484575428</v>
      </c>
      <c r="BX21">
        <f t="shared" si="15"/>
        <v>0.15220429170905336</v>
      </c>
      <c r="BY21">
        <f t="shared" si="16"/>
        <v>-134.42099103524333</v>
      </c>
      <c r="BZ21">
        <f t="shared" si="17"/>
        <v>0.16818181818181818</v>
      </c>
      <c r="CA21">
        <f t="shared" si="18"/>
        <v>-0.96137502662713437</v>
      </c>
    </row>
    <row r="22" spans="1:79" x14ac:dyDescent="0.25">
      <c r="A22" s="46">
        <v>3.4000000000000002E-2</v>
      </c>
      <c r="B22">
        <v>20</v>
      </c>
      <c r="C22" s="6">
        <f t="shared" si="0"/>
        <v>0.17727272727272728</v>
      </c>
      <c r="D22" s="6">
        <f t="shared" si="1"/>
        <v>-0.92580860487333672</v>
      </c>
      <c r="E22" s="7">
        <f t="shared" si="2"/>
        <v>0.17727272727272739</v>
      </c>
      <c r="F22" s="7">
        <f t="shared" si="3"/>
        <v>0.2598893489188126</v>
      </c>
      <c r="I22">
        <f t="shared" si="4"/>
        <v>0.78058309519418168</v>
      </c>
      <c r="J22">
        <f t="shared" si="5"/>
        <v>8.306287412582412</v>
      </c>
      <c r="K22">
        <f t="shared" si="6"/>
        <v>0.29564274718867878</v>
      </c>
      <c r="L22">
        <f t="shared" si="19"/>
        <v>9.5000000000000015E-2</v>
      </c>
      <c r="N22" s="102">
        <f t="shared" si="20"/>
        <v>0.19000000000000003</v>
      </c>
      <c r="O22" s="97">
        <v>0</v>
      </c>
      <c r="P22" s="80" t="str">
        <f t="shared" si="7"/>
        <v>0.19 to 0.2</v>
      </c>
      <c r="Q22">
        <f t="shared" si="21"/>
        <v>0</v>
      </c>
      <c r="R22">
        <f>SUM(O$3:O22)/$S$2</f>
        <v>1</v>
      </c>
      <c r="AU22">
        <f t="shared" ref="AU22:AU53" si="22">IF(B3&gt;0,B3,"")</f>
        <v>1</v>
      </c>
      <c r="AV22" s="2">
        <f t="shared" ref="AV22:AV53" si="23">IF(A3&gt;0,A3,"")</f>
        <v>5.0000000000000001E-3</v>
      </c>
      <c r="AY22">
        <f>AV5</f>
        <v>1</v>
      </c>
      <c r="AZ22">
        <f>AV10</f>
        <v>4.1000000000000002E-2</v>
      </c>
      <c r="BA22" t="s">
        <v>44</v>
      </c>
      <c r="BB22">
        <v>1</v>
      </c>
      <c r="BS22">
        <f t="shared" si="10"/>
        <v>3.4000000000000002E-2</v>
      </c>
      <c r="BT22">
        <f t="shared" si="11"/>
        <v>20</v>
      </c>
      <c r="BU22">
        <f t="shared" si="12"/>
        <v>3.4000000000000002E-2</v>
      </c>
      <c r="BV22">
        <f t="shared" si="13"/>
        <v>0.17369261515424569</v>
      </c>
      <c r="BW22">
        <f t="shared" si="14"/>
        <v>0.82630738484575428</v>
      </c>
      <c r="BX22">
        <f t="shared" si="15"/>
        <v>0.16581551207128487</v>
      </c>
      <c r="BY22">
        <f t="shared" si="16"/>
        <v>-138.34655652892999</v>
      </c>
      <c r="BZ22">
        <f t="shared" si="17"/>
        <v>0.17727272727272728</v>
      </c>
      <c r="CA22">
        <f t="shared" si="18"/>
        <v>-0.92580860487333672</v>
      </c>
    </row>
    <row r="23" spans="1:79" x14ac:dyDescent="0.25">
      <c r="A23" s="46">
        <v>3.4000000000000002E-2</v>
      </c>
      <c r="B23">
        <v>21</v>
      </c>
      <c r="C23" s="6">
        <f t="shared" si="0"/>
        <v>0.18636363636363637</v>
      </c>
      <c r="D23" s="6">
        <f t="shared" si="1"/>
        <v>-0.89137640275844787</v>
      </c>
      <c r="E23" s="7">
        <f t="shared" si="2"/>
        <v>0.18636363636363637</v>
      </c>
      <c r="F23" s="7">
        <f t="shared" si="3"/>
        <v>0.26814846475212356</v>
      </c>
      <c r="I23">
        <f t="shared" si="4"/>
        <v>0.81981032111802588</v>
      </c>
      <c r="J23">
        <f t="shared" si="5"/>
        <v>7.3771861360563431</v>
      </c>
      <c r="K23">
        <f t="shared" si="6"/>
        <v>0.26257357438440215</v>
      </c>
      <c r="L23">
        <f t="shared" si="19"/>
        <v>0.10000000000000002</v>
      </c>
      <c r="N23" s="102">
        <f t="shared" si="20"/>
        <v>0.20000000000000004</v>
      </c>
      <c r="O23" s="97">
        <v>0</v>
      </c>
      <c r="P23" s="80" t="str">
        <f t="shared" si="7"/>
        <v>0.2 to 0.21</v>
      </c>
      <c r="Q23">
        <f t="shared" si="21"/>
        <v>0</v>
      </c>
      <c r="R23">
        <f>SUM(O$3:O23)/$S$2</f>
        <v>1</v>
      </c>
      <c r="AU23">
        <f t="shared" si="22"/>
        <v>2</v>
      </c>
      <c r="AV23" s="2">
        <f t="shared" si="23"/>
        <v>7.0000000000000001E-3</v>
      </c>
      <c r="AY23">
        <f>AV5</f>
        <v>1</v>
      </c>
      <c r="AZ23" s="59">
        <f>AW13</f>
        <v>5.0000000000000001E-3</v>
      </c>
      <c r="BA23" t="s">
        <v>62</v>
      </c>
      <c r="BB23">
        <v>1</v>
      </c>
      <c r="BS23">
        <f t="shared" si="10"/>
        <v>3.4000000000000002E-2</v>
      </c>
      <c r="BT23">
        <f t="shared" si="11"/>
        <v>21</v>
      </c>
      <c r="BU23">
        <f t="shared" si="12"/>
        <v>3.4000000000000002E-2</v>
      </c>
      <c r="BV23">
        <f t="shared" si="13"/>
        <v>0.17369261515424569</v>
      </c>
      <c r="BW23">
        <f t="shared" si="14"/>
        <v>0.82630738484575428</v>
      </c>
      <c r="BX23">
        <f t="shared" si="15"/>
        <v>0.16581551207128487</v>
      </c>
      <c r="BY23">
        <f t="shared" si="16"/>
        <v>-145.44125173554178</v>
      </c>
      <c r="BZ23">
        <f t="shared" si="17"/>
        <v>0.18636363636363637</v>
      </c>
      <c r="CA23">
        <f t="shared" si="18"/>
        <v>-0.89137640275844787</v>
      </c>
    </row>
    <row r="24" spans="1:79" x14ac:dyDescent="0.25">
      <c r="A24" s="46">
        <v>3.4000000000000002E-2</v>
      </c>
      <c r="B24">
        <v>22</v>
      </c>
      <c r="C24" s="6">
        <f t="shared" si="0"/>
        <v>0.19545454545454546</v>
      </c>
      <c r="D24" s="6">
        <f t="shared" si="1"/>
        <v>-0.85796988819417108</v>
      </c>
      <c r="E24" s="7">
        <f t="shared" si="2"/>
        <v>0.19545454545454535</v>
      </c>
      <c r="F24" s="7">
        <f t="shared" si="3"/>
        <v>0.27609929934672217</v>
      </c>
      <c r="I24">
        <f t="shared" si="4"/>
        <v>0.85431498792306082</v>
      </c>
      <c r="J24">
        <f t="shared" si="5"/>
        <v>6.4239784526877708</v>
      </c>
      <c r="K24">
        <f t="shared" si="6"/>
        <v>0.22864639077580765</v>
      </c>
      <c r="L24">
        <f t="shared" si="19"/>
        <v>0.10500000000000002</v>
      </c>
      <c r="N24" s="102">
        <f t="shared" si="20"/>
        <v>0.21000000000000005</v>
      </c>
      <c r="O24" s="97">
        <v>0</v>
      </c>
      <c r="P24" s="80" t="str">
        <f t="shared" si="7"/>
        <v>0.21 to 0.22</v>
      </c>
      <c r="Q24">
        <f t="shared" si="21"/>
        <v>0</v>
      </c>
      <c r="R24">
        <f>SUM(O$3:O24)/$S$2</f>
        <v>1</v>
      </c>
      <c r="AU24">
        <f t="shared" si="22"/>
        <v>3</v>
      </c>
      <c r="AV24" s="2">
        <f t="shared" si="23"/>
        <v>7.0000000000000001E-3</v>
      </c>
      <c r="BS24">
        <f t="shared" si="10"/>
        <v>3.4000000000000002E-2</v>
      </c>
      <c r="BT24">
        <f t="shared" si="11"/>
        <v>22</v>
      </c>
      <c r="BU24">
        <f t="shared" si="12"/>
        <v>3.4000000000000002E-2</v>
      </c>
      <c r="BV24">
        <f t="shared" si="13"/>
        <v>0.17369261515424569</v>
      </c>
      <c r="BW24">
        <f t="shared" si="14"/>
        <v>0.82630738484575428</v>
      </c>
      <c r="BX24">
        <f t="shared" si="15"/>
        <v>0.17290742559133943</v>
      </c>
      <c r="BY24">
        <f t="shared" si="16"/>
        <v>-150.7350836436197</v>
      </c>
      <c r="BZ24">
        <f t="shared" si="17"/>
        <v>0.19545454545454546</v>
      </c>
      <c r="CA24">
        <f t="shared" si="18"/>
        <v>-0.85796988819417108</v>
      </c>
    </row>
    <row r="25" spans="1:79" x14ac:dyDescent="0.25">
      <c r="A25" s="46">
        <v>3.6999999999999998E-2</v>
      </c>
      <c r="B25">
        <v>23</v>
      </c>
      <c r="C25" s="6">
        <f t="shared" si="0"/>
        <v>0.20454545454545456</v>
      </c>
      <c r="D25" s="6">
        <f t="shared" si="1"/>
        <v>-0.82549449092923566</v>
      </c>
      <c r="E25" s="7">
        <f t="shared" si="2"/>
        <v>0.20454545454545461</v>
      </c>
      <c r="F25" s="7">
        <f t="shared" si="3"/>
        <v>0.28375073766713715</v>
      </c>
      <c r="I25">
        <f t="shared" si="4"/>
        <v>0.88407353324340399</v>
      </c>
      <c r="J25">
        <f t="shared" si="5"/>
        <v>5.4846252263371191</v>
      </c>
      <c r="K25">
        <f t="shared" si="6"/>
        <v>0.19521232395093782</v>
      </c>
      <c r="L25">
        <f t="shared" si="19"/>
        <v>0.11000000000000003</v>
      </c>
      <c r="N25" s="102">
        <f t="shared" si="20"/>
        <v>0.22000000000000006</v>
      </c>
      <c r="O25" s="97">
        <v>0</v>
      </c>
      <c r="P25" s="80" t="str">
        <f t="shared" si="7"/>
        <v>0.22 to 0.23</v>
      </c>
      <c r="Q25">
        <f t="shared" si="21"/>
        <v>0</v>
      </c>
      <c r="R25">
        <f>SUM(O$3:O25)/$S$2</f>
        <v>1</v>
      </c>
      <c r="AU25">
        <f t="shared" si="22"/>
        <v>4</v>
      </c>
      <c r="AV25" s="2">
        <f t="shared" si="23"/>
        <v>8.0000000000000002E-3</v>
      </c>
      <c r="AY25">
        <f>AV5</f>
        <v>1</v>
      </c>
      <c r="BA25" t="s">
        <v>63</v>
      </c>
      <c r="BB25">
        <v>1</v>
      </c>
      <c r="BK25" s="3" t="s">
        <v>17</v>
      </c>
      <c r="BS25">
        <f t="shared" si="10"/>
        <v>3.6999999999999998E-2</v>
      </c>
      <c r="BT25">
        <f t="shared" si="11"/>
        <v>23</v>
      </c>
      <c r="BU25">
        <f t="shared" si="12"/>
        <v>3.6999999999999998E-2</v>
      </c>
      <c r="BV25">
        <f t="shared" si="13"/>
        <v>0.19616871867948024</v>
      </c>
      <c r="BW25">
        <f t="shared" si="14"/>
        <v>0.80383128132051973</v>
      </c>
      <c r="BX25">
        <f t="shared" si="15"/>
        <v>0.17290742559133943</v>
      </c>
      <c r="BY25">
        <f t="shared" si="16"/>
        <v>-152.27006041544848</v>
      </c>
      <c r="BZ25">
        <f t="shared" si="17"/>
        <v>0.20454545454545456</v>
      </c>
      <c r="CA25">
        <f t="shared" si="18"/>
        <v>-0.82549449092923566</v>
      </c>
    </row>
    <row r="26" spans="1:79" x14ac:dyDescent="0.25">
      <c r="A26" s="46">
        <v>3.7999999999999999E-2</v>
      </c>
      <c r="B26">
        <v>24</v>
      </c>
      <c r="C26" s="6">
        <f t="shared" si="0"/>
        <v>0.21363636363636362</v>
      </c>
      <c r="D26" s="6">
        <f t="shared" si="1"/>
        <v>-0.7938672327134263</v>
      </c>
      <c r="E26" s="7">
        <f t="shared" si="2"/>
        <v>0.21363636363636362</v>
      </c>
      <c r="F26" s="7">
        <f t="shared" si="3"/>
        <v>0.29111085923330032</v>
      </c>
      <c r="I26">
        <f t="shared" si="4"/>
        <v>0.9092380834562197</v>
      </c>
      <c r="J26">
        <f t="shared" si="5"/>
        <v>4.5911278338326884</v>
      </c>
      <c r="K26">
        <f t="shared" si="6"/>
        <v>0.16341038758574705</v>
      </c>
      <c r="L26">
        <f t="shared" si="19"/>
        <v>0.11500000000000003</v>
      </c>
      <c r="N26" s="102">
        <f t="shared" si="20"/>
        <v>0.23000000000000007</v>
      </c>
      <c r="O26" s="97">
        <v>0</v>
      </c>
      <c r="P26" s="80" t="str">
        <f t="shared" si="7"/>
        <v>0.23 to 0.24</v>
      </c>
      <c r="Q26">
        <f t="shared" si="21"/>
        <v>0</v>
      </c>
      <c r="R26">
        <f>SUM(O$3:O26)/$S$2</f>
        <v>1</v>
      </c>
      <c r="AU26">
        <f t="shared" si="22"/>
        <v>5</v>
      </c>
      <c r="AV26" s="2">
        <f t="shared" si="23"/>
        <v>1.4E-2</v>
      </c>
      <c r="AY26">
        <f>AV5</f>
        <v>1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0"/>
        <v>3.7999999999999999E-2</v>
      </c>
      <c r="BT26">
        <f t="shared" si="11"/>
        <v>24</v>
      </c>
      <c r="BU26">
        <f t="shared" si="12"/>
        <v>3.7999999999999999E-2</v>
      </c>
      <c r="BV26">
        <f t="shared" si="13"/>
        <v>0.20403624005418761</v>
      </c>
      <c r="BW26">
        <f t="shared" si="14"/>
        <v>0.79596375994581237</v>
      </c>
      <c r="BX26">
        <f t="shared" si="15"/>
        <v>0.19532171551804189</v>
      </c>
      <c r="BY26">
        <f t="shared" si="16"/>
        <v>-151.46055078424263</v>
      </c>
      <c r="BZ26">
        <f t="shared" si="17"/>
        <v>0.21363636363636362</v>
      </c>
      <c r="CA26">
        <f t="shared" si="18"/>
        <v>-0.7938672327134263</v>
      </c>
    </row>
    <row r="27" spans="1:79" x14ac:dyDescent="0.25">
      <c r="A27" s="46">
        <v>3.7999999999999999E-2</v>
      </c>
      <c r="B27">
        <v>25</v>
      </c>
      <c r="C27" s="6">
        <f t="shared" si="0"/>
        <v>0.22272727272727272</v>
      </c>
      <c r="D27" s="6">
        <f t="shared" si="1"/>
        <v>-0.76301484027572908</v>
      </c>
      <c r="E27" s="7">
        <f t="shared" si="2"/>
        <v>0.2227272727272728</v>
      </c>
      <c r="F27" s="7">
        <f t="shared" si="3"/>
        <v>0.29818703460739543</v>
      </c>
      <c r="I27">
        <f t="shared" si="4"/>
        <v>0.93010269274747825</v>
      </c>
      <c r="J27">
        <f t="shared" si="5"/>
        <v>3.768090811997181</v>
      </c>
      <c r="K27">
        <f t="shared" si="6"/>
        <v>0.13411632224858475</v>
      </c>
      <c r="L27">
        <f t="shared" si="19"/>
        <v>0.12000000000000004</v>
      </c>
      <c r="N27" s="102">
        <f t="shared" si="20"/>
        <v>0.24000000000000007</v>
      </c>
      <c r="O27" s="97">
        <v>0</v>
      </c>
      <c r="P27" s="80" t="str">
        <f t="shared" si="7"/>
        <v>0.24 to 0.25</v>
      </c>
      <c r="Q27">
        <f t="shared" si="21"/>
        <v>0</v>
      </c>
      <c r="R27">
        <f>SUM(O$3:O27)/$S$2</f>
        <v>1</v>
      </c>
      <c r="AU27">
        <f t="shared" si="22"/>
        <v>6</v>
      </c>
      <c r="AV27" s="2">
        <f t="shared" si="23"/>
        <v>1.4999999999999999E-2</v>
      </c>
      <c r="BK27">
        <v>0.25</v>
      </c>
      <c r="BL27">
        <f>NORMSINV(BK27)</f>
        <v>-0.67448975019608193</v>
      </c>
      <c r="BM27">
        <v>0.25</v>
      </c>
      <c r="BS27">
        <f t="shared" si="10"/>
        <v>3.7999999999999999E-2</v>
      </c>
      <c r="BT27">
        <f t="shared" si="11"/>
        <v>25</v>
      </c>
      <c r="BU27">
        <f t="shared" si="12"/>
        <v>3.7999999999999999E-2</v>
      </c>
      <c r="BV27">
        <f t="shared" si="13"/>
        <v>0.20403624005418761</v>
      </c>
      <c r="BW27">
        <f t="shared" si="14"/>
        <v>0.79596375994581237</v>
      </c>
      <c r="BX27">
        <f t="shared" si="15"/>
        <v>0.19532171551804189</v>
      </c>
      <c r="BY27">
        <f t="shared" si="16"/>
        <v>-157.90568060484873</v>
      </c>
      <c r="BZ27">
        <f t="shared" si="17"/>
        <v>0.22272727272727272</v>
      </c>
      <c r="CA27">
        <f t="shared" si="18"/>
        <v>-0.76301484027572908</v>
      </c>
    </row>
    <row r="28" spans="1:79" x14ac:dyDescent="0.25">
      <c r="A28" s="46">
        <v>3.7999999999999999E-2</v>
      </c>
      <c r="B28">
        <v>26</v>
      </c>
      <c r="C28" s="6">
        <f t="shared" si="0"/>
        <v>0.23181818181818181</v>
      </c>
      <c r="D28" s="6">
        <f t="shared" si="1"/>
        <v>-0.73287222710370803</v>
      </c>
      <c r="E28" s="7">
        <f t="shared" si="2"/>
        <v>0.23181818181818178</v>
      </c>
      <c r="F28" s="7">
        <f t="shared" si="3"/>
        <v>0.30498600647574797</v>
      </c>
      <c r="I28">
        <f t="shared" si="4"/>
        <v>0.94706461020713928</v>
      </c>
      <c r="J28">
        <f t="shared" si="5"/>
        <v>3.0321653711630163</v>
      </c>
      <c r="K28">
        <f t="shared" si="6"/>
        <v>0.1079227885737598</v>
      </c>
      <c r="L28">
        <f t="shared" si="19"/>
        <v>0.12500000000000003</v>
      </c>
      <c r="N28" s="80">
        <f t="shared" si="20"/>
        <v>0.25000000000000006</v>
      </c>
      <c r="AU28">
        <f t="shared" si="22"/>
        <v>7</v>
      </c>
      <c r="AV28" s="2">
        <f t="shared" si="23"/>
        <v>1.7999999999999999E-2</v>
      </c>
      <c r="AZ28" s="28">
        <f>AVERAGE(A3:A300)</f>
        <v>6.7445454545454586E-2</v>
      </c>
      <c r="BA28" t="s">
        <v>4</v>
      </c>
      <c r="BS28">
        <f t="shared" si="10"/>
        <v>3.7999999999999999E-2</v>
      </c>
      <c r="BT28">
        <f t="shared" si="11"/>
        <v>26</v>
      </c>
      <c r="BU28">
        <f t="shared" si="12"/>
        <v>3.7999999999999999E-2</v>
      </c>
      <c r="BV28">
        <f t="shared" si="13"/>
        <v>0.20403624005418761</v>
      </c>
      <c r="BW28">
        <f t="shared" si="14"/>
        <v>0.79596375994581237</v>
      </c>
      <c r="BX28">
        <f t="shared" si="15"/>
        <v>0.20316893961419147</v>
      </c>
      <c r="BY28">
        <f t="shared" si="16"/>
        <v>-162.34192932387057</v>
      </c>
      <c r="BZ28">
        <f t="shared" si="17"/>
        <v>0.23181818181818181</v>
      </c>
      <c r="CA28">
        <f t="shared" si="18"/>
        <v>-0.73287222710370803</v>
      </c>
    </row>
    <row r="29" spans="1:79" x14ac:dyDescent="0.25">
      <c r="A29" s="33">
        <v>0.04</v>
      </c>
      <c r="B29">
        <v>27</v>
      </c>
      <c r="C29" s="6">
        <f t="shared" si="0"/>
        <v>0.24090909090909091</v>
      </c>
      <c r="D29" s="6">
        <f t="shared" si="1"/>
        <v>-0.70338126029914905</v>
      </c>
      <c r="E29" s="7">
        <f t="shared" si="2"/>
        <v>0.24090909090909085</v>
      </c>
      <c r="F29" s="7">
        <f t="shared" si="3"/>
        <v>0.31151395827882855</v>
      </c>
      <c r="I29">
        <f t="shared" si="4"/>
        <v>0.96058481386032724</v>
      </c>
      <c r="J29">
        <f t="shared" si="5"/>
        <v>2.3922907081323519</v>
      </c>
      <c r="K29">
        <f t="shared" si="6"/>
        <v>8.5147956228294186E-2</v>
      </c>
      <c r="L29">
        <f t="shared" si="19"/>
        <v>0.13000000000000003</v>
      </c>
      <c r="AU29">
        <f t="shared" si="22"/>
        <v>8</v>
      </c>
      <c r="AV29" s="2">
        <f t="shared" si="23"/>
        <v>1.9E-2</v>
      </c>
      <c r="BK29">
        <v>0.5</v>
      </c>
      <c r="BL29">
        <f>NORMSINV(BK29)</f>
        <v>0</v>
      </c>
      <c r="BM29">
        <v>0</v>
      </c>
      <c r="BS29">
        <f t="shared" si="10"/>
        <v>0.04</v>
      </c>
      <c r="BT29">
        <f t="shared" si="11"/>
        <v>27</v>
      </c>
      <c r="BU29">
        <f t="shared" si="12"/>
        <v>0.04</v>
      </c>
      <c r="BV29">
        <f t="shared" si="13"/>
        <v>0.22032411972570504</v>
      </c>
      <c r="BW29">
        <f t="shared" si="14"/>
        <v>0.77967588027429491</v>
      </c>
      <c r="BX29">
        <f t="shared" si="15"/>
        <v>0.21120137465749289</v>
      </c>
      <c r="BY29">
        <f t="shared" si="16"/>
        <v>-162.58273447743781</v>
      </c>
      <c r="BZ29">
        <f t="shared" si="17"/>
        <v>0.24090909090909091</v>
      </c>
      <c r="CA29">
        <f t="shared" si="18"/>
        <v>-0.70338126029914905</v>
      </c>
    </row>
    <row r="30" spans="1:79" x14ac:dyDescent="0.25">
      <c r="A30" s="33">
        <v>4.1000000000000002E-2</v>
      </c>
      <c r="B30">
        <v>28</v>
      </c>
      <c r="C30" s="6">
        <f t="shared" si="0"/>
        <v>0.25</v>
      </c>
      <c r="D30" s="6">
        <f t="shared" si="1"/>
        <v>-0.67448975019608193</v>
      </c>
      <c r="E30" s="7">
        <f t="shared" si="2"/>
        <v>0.24999999999999989</v>
      </c>
      <c r="F30" s="7">
        <f t="shared" si="3"/>
        <v>0.31777657268410692</v>
      </c>
      <c r="I30">
        <f t="shared" si="4"/>
        <v>0.9711514101241423</v>
      </c>
      <c r="J30">
        <f t="shared" si="5"/>
        <v>1.850565964729171</v>
      </c>
      <c r="K30">
        <f t="shared" si="6"/>
        <v>6.5866539223966625E-2</v>
      </c>
      <c r="L30">
        <f t="shared" si="19"/>
        <v>0.13500000000000004</v>
      </c>
      <c r="AU30">
        <f t="shared" si="22"/>
        <v>9</v>
      </c>
      <c r="AV30" s="2">
        <f t="shared" si="23"/>
        <v>0.02</v>
      </c>
      <c r="BK30">
        <v>0.5</v>
      </c>
      <c r="BL30">
        <f>NORMSINV(BK30)</f>
        <v>0</v>
      </c>
      <c r="BM30">
        <v>0.25</v>
      </c>
      <c r="BS30">
        <f t="shared" si="10"/>
        <v>4.1000000000000002E-2</v>
      </c>
      <c r="BT30">
        <f t="shared" si="11"/>
        <v>28</v>
      </c>
      <c r="BU30">
        <f t="shared" si="12"/>
        <v>4.1000000000000002E-2</v>
      </c>
      <c r="BV30">
        <f t="shared" si="13"/>
        <v>0.22873983160266081</v>
      </c>
      <c r="BW30">
        <f t="shared" si="14"/>
        <v>0.77126016839733924</v>
      </c>
      <c r="BX30">
        <f t="shared" si="15"/>
        <v>0.22781307376885163</v>
      </c>
      <c r="BY30">
        <f t="shared" si="16"/>
        <v>-162.49199263031977</v>
      </c>
      <c r="BZ30">
        <f t="shared" si="17"/>
        <v>0.25</v>
      </c>
      <c r="CA30">
        <f t="shared" si="18"/>
        <v>-0.67448975019608193</v>
      </c>
    </row>
    <row r="31" spans="1:79" x14ac:dyDescent="0.25">
      <c r="A31" s="33">
        <v>4.1000000000000002E-2</v>
      </c>
      <c r="B31">
        <v>29</v>
      </c>
      <c r="C31" s="6">
        <f t="shared" si="0"/>
        <v>0.25909090909090909</v>
      </c>
      <c r="D31" s="6">
        <f t="shared" si="1"/>
        <v>-0.64615061578867761</v>
      </c>
      <c r="E31" s="7">
        <f t="shared" si="2"/>
        <v>0.25909090909090909</v>
      </c>
      <c r="F31" s="7">
        <f t="shared" si="3"/>
        <v>0.32377908170360914</v>
      </c>
      <c r="I31">
        <f t="shared" si="4"/>
        <v>0.97924853021077263</v>
      </c>
      <c r="J31">
        <f t="shared" si="5"/>
        <v>1.4035398071308913</v>
      </c>
      <c r="K31">
        <f t="shared" si="6"/>
        <v>4.9955695457910829E-2</v>
      </c>
      <c r="L31">
        <f t="shared" si="19"/>
        <v>0.14000000000000004</v>
      </c>
      <c r="AU31">
        <f t="shared" si="22"/>
        <v>10</v>
      </c>
      <c r="AV31" s="2">
        <f t="shared" si="23"/>
        <v>2.1999999999999999E-2</v>
      </c>
      <c r="BS31">
        <f t="shared" si="10"/>
        <v>4.1000000000000002E-2</v>
      </c>
      <c r="BT31">
        <f t="shared" si="11"/>
        <v>29</v>
      </c>
      <c r="BU31">
        <f t="shared" si="12"/>
        <v>4.1000000000000002E-2</v>
      </c>
      <c r="BV31">
        <f t="shared" si="13"/>
        <v>0.22873983160266081</v>
      </c>
      <c r="BW31">
        <f t="shared" si="14"/>
        <v>0.77126016839733924</v>
      </c>
      <c r="BX31">
        <f t="shared" si="15"/>
        <v>0.23638708306519085</v>
      </c>
      <c r="BY31">
        <f t="shared" si="16"/>
        <v>-166.29491578712066</v>
      </c>
      <c r="BZ31">
        <f t="shared" si="17"/>
        <v>0.25909090909090909</v>
      </c>
      <c r="CA31">
        <f t="shared" si="18"/>
        <v>-0.64615061578867761</v>
      </c>
    </row>
    <row r="32" spans="1:79" x14ac:dyDescent="0.25">
      <c r="A32" s="33">
        <v>4.2000000000000003E-2</v>
      </c>
      <c r="B32">
        <v>30</v>
      </c>
      <c r="C32" s="6">
        <f t="shared" si="0"/>
        <v>0.26818181818181819</v>
      </c>
      <c r="D32" s="6">
        <f t="shared" si="1"/>
        <v>-0.61832119018819676</v>
      </c>
      <c r="E32" s="7">
        <f t="shared" si="2"/>
        <v>0.26818181818181808</v>
      </c>
      <c r="F32" s="7">
        <f t="shared" si="3"/>
        <v>0.32952630988459952</v>
      </c>
      <c r="I32">
        <f t="shared" si="4"/>
        <v>0.98533225591778062</v>
      </c>
      <c r="J32">
        <f t="shared" si="5"/>
        <v>1.0436970258063323</v>
      </c>
      <c r="K32">
        <f t="shared" si="6"/>
        <v>3.7147938737904347E-2</v>
      </c>
      <c r="L32">
        <f t="shared" si="19"/>
        <v>0.14500000000000005</v>
      </c>
      <c r="AU32">
        <f t="shared" si="22"/>
        <v>11</v>
      </c>
      <c r="AV32" s="2">
        <f t="shared" si="23"/>
        <v>2.4E-2</v>
      </c>
      <c r="BK32">
        <v>0.75</v>
      </c>
      <c r="BL32">
        <f>NORMSINV(BK32)</f>
        <v>0.67448975019608193</v>
      </c>
      <c r="BM32">
        <v>0</v>
      </c>
      <c r="BS32">
        <f t="shared" si="10"/>
        <v>4.2000000000000003E-2</v>
      </c>
      <c r="BT32">
        <f t="shared" si="11"/>
        <v>30</v>
      </c>
      <c r="BU32">
        <f t="shared" si="12"/>
        <v>4.2000000000000003E-2</v>
      </c>
      <c r="BV32">
        <f t="shared" si="13"/>
        <v>0.2373330577834297</v>
      </c>
      <c r="BW32">
        <f t="shared" si="14"/>
        <v>0.76266694221657028</v>
      </c>
      <c r="BX32">
        <f t="shared" si="15"/>
        <v>0.2451357913327159</v>
      </c>
      <c r="BY32">
        <f t="shared" si="16"/>
        <v>-167.80979354531252</v>
      </c>
      <c r="BZ32">
        <f t="shared" si="17"/>
        <v>0.26818181818181819</v>
      </c>
      <c r="CA32">
        <f t="shared" si="18"/>
        <v>-0.61832119018819676</v>
      </c>
    </row>
    <row r="33" spans="1:79" x14ac:dyDescent="0.25">
      <c r="A33" s="33">
        <v>4.2999999999999997E-2</v>
      </c>
      <c r="B33">
        <v>31</v>
      </c>
      <c r="C33" s="6">
        <f t="shared" si="0"/>
        <v>0.27727272727272728</v>
      </c>
      <c r="D33" s="6">
        <f t="shared" si="1"/>
        <v>-0.59096263855493125</v>
      </c>
      <c r="E33" s="7">
        <f t="shared" si="2"/>
        <v>0.27727272727272723</v>
      </c>
      <c r="F33" s="7">
        <f t="shared" si="3"/>
        <v>0.33502271171579456</v>
      </c>
      <c r="I33">
        <f t="shared" si="4"/>
        <v>0.98981405352551366</v>
      </c>
      <c r="J33">
        <f t="shared" si="5"/>
        <v>0.76094576493585764</v>
      </c>
      <c r="K33">
        <f t="shared" si="6"/>
        <v>2.70840732125937E-2</v>
      </c>
      <c r="L33">
        <f t="shared" si="19"/>
        <v>0.15000000000000005</v>
      </c>
      <c r="AU33">
        <f t="shared" si="22"/>
        <v>12</v>
      </c>
      <c r="AV33" s="2">
        <f t="shared" si="23"/>
        <v>2.4E-2</v>
      </c>
      <c r="BK33">
        <v>0.75</v>
      </c>
      <c r="BL33">
        <f>NORMSINV(BK33)</f>
        <v>0.67448975019608193</v>
      </c>
      <c r="BM33">
        <v>0.25</v>
      </c>
      <c r="BS33">
        <f t="shared" si="10"/>
        <v>4.2999999999999997E-2</v>
      </c>
      <c r="BT33">
        <f t="shared" si="11"/>
        <v>31</v>
      </c>
      <c r="BU33">
        <f t="shared" si="12"/>
        <v>4.2999999999999997E-2</v>
      </c>
      <c r="BV33">
        <f t="shared" si="13"/>
        <v>0.24610061950466677</v>
      </c>
      <c r="BW33">
        <f t="shared" si="14"/>
        <v>0.75389938049533323</v>
      </c>
      <c r="BX33">
        <f t="shared" si="15"/>
        <v>0.26314302836345027</v>
      </c>
      <c r="BY33">
        <f t="shared" si="16"/>
        <v>-166.96141425566117</v>
      </c>
      <c r="BZ33">
        <f t="shared" si="17"/>
        <v>0.27727272727272728</v>
      </c>
      <c r="CA33">
        <f t="shared" si="18"/>
        <v>-0.59096263855493125</v>
      </c>
    </row>
    <row r="34" spans="1:79" x14ac:dyDescent="0.25">
      <c r="A34" s="33">
        <v>4.2999999999999997E-2</v>
      </c>
      <c r="B34">
        <v>32</v>
      </c>
      <c r="C34" s="6">
        <f t="shared" si="0"/>
        <v>0.28636363636363638</v>
      </c>
      <c r="D34" s="6">
        <f t="shared" si="1"/>
        <v>-0.56403946707957264</v>
      </c>
      <c r="E34" s="7">
        <f t="shared" si="2"/>
        <v>0.28636363636363626</v>
      </c>
      <c r="F34" s="7">
        <f t="shared" si="3"/>
        <v>0.3402724041702137</v>
      </c>
      <c r="I34">
        <f t="shared" si="4"/>
        <v>0.99305131976373029</v>
      </c>
      <c r="J34">
        <f t="shared" si="5"/>
        <v>0.54395441978744119</v>
      </c>
      <c r="K34">
        <f t="shared" si="6"/>
        <v>1.9360777086496868E-2</v>
      </c>
      <c r="L34">
        <f t="shared" si="19"/>
        <v>0.15500000000000005</v>
      </c>
      <c r="AU34">
        <f t="shared" si="22"/>
        <v>13</v>
      </c>
      <c r="AV34" s="2">
        <f t="shared" si="23"/>
        <v>2.5000000000000001E-2</v>
      </c>
      <c r="BS34">
        <f t="shared" si="10"/>
        <v>4.2999999999999997E-2</v>
      </c>
      <c r="BT34">
        <f t="shared" si="11"/>
        <v>32</v>
      </c>
      <c r="BU34">
        <f t="shared" si="12"/>
        <v>4.2999999999999997E-2</v>
      </c>
      <c r="BV34">
        <f t="shared" si="13"/>
        <v>0.24610061950466677</v>
      </c>
      <c r="BW34">
        <f t="shared" si="14"/>
        <v>0.75389938049533323</v>
      </c>
      <c r="BX34">
        <f t="shared" si="15"/>
        <v>0.26314302836345027</v>
      </c>
      <c r="BY34">
        <f t="shared" si="16"/>
        <v>-172.43555898535496</v>
      </c>
      <c r="BZ34">
        <f t="shared" si="17"/>
        <v>0.28636363636363638</v>
      </c>
      <c r="CA34">
        <f t="shared" si="18"/>
        <v>-0.56403946707957264</v>
      </c>
    </row>
    <row r="35" spans="1:79" x14ac:dyDescent="0.25">
      <c r="A35" s="33">
        <v>4.2999999999999997E-2</v>
      </c>
      <c r="B35">
        <v>33</v>
      </c>
      <c r="C35" s="6">
        <f t="shared" ref="C35:C66" si="24">(B35-0.5)/$S$2</f>
        <v>0.29545454545454547</v>
      </c>
      <c r="D35" s="6">
        <f t="shared" si="1"/>
        <v>-0.53751910620277299</v>
      </c>
      <c r="E35" s="7">
        <f t="shared" si="2"/>
        <v>0.29545454545454547</v>
      </c>
      <c r="F35" s="7">
        <f t="shared" si="3"/>
        <v>0.34527919513294891</v>
      </c>
      <c r="I35">
        <f t="shared" si="4"/>
        <v>0.9953440246083578</v>
      </c>
      <c r="J35">
        <f t="shared" si="5"/>
        <v>0.3812421083207943</v>
      </c>
      <c r="K35">
        <f t="shared" si="6"/>
        <v>1.3569415389747711E-2</v>
      </c>
      <c r="L35">
        <f t="shared" si="19"/>
        <v>0.16000000000000006</v>
      </c>
      <c r="AU35">
        <f t="shared" si="22"/>
        <v>14</v>
      </c>
      <c r="AV35" s="2">
        <f t="shared" si="23"/>
        <v>2.5999999999999999E-2</v>
      </c>
      <c r="BS35">
        <f t="shared" si="10"/>
        <v>4.2999999999999997E-2</v>
      </c>
      <c r="BT35">
        <f t="shared" si="11"/>
        <v>33</v>
      </c>
      <c r="BU35">
        <f t="shared" si="12"/>
        <v>4.2999999999999997E-2</v>
      </c>
      <c r="BV35">
        <f t="shared" si="13"/>
        <v>0.24610061950466677</v>
      </c>
      <c r="BW35">
        <f t="shared" si="14"/>
        <v>0.75389938049533323</v>
      </c>
      <c r="BX35">
        <f t="shared" si="15"/>
        <v>0.26314302836345027</v>
      </c>
      <c r="BY35">
        <f t="shared" si="16"/>
        <v>-177.90970371504878</v>
      </c>
      <c r="BZ35">
        <f t="shared" si="17"/>
        <v>0.29545454545454547</v>
      </c>
      <c r="CA35">
        <f t="shared" si="18"/>
        <v>-0.53751910620277299</v>
      </c>
    </row>
    <row r="36" spans="1:79" x14ac:dyDescent="0.25">
      <c r="A36" s="33">
        <v>4.3999999999999997E-2</v>
      </c>
      <c r="B36">
        <v>34</v>
      </c>
      <c r="C36" s="6">
        <f t="shared" si="24"/>
        <v>0.30454545454545456</v>
      </c>
      <c r="D36" s="6">
        <f t="shared" si="1"/>
        <v>-0.51137155477068175</v>
      </c>
      <c r="E36" s="7">
        <f t="shared" si="2"/>
        <v>0.30454545454545456</v>
      </c>
      <c r="F36" s="7">
        <f t="shared" si="3"/>
        <v>0.35004660832596124</v>
      </c>
      <c r="I36">
        <f t="shared" si="4"/>
        <v>0.99693609191091337</v>
      </c>
      <c r="J36">
        <f t="shared" si="5"/>
        <v>0.26198037680406272</v>
      </c>
      <c r="K36">
        <f t="shared" si="6"/>
        <v>9.3245748022820242E-3</v>
      </c>
      <c r="L36">
        <f t="shared" si="19"/>
        <v>0.16500000000000006</v>
      </c>
      <c r="AU36">
        <f t="shared" si="22"/>
        <v>15</v>
      </c>
      <c r="AV36" s="2">
        <f t="shared" si="23"/>
        <v>2.7E-2</v>
      </c>
      <c r="BK36" t="s">
        <v>18</v>
      </c>
      <c r="BS36">
        <f t="shared" si="10"/>
        <v>4.3999999999999997E-2</v>
      </c>
      <c r="BT36">
        <f t="shared" si="11"/>
        <v>34</v>
      </c>
      <c r="BU36">
        <f t="shared" si="12"/>
        <v>4.3999999999999997E-2</v>
      </c>
      <c r="BV36">
        <f t="shared" si="13"/>
        <v>0.25503899562004828</v>
      </c>
      <c r="BW36">
        <f t="shared" si="14"/>
        <v>0.74496100437995172</v>
      </c>
      <c r="BX36">
        <f t="shared" si="15"/>
        <v>0.27239356901472789</v>
      </c>
      <c r="BY36">
        <f t="shared" si="16"/>
        <v>-178.67869105239242</v>
      </c>
      <c r="BZ36">
        <f t="shared" si="17"/>
        <v>0.30454545454545456</v>
      </c>
      <c r="CA36">
        <f t="shared" si="18"/>
        <v>-0.51137155477068175</v>
      </c>
    </row>
    <row r="37" spans="1:79" x14ac:dyDescent="0.25">
      <c r="A37" s="33">
        <v>4.4999999999999998E-2</v>
      </c>
      <c r="B37">
        <v>35</v>
      </c>
      <c r="C37" s="6">
        <f t="shared" si="24"/>
        <v>0.31363636363636366</v>
      </c>
      <c r="D37" s="6">
        <f t="shared" si="1"/>
        <v>-0.48556907451731673</v>
      </c>
      <c r="E37" s="7">
        <f t="shared" si="2"/>
        <v>0.3136363636363636</v>
      </c>
      <c r="F37" s="7">
        <f t="shared" si="3"/>
        <v>0.35457790523386246</v>
      </c>
      <c r="I37">
        <f t="shared" si="4"/>
        <v>0.99802006432743351</v>
      </c>
      <c r="J37">
        <f t="shared" si="5"/>
        <v>0.17650873783803384</v>
      </c>
      <c r="K37">
        <f t="shared" si="6"/>
        <v>6.2824130162164515E-3</v>
      </c>
      <c r="L37">
        <f t="shared" si="19"/>
        <v>0.17000000000000007</v>
      </c>
      <c r="AU37">
        <f t="shared" si="22"/>
        <v>16</v>
      </c>
      <c r="AV37" s="2">
        <f t="shared" si="23"/>
        <v>2.8000000000000001E-2</v>
      </c>
      <c r="BK37">
        <v>0.1</v>
      </c>
      <c r="BL37">
        <f>NORMSINV(BK37)</f>
        <v>-1.2815515655446006</v>
      </c>
      <c r="BM37">
        <v>0</v>
      </c>
      <c r="BS37">
        <f t="shared" si="10"/>
        <v>4.4999999999999998E-2</v>
      </c>
      <c r="BT37">
        <f t="shared" si="11"/>
        <v>35</v>
      </c>
      <c r="BU37">
        <f t="shared" si="12"/>
        <v>4.4999999999999998E-2</v>
      </c>
      <c r="BV37">
        <f t="shared" si="13"/>
        <v>0.26414432420998002</v>
      </c>
      <c r="BW37">
        <f t="shared" si="14"/>
        <v>0.73585567579001998</v>
      </c>
      <c r="BX37">
        <f t="shared" si="15"/>
        <v>0.28180283874857759</v>
      </c>
      <c r="BY37">
        <f t="shared" si="16"/>
        <v>-179.24870014914424</v>
      </c>
      <c r="BZ37">
        <f t="shared" si="17"/>
        <v>0.31363636363636366</v>
      </c>
      <c r="CA37">
        <f t="shared" si="18"/>
        <v>-0.48556907451731673</v>
      </c>
    </row>
    <row r="38" spans="1:79" x14ac:dyDescent="0.25">
      <c r="A38" s="33">
        <v>4.4999999999999998E-2</v>
      </c>
      <c r="B38">
        <v>36</v>
      </c>
      <c r="C38" s="6">
        <f t="shared" si="24"/>
        <v>0.32272727272727275</v>
      </c>
      <c r="D38" s="6">
        <f t="shared" si="1"/>
        <v>-0.46008592634944767</v>
      </c>
      <c r="E38" s="7">
        <f t="shared" si="2"/>
        <v>0.3227272727272727</v>
      </c>
      <c r="F38" s="7">
        <f t="shared" si="3"/>
        <v>0.35887610444806101</v>
      </c>
      <c r="I38">
        <f t="shared" si="4"/>
        <v>0.99874369765763249</v>
      </c>
      <c r="J38">
        <f t="shared" si="5"/>
        <v>0.11659856448290021</v>
      </c>
      <c r="K38">
        <f t="shared" si="6"/>
        <v>4.1500514260755378E-3</v>
      </c>
      <c r="L38">
        <f t="shared" si="19"/>
        <v>0.17500000000000007</v>
      </c>
      <c r="AU38">
        <f t="shared" si="22"/>
        <v>17</v>
      </c>
      <c r="AV38" s="2">
        <f t="shared" si="23"/>
        <v>3.3000000000000002E-2</v>
      </c>
      <c r="BK38">
        <v>0.1</v>
      </c>
      <c r="BL38">
        <f t="shared" ref="BL38" si="25">NORMSINV(BK38)</f>
        <v>-1.2815515655446006</v>
      </c>
      <c r="BM38">
        <v>0.25</v>
      </c>
      <c r="BS38">
        <f t="shared" si="10"/>
        <v>4.4999999999999998E-2</v>
      </c>
      <c r="BT38">
        <f t="shared" si="11"/>
        <v>36</v>
      </c>
      <c r="BU38">
        <f t="shared" si="12"/>
        <v>4.4999999999999998E-2</v>
      </c>
      <c r="BV38">
        <f t="shared" si="13"/>
        <v>0.26414432420998002</v>
      </c>
      <c r="BW38">
        <f t="shared" si="14"/>
        <v>0.73585567579001998</v>
      </c>
      <c r="BX38">
        <f t="shared" si="15"/>
        <v>0.29136600983777949</v>
      </c>
      <c r="BY38">
        <f t="shared" si="16"/>
        <v>-182.07486220676881</v>
      </c>
      <c r="BZ38">
        <f t="shared" si="17"/>
        <v>0.32272727272727275</v>
      </c>
      <c r="CA38">
        <f t="shared" si="18"/>
        <v>-0.46008592634944767</v>
      </c>
    </row>
    <row r="39" spans="1:79" x14ac:dyDescent="0.25">
      <c r="A39" s="33">
        <v>4.4999999999999998E-2</v>
      </c>
      <c r="B39">
        <v>37</v>
      </c>
      <c r="C39" s="6">
        <f t="shared" si="24"/>
        <v>0.33181818181818185</v>
      </c>
      <c r="D39" s="6">
        <f t="shared" si="1"/>
        <v>-0.43489814153653245</v>
      </c>
      <c r="E39" s="7">
        <f t="shared" si="2"/>
        <v>0.33181818181818179</v>
      </c>
      <c r="F39" s="7">
        <f t="shared" si="3"/>
        <v>0.36294399877685574</v>
      </c>
      <c r="I39">
        <f t="shared" si="4"/>
        <v>0.99921735296179659</v>
      </c>
      <c r="J39">
        <f t="shared" si="5"/>
        <v>7.5517872224271948E-2</v>
      </c>
      <c r="K39">
        <f t="shared" si="6"/>
        <v>2.687880890373159E-3</v>
      </c>
      <c r="L39">
        <f t="shared" si="19"/>
        <v>0.18000000000000008</v>
      </c>
      <c r="AU39">
        <f t="shared" si="22"/>
        <v>18</v>
      </c>
      <c r="AV39" s="2">
        <f t="shared" si="23"/>
        <v>3.3000000000000002E-2</v>
      </c>
      <c r="BS39">
        <f t="shared" si="10"/>
        <v>4.4999999999999998E-2</v>
      </c>
      <c r="BT39">
        <f t="shared" si="11"/>
        <v>37</v>
      </c>
      <c r="BU39">
        <f t="shared" si="12"/>
        <v>4.4999999999999998E-2</v>
      </c>
      <c r="BV39">
        <f t="shared" si="13"/>
        <v>0.26414432420998002</v>
      </c>
      <c r="BW39">
        <f t="shared" si="14"/>
        <v>0.73585567579001998</v>
      </c>
      <c r="BX39">
        <f t="shared" si="15"/>
        <v>0.31093313325844851</v>
      </c>
      <c r="BY39">
        <f t="shared" si="16"/>
        <v>-182.45890378265244</v>
      </c>
      <c r="BZ39">
        <f t="shared" si="17"/>
        <v>0.33181818181818185</v>
      </c>
      <c r="CA39">
        <f t="shared" si="18"/>
        <v>-0.43489814153653245</v>
      </c>
    </row>
    <row r="40" spans="1:79" x14ac:dyDescent="0.25">
      <c r="A40" s="33">
        <v>4.5999999999999999E-2</v>
      </c>
      <c r="B40">
        <v>38</v>
      </c>
      <c r="C40" s="6">
        <f t="shared" si="24"/>
        <v>0.34090909090909088</v>
      </c>
      <c r="D40" s="6">
        <f t="shared" si="1"/>
        <v>-0.40998332218733691</v>
      </c>
      <c r="E40" s="7">
        <f t="shared" si="2"/>
        <v>0.34090909090909083</v>
      </c>
      <c r="F40" s="7">
        <f t="shared" si="3"/>
        <v>0.36678417041240086</v>
      </c>
      <c r="I40">
        <f t="shared" si="4"/>
        <v>0.99952133627796236</v>
      </c>
      <c r="J40">
        <f t="shared" si="5"/>
        <v>4.7955213992218505E-2</v>
      </c>
      <c r="K40">
        <f t="shared" si="6"/>
        <v>1.7068529539688356E-3</v>
      </c>
      <c r="L40">
        <f t="shared" si="19"/>
        <v>0.18500000000000008</v>
      </c>
      <c r="AU40">
        <f t="shared" si="22"/>
        <v>19</v>
      </c>
      <c r="AV40" s="2">
        <f t="shared" si="23"/>
        <v>3.4000000000000002E-2</v>
      </c>
      <c r="BK40">
        <v>0.9</v>
      </c>
      <c r="BL40">
        <f>NORMSINV(BK40)</f>
        <v>1.2815515655446006</v>
      </c>
      <c r="BM40">
        <v>0</v>
      </c>
      <c r="BS40">
        <f t="shared" si="10"/>
        <v>4.5999999999999999E-2</v>
      </c>
      <c r="BT40">
        <f t="shared" si="11"/>
        <v>38</v>
      </c>
      <c r="BU40">
        <f t="shared" si="12"/>
        <v>4.5999999999999999E-2</v>
      </c>
      <c r="BV40">
        <f t="shared" si="13"/>
        <v>0.2734124053083703</v>
      </c>
      <c r="BW40">
        <f t="shared" si="14"/>
        <v>0.7265875946916297</v>
      </c>
      <c r="BX40">
        <f t="shared" si="15"/>
        <v>0.3310499773513309</v>
      </c>
      <c r="BY40">
        <f t="shared" si="16"/>
        <v>-180.16949306549643</v>
      </c>
      <c r="BZ40">
        <f t="shared" si="17"/>
        <v>0.34090909090909088</v>
      </c>
      <c r="CA40">
        <f t="shared" si="18"/>
        <v>-0.40998332218733691</v>
      </c>
    </row>
    <row r="41" spans="1:79" x14ac:dyDescent="0.25">
      <c r="A41" s="33">
        <v>4.7E-2</v>
      </c>
      <c r="B41">
        <v>39</v>
      </c>
      <c r="C41" s="6">
        <f t="shared" si="24"/>
        <v>0.35</v>
      </c>
      <c r="D41" s="6">
        <f t="shared" si="1"/>
        <v>-0.38532046640756784</v>
      </c>
      <c r="E41" s="7">
        <f t="shared" si="2"/>
        <v>0.34999999999999987</v>
      </c>
      <c r="F41" s="7">
        <f t="shared" si="3"/>
        <v>0.37039900439916557</v>
      </c>
      <c r="I41">
        <f t="shared" si="4"/>
        <v>0.99971262113028991</v>
      </c>
      <c r="J41">
        <f t="shared" si="5"/>
        <v>2.985736441903919E-2</v>
      </c>
      <c r="K41">
        <f t="shared" si="6"/>
        <v>1.0627026013194406E-3</v>
      </c>
      <c r="L41">
        <f t="shared" si="19"/>
        <v>0.19000000000000009</v>
      </c>
      <c r="AU41">
        <f t="shared" si="22"/>
        <v>20</v>
      </c>
      <c r="AV41" s="2">
        <f t="shared" si="23"/>
        <v>3.4000000000000002E-2</v>
      </c>
      <c r="BK41">
        <v>0.9</v>
      </c>
      <c r="BL41">
        <f>NORMSINV(BK41)</f>
        <v>1.2815515655446006</v>
      </c>
      <c r="BM41">
        <v>0.25</v>
      </c>
      <c r="BS41">
        <f t="shared" si="10"/>
        <v>4.7E-2</v>
      </c>
      <c r="BT41">
        <f t="shared" si="11"/>
        <v>39</v>
      </c>
      <c r="BU41">
        <f t="shared" si="12"/>
        <v>4.7E-2</v>
      </c>
      <c r="BV41">
        <f t="shared" si="13"/>
        <v>0.28283870475692019</v>
      </c>
      <c r="BW41">
        <f t="shared" si="14"/>
        <v>0.71716129524307981</v>
      </c>
      <c r="BX41">
        <f t="shared" si="15"/>
        <v>0.3516668032828757</v>
      </c>
      <c r="BY41">
        <f t="shared" si="16"/>
        <v>-177.7121211199464</v>
      </c>
      <c r="BZ41">
        <f t="shared" si="17"/>
        <v>0.35</v>
      </c>
      <c r="CA41">
        <f t="shared" si="18"/>
        <v>-0.38532046640756784</v>
      </c>
    </row>
    <row r="42" spans="1:79" x14ac:dyDescent="0.25">
      <c r="A42" s="33">
        <v>4.7E-2</v>
      </c>
      <c r="B42">
        <v>40</v>
      </c>
      <c r="C42" s="6">
        <f t="shared" si="24"/>
        <v>0.35909090909090907</v>
      </c>
      <c r="D42" s="6">
        <f t="shared" si="1"/>
        <v>-0.36088981433987127</v>
      </c>
      <c r="E42" s="7">
        <f t="shared" si="2"/>
        <v>0.35909090909090902</v>
      </c>
      <c r="F42" s="7">
        <f t="shared" si="3"/>
        <v>0.373790700610452</v>
      </c>
      <c r="I42">
        <f t="shared" si="4"/>
        <v>0.99983064093376905</v>
      </c>
      <c r="J42">
        <f t="shared" si="5"/>
        <v>1.8226221823472478E-2</v>
      </c>
      <c r="K42">
        <f t="shared" si="6"/>
        <v>6.4871946070625946E-4</v>
      </c>
      <c r="L42">
        <f t="shared" si="19"/>
        <v>0.19500000000000009</v>
      </c>
      <c r="AU42">
        <f t="shared" si="22"/>
        <v>21</v>
      </c>
      <c r="AV42" s="2">
        <f t="shared" si="23"/>
        <v>3.4000000000000002E-2</v>
      </c>
      <c r="BS42">
        <f t="shared" si="10"/>
        <v>4.7E-2</v>
      </c>
      <c r="BT42">
        <f t="shared" si="11"/>
        <v>40</v>
      </c>
      <c r="BU42">
        <f t="shared" si="12"/>
        <v>4.7E-2</v>
      </c>
      <c r="BV42">
        <f t="shared" si="13"/>
        <v>0.28283870475692019</v>
      </c>
      <c r="BW42">
        <f t="shared" si="14"/>
        <v>0.71716129524307981</v>
      </c>
      <c r="BX42">
        <f t="shared" si="15"/>
        <v>0.36214594464092476</v>
      </c>
      <c r="BY42">
        <f t="shared" si="16"/>
        <v>-180.00833176904246</v>
      </c>
      <c r="BZ42">
        <f t="shared" si="17"/>
        <v>0.35909090909090907</v>
      </c>
      <c r="CA42">
        <f t="shared" si="18"/>
        <v>-0.36088981433987127</v>
      </c>
    </row>
    <row r="43" spans="1:79" x14ac:dyDescent="0.25">
      <c r="A43" s="33">
        <v>4.8000000000000001E-2</v>
      </c>
      <c r="B43">
        <v>41</v>
      </c>
      <c r="C43" s="6">
        <f t="shared" si="24"/>
        <v>0.36818181818181817</v>
      </c>
      <c r="D43" s="6">
        <f t="shared" si="1"/>
        <v>-0.33667271193459541</v>
      </c>
      <c r="E43" s="7">
        <f t="shared" si="2"/>
        <v>0.36818181818181817</v>
      </c>
      <c r="F43" s="7">
        <f t="shared" si="3"/>
        <v>0.37696128440804427</v>
      </c>
      <c r="I43">
        <f t="shared" si="4"/>
        <v>0.99990203673251077</v>
      </c>
      <c r="J43">
        <f t="shared" si="5"/>
        <v>1.0908659385004228E-2</v>
      </c>
      <c r="K43">
        <f t="shared" si="6"/>
        <v>3.8826805148144334E-4</v>
      </c>
      <c r="L43">
        <f t="shared" si="19"/>
        <v>0.20000000000000009</v>
      </c>
      <c r="AU43">
        <f t="shared" si="22"/>
        <v>22</v>
      </c>
      <c r="AV43" s="2">
        <f t="shared" si="23"/>
        <v>3.4000000000000002E-2</v>
      </c>
      <c r="BS43">
        <f t="shared" si="10"/>
        <v>4.8000000000000001E-2</v>
      </c>
      <c r="BT43">
        <f t="shared" si="11"/>
        <v>41</v>
      </c>
      <c r="BU43">
        <f t="shared" si="12"/>
        <v>4.8000000000000001E-2</v>
      </c>
      <c r="BV43">
        <f t="shared" si="13"/>
        <v>0.29241835919219039</v>
      </c>
      <c r="BW43">
        <f t="shared" si="14"/>
        <v>0.70758164080780961</v>
      </c>
      <c r="BX43">
        <f t="shared" si="15"/>
        <v>0.3834099109677872</v>
      </c>
      <c r="BY43">
        <f t="shared" si="16"/>
        <v>-177.24584945519814</v>
      </c>
      <c r="BZ43">
        <f t="shared" si="17"/>
        <v>0.36818181818181817</v>
      </c>
      <c r="CA43">
        <f t="shared" si="18"/>
        <v>-0.33667271193459541</v>
      </c>
    </row>
    <row r="44" spans="1:79" x14ac:dyDescent="0.25">
      <c r="A44" s="43">
        <v>0.05</v>
      </c>
      <c r="B44">
        <v>42</v>
      </c>
      <c r="C44" s="6">
        <f t="shared" si="24"/>
        <v>0.37727272727272726</v>
      </c>
      <c r="D44" s="6">
        <f t="shared" si="1"/>
        <v>-0.31265148982138624</v>
      </c>
      <c r="E44" s="7">
        <f t="shared" si="2"/>
        <v>0.3772727272727272</v>
      </c>
      <c r="F44" s="7">
        <f t="shared" si="3"/>
        <v>0.37991261613387151</v>
      </c>
      <c r="I44">
        <f t="shared" si="4"/>
        <v>0.9999443848271341</v>
      </c>
      <c r="J44">
        <f t="shared" si="5"/>
        <v>6.4014102134675498E-3</v>
      </c>
      <c r="K44">
        <f t="shared" si="6"/>
        <v>2.2784312742710983E-4</v>
      </c>
      <c r="L44">
        <f t="shared" si="19"/>
        <v>0.2050000000000001</v>
      </c>
      <c r="AU44">
        <f t="shared" si="22"/>
        <v>23</v>
      </c>
      <c r="AV44" s="2">
        <f t="shared" si="23"/>
        <v>3.6999999999999998E-2</v>
      </c>
      <c r="BS44">
        <f t="shared" si="10"/>
        <v>0.05</v>
      </c>
      <c r="BT44">
        <f t="shared" si="11"/>
        <v>42</v>
      </c>
      <c r="BU44">
        <f t="shared" si="12"/>
        <v>0.05</v>
      </c>
      <c r="BV44">
        <f t="shared" si="13"/>
        <v>0.31201667138945205</v>
      </c>
      <c r="BW44">
        <f t="shared" si="14"/>
        <v>0.6879833286105479</v>
      </c>
      <c r="BX44">
        <f t="shared" si="15"/>
        <v>0.39417972587783323</v>
      </c>
      <c r="BY44">
        <f t="shared" si="16"/>
        <v>-173.9386989500253</v>
      </c>
      <c r="BZ44">
        <f t="shared" si="17"/>
        <v>0.37727272727272726</v>
      </c>
      <c r="CA44">
        <f t="shared" si="18"/>
        <v>-0.31265148982138624</v>
      </c>
    </row>
    <row r="45" spans="1:79" x14ac:dyDescent="0.25">
      <c r="A45" s="43">
        <v>5.0999999999999997E-2</v>
      </c>
      <c r="B45">
        <v>43</v>
      </c>
      <c r="C45" s="6">
        <f t="shared" si="24"/>
        <v>0.38636363636363635</v>
      </c>
      <c r="D45" s="6">
        <f t="shared" si="1"/>
        <v>-0.28880935507446348</v>
      </c>
      <c r="E45" s="7">
        <f t="shared" si="2"/>
        <v>0.38636363636363635</v>
      </c>
      <c r="F45" s="7">
        <f t="shared" si="3"/>
        <v>0.38264639956064211</v>
      </c>
      <c r="I45">
        <f t="shared" si="4"/>
        <v>0.99996901335920374</v>
      </c>
      <c r="J45">
        <f t="shared" si="5"/>
        <v>3.6830658401617884E-3</v>
      </c>
      <c r="K45">
        <f t="shared" si="6"/>
        <v>1.3109005852756565E-4</v>
      </c>
      <c r="L45">
        <f t="shared" si="19"/>
        <v>0.2100000000000001</v>
      </c>
      <c r="AU45">
        <f t="shared" si="22"/>
        <v>24</v>
      </c>
      <c r="AV45" s="2">
        <f t="shared" si="23"/>
        <v>3.7999999999999999E-2</v>
      </c>
      <c r="BS45">
        <f t="shared" si="10"/>
        <v>5.0999999999999997E-2</v>
      </c>
      <c r="BT45">
        <f t="shared" si="11"/>
        <v>43</v>
      </c>
      <c r="BU45">
        <f t="shared" si="12"/>
        <v>5.0999999999999997E-2</v>
      </c>
      <c r="BV45">
        <f t="shared" si="13"/>
        <v>0.32202401710239814</v>
      </c>
      <c r="BW45">
        <f t="shared" si="14"/>
        <v>0.67797598289760186</v>
      </c>
      <c r="BX45">
        <f t="shared" si="15"/>
        <v>0.40503106897955354</v>
      </c>
      <c r="BY45">
        <f t="shared" si="16"/>
        <v>-173.13825526979321</v>
      </c>
      <c r="BZ45">
        <f t="shared" si="17"/>
        <v>0.38636363636363635</v>
      </c>
      <c r="CA45">
        <f t="shared" si="18"/>
        <v>-0.28880935507446348</v>
      </c>
    </row>
    <row r="46" spans="1:79" x14ac:dyDescent="0.25">
      <c r="A46" s="43">
        <v>5.3999999999999999E-2</v>
      </c>
      <c r="B46">
        <v>44</v>
      </c>
      <c r="C46" s="6">
        <f t="shared" si="24"/>
        <v>0.39545454545454545</v>
      </c>
      <c r="D46" s="6">
        <f t="shared" si="1"/>
        <v>-0.26513029400863819</v>
      </c>
      <c r="E46" s="7">
        <f t="shared" si="2"/>
        <v>0.39545454545454545</v>
      </c>
      <c r="F46" s="7">
        <f t="shared" si="3"/>
        <v>0.3851641894099635</v>
      </c>
      <c r="I46">
        <f t="shared" si="4"/>
        <v>0.99998305722270753</v>
      </c>
      <c r="J46">
        <f t="shared" si="5"/>
        <v>2.0776522270582166E-3</v>
      </c>
      <c r="K46">
        <f t="shared" si="6"/>
        <v>7.3949140163354955E-5</v>
      </c>
      <c r="L46">
        <f t="shared" si="19"/>
        <v>0.21500000000000011</v>
      </c>
      <c r="AU46">
        <f t="shared" si="22"/>
        <v>25</v>
      </c>
      <c r="AV46" s="2">
        <f t="shared" si="23"/>
        <v>3.7999999999999999E-2</v>
      </c>
      <c r="BS46">
        <f t="shared" si="10"/>
        <v>5.3999999999999999E-2</v>
      </c>
      <c r="BT46">
        <f t="shared" si="11"/>
        <v>44</v>
      </c>
      <c r="BU46">
        <f t="shared" si="12"/>
        <v>5.3999999999999999E-2</v>
      </c>
      <c r="BV46">
        <f t="shared" si="13"/>
        <v>0.35280468968010387</v>
      </c>
      <c r="BW46">
        <f t="shared" si="14"/>
        <v>0.64719531031989619</v>
      </c>
      <c r="BX46">
        <f t="shared" si="15"/>
        <v>0.41595593087469518</v>
      </c>
      <c r="BY46">
        <f t="shared" si="16"/>
        <v>-166.9544461073516</v>
      </c>
      <c r="BZ46">
        <f t="shared" si="17"/>
        <v>0.39545454545454545</v>
      </c>
      <c r="CA46">
        <f t="shared" si="18"/>
        <v>-0.26513029400863819</v>
      </c>
    </row>
    <row r="47" spans="1:79" x14ac:dyDescent="0.25">
      <c r="A47" s="43">
        <v>5.5E-2</v>
      </c>
      <c r="B47">
        <v>45</v>
      </c>
      <c r="C47" s="6">
        <f t="shared" si="24"/>
        <v>0.40454545454545454</v>
      </c>
      <c r="D47" s="6">
        <f t="shared" si="1"/>
        <v>-0.24159898442454747</v>
      </c>
      <c r="E47" s="7">
        <f t="shared" si="2"/>
        <v>0.40454545454545449</v>
      </c>
      <c r="F47" s="7">
        <f t="shared" si="3"/>
        <v>0.38746739803084412</v>
      </c>
      <c r="I47">
        <f t="shared" si="4"/>
        <v>0.99999090918267342</v>
      </c>
      <c r="J47">
        <f t="shared" si="5"/>
        <v>1.1491210288232967E-3</v>
      </c>
      <c r="K47">
        <f t="shared" si="6"/>
        <v>4.0900257953869553E-5</v>
      </c>
      <c r="L47">
        <f t="shared" si="19"/>
        <v>0.22000000000000011</v>
      </c>
      <c r="AU47">
        <f t="shared" si="22"/>
        <v>26</v>
      </c>
      <c r="AV47" s="2">
        <f t="shared" si="23"/>
        <v>3.7999999999999999E-2</v>
      </c>
      <c r="BS47">
        <f t="shared" si="10"/>
        <v>5.5E-2</v>
      </c>
      <c r="BT47">
        <f t="shared" si="11"/>
        <v>45</v>
      </c>
      <c r="BU47">
        <f t="shared" si="12"/>
        <v>5.5E-2</v>
      </c>
      <c r="BV47">
        <f t="shared" si="13"/>
        <v>0.36329556788911949</v>
      </c>
      <c r="BW47">
        <f t="shared" si="14"/>
        <v>0.63670443211088057</v>
      </c>
      <c r="BX47">
        <f t="shared" si="15"/>
        <v>0.41595593087469518</v>
      </c>
      <c r="BY47">
        <f t="shared" si="16"/>
        <v>-168.18459042423694</v>
      </c>
      <c r="BZ47">
        <f t="shared" si="17"/>
        <v>0.40454545454545454</v>
      </c>
      <c r="CA47">
        <f t="shared" si="18"/>
        <v>-0.24159898442454747</v>
      </c>
    </row>
    <row r="48" spans="1:79" x14ac:dyDescent="0.25">
      <c r="A48" s="43">
        <v>5.6000000000000001E-2</v>
      </c>
      <c r="B48">
        <v>46</v>
      </c>
      <c r="C48" s="6">
        <f t="shared" si="24"/>
        <v>0.41363636363636364</v>
      </c>
      <c r="D48" s="6">
        <f t="shared" si="1"/>
        <v>-0.21820071595246204</v>
      </c>
      <c r="E48" s="7">
        <f t="shared" si="2"/>
        <v>0.41363636363636358</v>
      </c>
      <c r="F48" s="7">
        <f t="shared" si="3"/>
        <v>0.38955730131818284</v>
      </c>
      <c r="I48">
        <f t="shared" si="4"/>
        <v>0.9999952135858402</v>
      </c>
      <c r="J48">
        <f t="shared" si="5"/>
        <v>6.231437418852809E-4</v>
      </c>
      <c r="K48">
        <f t="shared" si="6"/>
        <v>2.2179334592411031E-5</v>
      </c>
      <c r="L48">
        <f t="shared" si="19"/>
        <v>0.22500000000000012</v>
      </c>
      <c r="AU48">
        <f t="shared" si="22"/>
        <v>27</v>
      </c>
      <c r="AV48" s="2">
        <f t="shared" si="23"/>
        <v>0.04</v>
      </c>
      <c r="BS48">
        <f t="shared" si="10"/>
        <v>5.6000000000000001E-2</v>
      </c>
      <c r="BT48">
        <f t="shared" si="11"/>
        <v>46</v>
      </c>
      <c r="BU48">
        <f t="shared" si="12"/>
        <v>5.6000000000000001E-2</v>
      </c>
      <c r="BV48">
        <f t="shared" si="13"/>
        <v>0.37389000998934263</v>
      </c>
      <c r="BW48">
        <f t="shared" si="14"/>
        <v>0.62610999001065737</v>
      </c>
      <c r="BX48">
        <f t="shared" si="15"/>
        <v>0.41595593087469518</v>
      </c>
      <c r="BY48">
        <f t="shared" si="16"/>
        <v>-169.34823136942654</v>
      </c>
      <c r="BZ48">
        <f t="shared" si="17"/>
        <v>0.41363636363636364</v>
      </c>
      <c r="CA48">
        <f t="shared" si="18"/>
        <v>-0.21820071595246204</v>
      </c>
    </row>
    <row r="49" spans="1:79" x14ac:dyDescent="0.25">
      <c r="A49" s="43">
        <v>5.6000000000000001E-2</v>
      </c>
      <c r="B49">
        <v>47</v>
      </c>
      <c r="C49" s="6">
        <f t="shared" si="24"/>
        <v>0.42272727272727273</v>
      </c>
      <c r="D49" s="6">
        <f t="shared" si="1"/>
        <v>-0.19492131733398049</v>
      </c>
      <c r="E49" s="7">
        <f t="shared" si="2"/>
        <v>0.42272727272727273</v>
      </c>
      <c r="F49" s="7">
        <f t="shared" si="3"/>
        <v>0.39143504393946282</v>
      </c>
      <c r="I49">
        <f t="shared" si="4"/>
        <v>0.99999752720131463</v>
      </c>
      <c r="J49">
        <f t="shared" si="5"/>
        <v>3.3131435301431166E-4</v>
      </c>
      <c r="K49">
        <f t="shared" si="6"/>
        <v>1.1792354471122026E-5</v>
      </c>
      <c r="L49">
        <f t="shared" si="19"/>
        <v>0.23000000000000012</v>
      </c>
      <c r="AK49" t="s">
        <v>22</v>
      </c>
      <c r="AL49" t="s">
        <v>23</v>
      </c>
      <c r="AU49">
        <f t="shared" si="22"/>
        <v>28</v>
      </c>
      <c r="AV49" s="2">
        <f t="shared" si="23"/>
        <v>4.1000000000000002E-2</v>
      </c>
      <c r="BS49">
        <f t="shared" si="10"/>
        <v>5.6000000000000001E-2</v>
      </c>
      <c r="BT49">
        <f t="shared" si="11"/>
        <v>47</v>
      </c>
      <c r="BU49">
        <f t="shared" si="12"/>
        <v>5.6000000000000001E-2</v>
      </c>
      <c r="BV49">
        <f t="shared" si="13"/>
        <v>0.37389000998934263</v>
      </c>
      <c r="BW49">
        <f t="shared" si="14"/>
        <v>0.62610999001065737</v>
      </c>
      <c r="BX49">
        <f t="shared" si="15"/>
        <v>0.46022479404391048</v>
      </c>
      <c r="BY49">
        <f t="shared" si="16"/>
        <v>-163.66454729853777</v>
      </c>
      <c r="BZ49">
        <f t="shared" si="17"/>
        <v>0.42272727272727273</v>
      </c>
      <c r="CA49">
        <f t="shared" si="18"/>
        <v>-0.19492131733398049</v>
      </c>
    </row>
    <row r="50" spans="1:79" x14ac:dyDescent="0.25">
      <c r="A50" s="43">
        <v>5.6000000000000001E-2</v>
      </c>
      <c r="B50">
        <v>48</v>
      </c>
      <c r="C50" s="6">
        <f t="shared" si="24"/>
        <v>0.43181818181818182</v>
      </c>
      <c r="D50" s="6">
        <f t="shared" si="1"/>
        <v>-0.17174708963751179</v>
      </c>
      <c r="E50" s="7">
        <f t="shared" si="2"/>
        <v>0.43181818181818182</v>
      </c>
      <c r="F50" s="7">
        <f t="shared" si="3"/>
        <v>0.39310164392805003</v>
      </c>
      <c r="I50">
        <f t="shared" si="4"/>
        <v>0.99999874650749254</v>
      </c>
      <c r="J50">
        <f t="shared" si="5"/>
        <v>1.727117204605001E-4</v>
      </c>
      <c r="K50">
        <f t="shared" si="6"/>
        <v>6.1472671209616396E-6</v>
      </c>
      <c r="L50">
        <f t="shared" si="19"/>
        <v>0.23500000000000013</v>
      </c>
      <c r="AK50">
        <f>SLOPE(D3:D200,A3:A200)</f>
        <v>27.742793645726945</v>
      </c>
      <c r="AL50">
        <f>INTERCEPT(D3:D200,A3:A200)</f>
        <v>-1.871125327796803</v>
      </c>
      <c r="AU50">
        <f t="shared" si="22"/>
        <v>29</v>
      </c>
      <c r="AV50" s="2">
        <f t="shared" si="23"/>
        <v>4.1000000000000002E-2</v>
      </c>
      <c r="BS50">
        <f t="shared" si="10"/>
        <v>5.6000000000000001E-2</v>
      </c>
      <c r="BT50">
        <f t="shared" si="11"/>
        <v>48</v>
      </c>
      <c r="BU50">
        <f t="shared" si="12"/>
        <v>5.6000000000000001E-2</v>
      </c>
      <c r="BV50">
        <f t="shared" si="13"/>
        <v>0.37389000998934263</v>
      </c>
      <c r="BW50">
        <f t="shared" si="14"/>
        <v>0.62610999001065737</v>
      </c>
      <c r="BX50">
        <f t="shared" si="15"/>
        <v>0.46022479404391048</v>
      </c>
      <c r="BY50">
        <f t="shared" si="16"/>
        <v>-167.18421498237728</v>
      </c>
      <c r="BZ50">
        <f t="shared" si="17"/>
        <v>0.43181818181818182</v>
      </c>
      <c r="CA50">
        <f t="shared" si="18"/>
        <v>-0.17174708963751179</v>
      </c>
    </row>
    <row r="51" spans="1:79" x14ac:dyDescent="0.25">
      <c r="A51" s="43">
        <v>5.7000000000000002E-2</v>
      </c>
      <c r="B51">
        <v>49</v>
      </c>
      <c r="C51" s="6">
        <f t="shared" si="24"/>
        <v>0.44090909090909092</v>
      </c>
      <c r="D51" s="6">
        <f t="shared" si="1"/>
        <v>-0.14866474453264869</v>
      </c>
      <c r="E51" s="7">
        <f t="shared" si="2"/>
        <v>0.44090909090909092</v>
      </c>
      <c r="F51" s="7">
        <f t="shared" si="3"/>
        <v>0.3945579966929742</v>
      </c>
      <c r="I51">
        <f t="shared" si="4"/>
        <v>0.99999937656139615</v>
      </c>
      <c r="J51">
        <f t="shared" si="5"/>
        <v>8.8274022557458264E-5</v>
      </c>
      <c r="K51">
        <f t="shared" si="6"/>
        <v>3.1419060331032615E-6</v>
      </c>
      <c r="L51">
        <f t="shared" si="19"/>
        <v>0.24000000000000013</v>
      </c>
      <c r="AU51">
        <f t="shared" si="22"/>
        <v>30</v>
      </c>
      <c r="AV51" s="2">
        <f t="shared" si="23"/>
        <v>4.2000000000000003E-2</v>
      </c>
      <c r="BS51">
        <f t="shared" si="10"/>
        <v>5.7000000000000002E-2</v>
      </c>
      <c r="BT51">
        <f t="shared" si="11"/>
        <v>49</v>
      </c>
      <c r="BU51">
        <f t="shared" si="12"/>
        <v>5.7000000000000002E-2</v>
      </c>
      <c r="BV51">
        <f t="shared" si="13"/>
        <v>0.3845805967613683</v>
      </c>
      <c r="BW51">
        <f t="shared" si="14"/>
        <v>0.61541940323863176</v>
      </c>
      <c r="BX51">
        <f t="shared" si="15"/>
        <v>0.46022479404391048</v>
      </c>
      <c r="BY51">
        <f t="shared" si="16"/>
        <v>-167.9692859988935</v>
      </c>
      <c r="BZ51">
        <f t="shared" si="17"/>
        <v>0.44090909090909092</v>
      </c>
      <c r="CA51">
        <f t="shared" si="18"/>
        <v>-0.14866474453264869</v>
      </c>
    </row>
    <row r="52" spans="1:79" x14ac:dyDescent="0.25">
      <c r="A52" s="43">
        <v>5.8000000000000003E-2</v>
      </c>
      <c r="B52">
        <v>50</v>
      </c>
      <c r="C52" s="6">
        <f t="shared" si="24"/>
        <v>0.45</v>
      </c>
      <c r="D52" s="6">
        <f t="shared" si="1"/>
        <v>-0.12566134685507402</v>
      </c>
      <c r="E52" s="7">
        <f t="shared" si="2"/>
        <v>0.45</v>
      </c>
      <c r="F52" s="7">
        <f t="shared" si="3"/>
        <v>0.39580487848761675</v>
      </c>
      <c r="I52">
        <f t="shared" si="4"/>
        <v>0.99999969577835801</v>
      </c>
      <c r="J52">
        <f t="shared" si="5"/>
        <v>4.4235767984609134E-5</v>
      </c>
      <c r="K52">
        <f t="shared" si="6"/>
        <v>1.5744680290210332E-6</v>
      </c>
      <c r="L52">
        <f t="shared" si="19"/>
        <v>0.24500000000000013</v>
      </c>
      <c r="AK52" s="26" t="s">
        <v>12</v>
      </c>
      <c r="AL52" s="26" t="s">
        <v>13</v>
      </c>
      <c r="AM52" s="26" t="s">
        <v>16</v>
      </c>
      <c r="AN52" s="26" t="s">
        <v>15</v>
      </c>
      <c r="AO52" s="26" t="s">
        <v>16</v>
      </c>
      <c r="AU52">
        <f t="shared" si="22"/>
        <v>31</v>
      </c>
      <c r="AV52" s="2">
        <f t="shared" si="23"/>
        <v>4.2999999999999997E-2</v>
      </c>
      <c r="BS52">
        <f t="shared" si="10"/>
        <v>5.8000000000000003E-2</v>
      </c>
      <c r="BT52">
        <f t="shared" si="11"/>
        <v>50</v>
      </c>
      <c r="BU52">
        <f t="shared" si="12"/>
        <v>5.8000000000000003E-2</v>
      </c>
      <c r="BV52">
        <f t="shared" si="13"/>
        <v>0.39535968925071868</v>
      </c>
      <c r="BW52">
        <f t="shared" si="14"/>
        <v>0.60464031074928126</v>
      </c>
      <c r="BX52">
        <f t="shared" si="15"/>
        <v>0.47139178908615387</v>
      </c>
      <c r="BY52">
        <f t="shared" si="16"/>
        <v>-166.32247792151645</v>
      </c>
      <c r="BZ52">
        <f t="shared" si="17"/>
        <v>0.45</v>
      </c>
      <c r="CA52">
        <f t="shared" si="18"/>
        <v>-0.12566134685507402</v>
      </c>
    </row>
    <row r="53" spans="1:79" x14ac:dyDescent="0.25">
      <c r="A53" s="43">
        <v>5.8000000000000003E-2</v>
      </c>
      <c r="B53">
        <v>51</v>
      </c>
      <c r="C53" s="6">
        <f t="shared" si="24"/>
        <v>0.45909090909090911</v>
      </c>
      <c r="D53" s="6">
        <f t="shared" si="1"/>
        <v>-0.10272426078128216</v>
      </c>
      <c r="E53" s="7">
        <f t="shared" si="2"/>
        <v>0.45909090909090911</v>
      </c>
      <c r="F53" s="7">
        <f t="shared" si="3"/>
        <v>0.39684294937315612</v>
      </c>
      <c r="I53">
        <f t="shared" si="4"/>
        <v>0.99999985435437877</v>
      </c>
      <c r="J53">
        <f t="shared" si="5"/>
        <v>2.1734205687727483E-5</v>
      </c>
      <c r="K53">
        <f t="shared" si="6"/>
        <v>7.73577888449909E-7</v>
      </c>
      <c r="L53">
        <f t="shared" si="19"/>
        <v>0.25000000000000011</v>
      </c>
      <c r="AK53">
        <v>0.1</v>
      </c>
      <c r="AL53">
        <f>_xlfn.NORM.S.INV(AK53)</f>
        <v>-1.2815515655446006</v>
      </c>
      <c r="AM53">
        <f>(AL53-$AL$50)/$AK$50</f>
        <v>2.125142009060111E-2</v>
      </c>
      <c r="AN53">
        <v>0.1</v>
      </c>
      <c r="AO53" s="9">
        <f>AM53</f>
        <v>2.125142009060111E-2</v>
      </c>
      <c r="AU53">
        <f t="shared" si="22"/>
        <v>32</v>
      </c>
      <c r="AV53" s="2">
        <f t="shared" si="23"/>
        <v>4.2999999999999997E-2</v>
      </c>
      <c r="BS53">
        <f t="shared" si="10"/>
        <v>5.8000000000000003E-2</v>
      </c>
      <c r="BT53">
        <f t="shared" si="11"/>
        <v>51</v>
      </c>
      <c r="BU53">
        <f t="shared" si="12"/>
        <v>5.8000000000000003E-2</v>
      </c>
      <c r="BV53">
        <f t="shared" si="13"/>
        <v>0.39535968925071868</v>
      </c>
      <c r="BW53">
        <f t="shared" si="14"/>
        <v>0.60464031074928126</v>
      </c>
      <c r="BX53">
        <f t="shared" si="15"/>
        <v>0.48258132334188386</v>
      </c>
      <c r="BY53">
        <f t="shared" si="16"/>
        <v>-167.31308008454144</v>
      </c>
      <c r="BZ53">
        <f t="shared" si="17"/>
        <v>0.45909090909090911</v>
      </c>
      <c r="CA53">
        <f t="shared" si="18"/>
        <v>-0.10272426078128216</v>
      </c>
    </row>
    <row r="54" spans="1:79" x14ac:dyDescent="0.25">
      <c r="A54" s="43">
        <v>5.8000000000000003E-2</v>
      </c>
      <c r="B54">
        <v>52</v>
      </c>
      <c r="C54" s="6">
        <f t="shared" si="24"/>
        <v>0.4681818181818182</v>
      </c>
      <c r="D54" s="6">
        <f t="shared" si="1"/>
        <v>-7.9841099004125449E-2</v>
      </c>
      <c r="E54" s="7">
        <f t="shared" si="2"/>
        <v>0.4681818181818182</v>
      </c>
      <c r="F54" s="7">
        <f t="shared" si="3"/>
        <v>0.39767275570677019</v>
      </c>
      <c r="I54">
        <f t="shared" si="4"/>
        <v>0.99999993159261635</v>
      </c>
      <c r="J54">
        <f t="shared" si="5"/>
        <v>1.0469923808023569E-5</v>
      </c>
      <c r="K54">
        <f t="shared" si="6"/>
        <v>3.7265229141618386E-7</v>
      </c>
      <c r="L54">
        <f t="shared" si="19"/>
        <v>0.25500000000000012</v>
      </c>
      <c r="AK54">
        <v>0.25</v>
      </c>
      <c r="AL54">
        <f t="shared" ref="AL54:AL57" si="26">_xlfn.NORM.S.INV(AK54)</f>
        <v>-0.67448975019608193</v>
      </c>
      <c r="AM54">
        <f>(AL54-$AL$50)/$AK$50</f>
        <v>4.3133203990977011E-2</v>
      </c>
      <c r="AN54">
        <v>0.25</v>
      </c>
      <c r="AO54" s="9">
        <f>AM54</f>
        <v>4.3133203990977011E-2</v>
      </c>
      <c r="AU54">
        <f t="shared" ref="AU54:AU85" si="27">IF(B35&gt;0,B35,"")</f>
        <v>33</v>
      </c>
      <c r="AV54" s="2">
        <f t="shared" ref="AV54:AV85" si="28">IF(A35&gt;0,A35,"")</f>
        <v>4.2999999999999997E-2</v>
      </c>
      <c r="BS54">
        <f t="shared" si="10"/>
        <v>5.8000000000000003E-2</v>
      </c>
      <c r="BT54">
        <f t="shared" si="11"/>
        <v>52</v>
      </c>
      <c r="BU54">
        <f t="shared" si="12"/>
        <v>5.8000000000000003E-2</v>
      </c>
      <c r="BV54">
        <f t="shared" si="13"/>
        <v>0.39535968925071868</v>
      </c>
      <c r="BW54">
        <f t="shared" si="14"/>
        <v>0.60464031074928126</v>
      </c>
      <c r="BX54">
        <f t="shared" si="15"/>
        <v>0.50499277331581049</v>
      </c>
      <c r="BY54">
        <f t="shared" si="16"/>
        <v>-165.9505597291965</v>
      </c>
      <c r="BZ54">
        <f t="shared" si="17"/>
        <v>0.4681818181818182</v>
      </c>
      <c r="CA54">
        <f t="shared" si="18"/>
        <v>-7.9841099004125449E-2</v>
      </c>
    </row>
    <row r="55" spans="1:79" x14ac:dyDescent="0.25">
      <c r="A55" s="43">
        <v>5.8000000000000003E-2</v>
      </c>
      <c r="B55">
        <v>53</v>
      </c>
      <c r="C55" s="6">
        <f t="shared" si="24"/>
        <v>0.47727272727272729</v>
      </c>
      <c r="D55" s="6">
        <f t="shared" si="1"/>
        <v>-5.6999674358374317E-2</v>
      </c>
      <c r="E55" s="7">
        <f t="shared" si="2"/>
        <v>0.47727272727272729</v>
      </c>
      <c r="F55" s="7">
        <f t="shared" si="3"/>
        <v>0.39829473217933259</v>
      </c>
      <c r="I55">
        <f t="shared" si="4"/>
        <v>0.999999968479372</v>
      </c>
      <c r="J55">
        <f t="shared" si="5"/>
        <v>4.9450742489470447E-6</v>
      </c>
      <c r="K55">
        <f t="shared" si="6"/>
        <v>1.7600827703073313E-7</v>
      </c>
      <c r="L55">
        <f t="shared" si="19"/>
        <v>0.26000000000000012</v>
      </c>
      <c r="AK55">
        <v>0.5</v>
      </c>
      <c r="AL55">
        <f t="shared" si="26"/>
        <v>0</v>
      </c>
      <c r="AM55">
        <f>(AL55-$AL$50)/$AK$50</f>
        <v>6.7445454545454586E-2</v>
      </c>
      <c r="AN55">
        <v>0.5</v>
      </c>
      <c r="AO55" s="9">
        <f>AM55</f>
        <v>6.7445454545454586E-2</v>
      </c>
      <c r="AU55">
        <f t="shared" si="27"/>
        <v>34</v>
      </c>
      <c r="AV55" s="2">
        <f t="shared" si="28"/>
        <v>4.3999999999999997E-2</v>
      </c>
      <c r="BS55">
        <f t="shared" si="10"/>
        <v>5.8000000000000003E-2</v>
      </c>
      <c r="BT55">
        <f t="shared" si="11"/>
        <v>53</v>
      </c>
      <c r="BU55">
        <f t="shared" si="12"/>
        <v>5.8000000000000003E-2</v>
      </c>
      <c r="BV55">
        <f t="shared" si="13"/>
        <v>0.39535968925071868</v>
      </c>
      <c r="BW55">
        <f t="shared" si="14"/>
        <v>0.60464031074928126</v>
      </c>
      <c r="BX55">
        <f t="shared" si="15"/>
        <v>0.51619701058895395</v>
      </c>
      <c r="BY55">
        <f t="shared" si="16"/>
        <v>-166.86874109165896</v>
      </c>
      <c r="BZ55">
        <f t="shared" si="17"/>
        <v>0.47727272727272729</v>
      </c>
      <c r="CA55">
        <f t="shared" si="18"/>
        <v>-5.6999674358374317E-2</v>
      </c>
    </row>
    <row r="56" spans="1:79" x14ac:dyDescent="0.25">
      <c r="A56" s="43">
        <v>5.8999999999999997E-2</v>
      </c>
      <c r="B56">
        <v>54</v>
      </c>
      <c r="C56" s="6">
        <f t="shared" si="24"/>
        <v>0.48636363636363639</v>
      </c>
      <c r="D56" s="6">
        <f t="shared" si="1"/>
        <v>-3.418795339197471E-2</v>
      </c>
      <c r="E56" s="7">
        <f t="shared" si="2"/>
        <v>0.48636363636363639</v>
      </c>
      <c r="F56" s="7">
        <f t="shared" si="3"/>
        <v>0.39870920342255289</v>
      </c>
      <c r="I56">
        <f t="shared" si="4"/>
        <v>0.9999999857517371</v>
      </c>
      <c r="J56">
        <f t="shared" si="5"/>
        <v>2.2899798425702836E-6</v>
      </c>
      <c r="K56">
        <f t="shared" si="6"/>
        <v>8.1506441811612386E-8</v>
      </c>
      <c r="L56">
        <f t="shared" si="19"/>
        <v>0.26500000000000012</v>
      </c>
      <c r="AK56">
        <v>0.75</v>
      </c>
      <c r="AL56">
        <f t="shared" si="26"/>
        <v>0.67448975019608193</v>
      </c>
      <c r="AM56">
        <f>(AL56-$AL$50)/$AK$50</f>
        <v>9.1757705099932155E-2</v>
      </c>
      <c r="AN56">
        <v>0.75</v>
      </c>
      <c r="AO56" s="9">
        <f>AM56</f>
        <v>9.1757705099932155E-2</v>
      </c>
      <c r="AU56">
        <f t="shared" si="27"/>
        <v>35</v>
      </c>
      <c r="AV56" s="2">
        <f t="shared" si="28"/>
        <v>4.4999999999999998E-2</v>
      </c>
      <c r="BS56">
        <f t="shared" si="10"/>
        <v>5.8999999999999997E-2</v>
      </c>
      <c r="BT56">
        <f t="shared" si="11"/>
        <v>54</v>
      </c>
      <c r="BU56">
        <f t="shared" si="12"/>
        <v>5.8999999999999997E-2</v>
      </c>
      <c r="BV56">
        <f t="shared" si="13"/>
        <v>0.40621944502024471</v>
      </c>
      <c r="BW56">
        <f t="shared" si="14"/>
        <v>0.59378055497975524</v>
      </c>
      <c r="BX56">
        <f t="shared" si="15"/>
        <v>0.52738847200944217</v>
      </c>
      <c r="BY56">
        <f t="shared" si="16"/>
        <v>-164.85271975523904</v>
      </c>
      <c r="BZ56">
        <f t="shared" si="17"/>
        <v>0.48636363636363639</v>
      </c>
      <c r="CA56">
        <f t="shared" si="18"/>
        <v>-3.418795339197471E-2</v>
      </c>
    </row>
    <row r="57" spans="1:79" x14ac:dyDescent="0.25">
      <c r="A57" s="43">
        <v>5.8999999999999997E-2</v>
      </c>
      <c r="B57">
        <v>55</v>
      </c>
      <c r="C57" s="6">
        <f t="shared" si="24"/>
        <v>0.49545454545454548</v>
      </c>
      <c r="D57" s="6">
        <f t="shared" si="1"/>
        <v>-1.1394011414951596E-2</v>
      </c>
      <c r="E57" s="7">
        <f t="shared" si="2"/>
        <v>0.49545454545454548</v>
      </c>
      <c r="F57" s="7">
        <f t="shared" si="3"/>
        <v>0.39891638520109646</v>
      </c>
      <c r="I57">
        <f t="shared" si="4"/>
        <v>0.99999999368179548</v>
      </c>
      <c r="J57">
        <f t="shared" si="5"/>
        <v>1.0397287412454788E-6</v>
      </c>
      <c r="K57">
        <f t="shared" si="6"/>
        <v>3.7006696990427609E-8</v>
      </c>
      <c r="L57">
        <f t="shared" si="19"/>
        <v>0.27000000000000013</v>
      </c>
      <c r="AK57">
        <v>0.9</v>
      </c>
      <c r="AL57">
        <f t="shared" si="26"/>
        <v>1.2815515655446006</v>
      </c>
      <c r="AM57">
        <f>(AL57-$AL$50)/$AK$50</f>
        <v>0.11363948900030807</v>
      </c>
      <c r="AN57">
        <v>0.9</v>
      </c>
      <c r="AO57" s="9">
        <f>AM57</f>
        <v>0.11363948900030807</v>
      </c>
      <c r="AU57">
        <f t="shared" si="27"/>
        <v>36</v>
      </c>
      <c r="AV57" s="2">
        <f t="shared" si="28"/>
        <v>4.4999999999999998E-2</v>
      </c>
      <c r="BS57">
        <f t="shared" si="10"/>
        <v>5.8999999999999997E-2</v>
      </c>
      <c r="BT57">
        <f t="shared" si="11"/>
        <v>55</v>
      </c>
      <c r="BU57">
        <f t="shared" si="12"/>
        <v>5.8999999999999997E-2</v>
      </c>
      <c r="BV57">
        <f t="shared" si="13"/>
        <v>0.40621944502024471</v>
      </c>
      <c r="BW57">
        <f t="shared" si="14"/>
        <v>0.59378055497975524</v>
      </c>
      <c r="BX57">
        <f t="shared" si="15"/>
        <v>0.59378055497975524</v>
      </c>
      <c r="BY57">
        <f t="shared" si="16"/>
        <v>-155.00968745561676</v>
      </c>
      <c r="BZ57">
        <f t="shared" si="17"/>
        <v>0.49545454545454548</v>
      </c>
      <c r="CA57">
        <f t="shared" si="18"/>
        <v>-1.1394011414951596E-2</v>
      </c>
    </row>
    <row r="58" spans="1:79" x14ac:dyDescent="0.25">
      <c r="A58" s="43">
        <v>5.8999999999999997E-2</v>
      </c>
      <c r="B58">
        <v>56</v>
      </c>
      <c r="C58" s="6">
        <f t="shared" si="24"/>
        <v>0.50454545454545452</v>
      </c>
      <c r="D58" s="6">
        <f t="shared" si="1"/>
        <v>1.1394011414951596E-2</v>
      </c>
      <c r="E58" s="7">
        <f t="shared" si="2"/>
        <v>0.50454545454545452</v>
      </c>
      <c r="F58" s="7">
        <f t="shared" si="3"/>
        <v>0.39891638520109646</v>
      </c>
      <c r="I58">
        <f t="shared" si="4"/>
        <v>0.99999999725159772</v>
      </c>
      <c r="J58">
        <f t="shared" si="5"/>
        <v>4.6284756825554117E-7</v>
      </c>
      <c r="K58">
        <f t="shared" si="6"/>
        <v>1.6473969634302015E-8</v>
      </c>
      <c r="L58">
        <f t="shared" si="19"/>
        <v>0.27500000000000013</v>
      </c>
      <c r="AU58">
        <f t="shared" si="27"/>
        <v>37</v>
      </c>
      <c r="AV58" s="2">
        <f t="shared" si="28"/>
        <v>4.4999999999999998E-2</v>
      </c>
      <c r="BS58">
        <f t="shared" si="10"/>
        <v>5.8999999999999997E-2</v>
      </c>
      <c r="BT58">
        <f t="shared" si="11"/>
        <v>56</v>
      </c>
      <c r="BU58">
        <f t="shared" si="12"/>
        <v>5.8999999999999997E-2</v>
      </c>
      <c r="BV58">
        <f t="shared" si="13"/>
        <v>0.40621944502024471</v>
      </c>
      <c r="BW58">
        <f t="shared" si="14"/>
        <v>0.59378055497975524</v>
      </c>
      <c r="BX58">
        <f t="shared" si="15"/>
        <v>0.59378055497975524</v>
      </c>
      <c r="BY58">
        <f t="shared" si="16"/>
        <v>-157.85390190434367</v>
      </c>
      <c r="BZ58">
        <f t="shared" si="17"/>
        <v>0.50454545454545452</v>
      </c>
      <c r="CA58">
        <f t="shared" si="18"/>
        <v>1.1394011414951596E-2</v>
      </c>
    </row>
    <row r="59" spans="1:79" x14ac:dyDescent="0.25">
      <c r="A59" s="33">
        <v>6.5000000000000002E-2</v>
      </c>
      <c r="B59">
        <v>57</v>
      </c>
      <c r="C59" s="6">
        <f t="shared" si="24"/>
        <v>0.51363636363636367</v>
      </c>
      <c r="D59" s="6">
        <f t="shared" si="1"/>
        <v>3.4187953391974849E-2</v>
      </c>
      <c r="E59" s="7">
        <f t="shared" si="2"/>
        <v>0.51363636363636367</v>
      </c>
      <c r="F59" s="7">
        <f t="shared" si="3"/>
        <v>0.39870920342255289</v>
      </c>
      <c r="I59">
        <f t="shared" si="4"/>
        <v>0.9999999988272309</v>
      </c>
      <c r="J59">
        <f t="shared" si="5"/>
        <v>2.0201586176750664E-7</v>
      </c>
      <c r="K59">
        <f t="shared" si="6"/>
        <v>7.1902790479129081E-9</v>
      </c>
      <c r="L59">
        <f t="shared" si="19"/>
        <v>0.28000000000000014</v>
      </c>
      <c r="AP59" s="28"/>
      <c r="AU59">
        <f t="shared" si="27"/>
        <v>38</v>
      </c>
      <c r="AV59" s="2">
        <f t="shared" si="28"/>
        <v>4.5999999999999999E-2</v>
      </c>
      <c r="BS59">
        <f t="shared" si="10"/>
        <v>6.5000000000000002E-2</v>
      </c>
      <c r="BT59">
        <f t="shared" si="11"/>
        <v>57</v>
      </c>
      <c r="BU59">
        <f t="shared" si="12"/>
        <v>6.5000000000000002E-2</v>
      </c>
      <c r="BV59">
        <f t="shared" si="13"/>
        <v>0.47261152799055778</v>
      </c>
      <c r="BW59">
        <f t="shared" si="14"/>
        <v>0.52738847200944217</v>
      </c>
      <c r="BX59">
        <f t="shared" si="15"/>
        <v>0.59378055497975524</v>
      </c>
      <c r="BY59">
        <f t="shared" si="16"/>
        <v>-143.59214939138991</v>
      </c>
      <c r="BZ59">
        <f t="shared" si="17"/>
        <v>0.51363636363636367</v>
      </c>
      <c r="CA59">
        <f t="shared" si="18"/>
        <v>3.4187953391974849E-2</v>
      </c>
    </row>
    <row r="60" spans="1:79" x14ac:dyDescent="0.25">
      <c r="A60" s="33">
        <v>6.6000000000000003E-2</v>
      </c>
      <c r="B60">
        <v>58</v>
      </c>
      <c r="C60" s="6">
        <f t="shared" si="24"/>
        <v>0.52272727272727271</v>
      </c>
      <c r="D60" s="6">
        <f t="shared" si="1"/>
        <v>5.6999674358374317E-2</v>
      </c>
      <c r="E60" s="7">
        <f t="shared" si="2"/>
        <v>0.52272727272727271</v>
      </c>
      <c r="F60" s="7">
        <f t="shared" si="3"/>
        <v>0.39829473217933259</v>
      </c>
      <c r="I60">
        <f t="shared" si="4"/>
        <v>0.999999999509113</v>
      </c>
      <c r="J60">
        <f t="shared" si="5"/>
        <v>8.6449503179420114E-8</v>
      </c>
      <c r="K60">
        <f t="shared" si="6"/>
        <v>3.0769665608180762E-9</v>
      </c>
      <c r="L60">
        <f t="shared" si="19"/>
        <v>0.28500000000000014</v>
      </c>
      <c r="AK60" s="105" t="s">
        <v>103</v>
      </c>
      <c r="AL60" s="105"/>
      <c r="AM60" s="103"/>
      <c r="AN60" s="103"/>
      <c r="AU60">
        <f t="shared" si="27"/>
        <v>39</v>
      </c>
      <c r="AV60" s="2">
        <f t="shared" si="28"/>
        <v>4.7E-2</v>
      </c>
      <c r="BS60">
        <f t="shared" si="10"/>
        <v>6.6000000000000003E-2</v>
      </c>
      <c r="BT60">
        <f t="shared" si="11"/>
        <v>58</v>
      </c>
      <c r="BU60">
        <f t="shared" si="12"/>
        <v>6.6000000000000003E-2</v>
      </c>
      <c r="BV60">
        <f t="shared" si="13"/>
        <v>0.48380298941104605</v>
      </c>
      <c r="BW60">
        <f t="shared" si="14"/>
        <v>0.51619701058895395</v>
      </c>
      <c r="BX60">
        <f t="shared" si="15"/>
        <v>0.60464031074928126</v>
      </c>
      <c r="BY60">
        <f t="shared" si="16"/>
        <v>-141.35788813294272</v>
      </c>
      <c r="BZ60">
        <f t="shared" si="17"/>
        <v>0.52272727272727271</v>
      </c>
      <c r="CA60">
        <f t="shared" si="18"/>
        <v>5.6999674358374317E-2</v>
      </c>
    </row>
    <row r="61" spans="1:79" x14ac:dyDescent="0.25">
      <c r="A61" s="33">
        <v>6.7000000000000004E-2</v>
      </c>
      <c r="B61">
        <v>59</v>
      </c>
      <c r="C61" s="6">
        <f t="shared" si="24"/>
        <v>0.53181818181818186</v>
      </c>
      <c r="D61" s="6">
        <f t="shared" si="1"/>
        <v>7.9841099004125601E-2</v>
      </c>
      <c r="E61" s="7">
        <f t="shared" si="2"/>
        <v>0.53181818181818186</v>
      </c>
      <c r="F61" s="7">
        <f t="shared" si="3"/>
        <v>0.39767275570677019</v>
      </c>
      <c r="I61">
        <f t="shared" si="4"/>
        <v>0.99999999979845167</v>
      </c>
      <c r="J61">
        <f t="shared" si="5"/>
        <v>3.6271797665395553E-8</v>
      </c>
      <c r="K61">
        <f t="shared" si="6"/>
        <v>1.2910092529455983E-9</v>
      </c>
      <c r="L61">
        <f t="shared" si="19"/>
        <v>0.29000000000000015</v>
      </c>
      <c r="AK61" s="103" t="s">
        <v>4</v>
      </c>
      <c r="AL61" s="106">
        <f>BP3</f>
        <v>6.7445454545454586E-2</v>
      </c>
      <c r="AM61" s="103"/>
      <c r="AN61" s="103"/>
      <c r="AU61">
        <f t="shared" si="27"/>
        <v>40</v>
      </c>
      <c r="AV61" s="2">
        <f t="shared" si="28"/>
        <v>4.7E-2</v>
      </c>
      <c r="BS61">
        <f t="shared" si="10"/>
        <v>6.7000000000000004E-2</v>
      </c>
      <c r="BT61">
        <f t="shared" si="11"/>
        <v>59</v>
      </c>
      <c r="BU61">
        <f t="shared" si="12"/>
        <v>6.7000000000000004E-2</v>
      </c>
      <c r="BV61">
        <f t="shared" si="13"/>
        <v>0.49500722668418951</v>
      </c>
      <c r="BW61">
        <f t="shared" si="14"/>
        <v>0.50499277331581049</v>
      </c>
      <c r="BX61">
        <f t="shared" si="15"/>
        <v>0.60464031074928126</v>
      </c>
      <c r="BY61">
        <f t="shared" si="16"/>
        <v>-141.13761978397955</v>
      </c>
      <c r="BZ61">
        <f t="shared" si="17"/>
        <v>0.53181818181818186</v>
      </c>
      <c r="CA61">
        <f t="shared" si="18"/>
        <v>7.9841099004125601E-2</v>
      </c>
    </row>
    <row r="62" spans="1:79" x14ac:dyDescent="0.25">
      <c r="A62" s="33">
        <v>6.9000000000000006E-2</v>
      </c>
      <c r="B62">
        <v>60</v>
      </c>
      <c r="C62" s="6">
        <f t="shared" si="24"/>
        <v>0.54090909090909089</v>
      </c>
      <c r="D62" s="6">
        <f t="shared" si="1"/>
        <v>0.10272426078128216</v>
      </c>
      <c r="E62" s="7">
        <f t="shared" si="2"/>
        <v>0.54090909090909089</v>
      </c>
      <c r="F62" s="7">
        <f t="shared" si="3"/>
        <v>0.39684294937315612</v>
      </c>
      <c r="I62">
        <f t="shared" si="4"/>
        <v>0.9999999999188296</v>
      </c>
      <c r="J62">
        <f t="shared" si="5"/>
        <v>1.4921249960668911E-8</v>
      </c>
      <c r="K62">
        <f t="shared" si="6"/>
        <v>5.3108676725762812E-10</v>
      </c>
      <c r="L62">
        <f t="shared" si="19"/>
        <v>0.29500000000000015</v>
      </c>
      <c r="AK62" s="103" t="s">
        <v>135</v>
      </c>
      <c r="AL62" s="106">
        <f>BP4</f>
        <v>3.559264596850302E-2</v>
      </c>
      <c r="AM62" s="103"/>
      <c r="AN62" s="103"/>
      <c r="AU62">
        <f t="shared" si="27"/>
        <v>41</v>
      </c>
      <c r="AV62" s="2">
        <f t="shared" si="28"/>
        <v>4.8000000000000001E-2</v>
      </c>
      <c r="BS62">
        <f t="shared" si="10"/>
        <v>6.9000000000000006E-2</v>
      </c>
      <c r="BT62">
        <f t="shared" si="11"/>
        <v>60</v>
      </c>
      <c r="BU62">
        <f t="shared" si="12"/>
        <v>6.9000000000000006E-2</v>
      </c>
      <c r="BV62">
        <f t="shared" si="13"/>
        <v>0.51741867665811614</v>
      </c>
      <c r="BW62">
        <f t="shared" si="14"/>
        <v>0.48258132334188386</v>
      </c>
      <c r="BX62">
        <f t="shared" si="15"/>
        <v>0.60464031074928126</v>
      </c>
      <c r="BY62">
        <f t="shared" si="16"/>
        <v>-138.2809081441209</v>
      </c>
      <c r="BZ62">
        <f t="shared" si="17"/>
        <v>0.54090909090909089</v>
      </c>
      <c r="CA62">
        <f t="shared" si="18"/>
        <v>0.10272426078128216</v>
      </c>
    </row>
    <row r="63" spans="1:79" x14ac:dyDescent="0.25">
      <c r="A63" s="43">
        <v>7.0000000000000007E-2</v>
      </c>
      <c r="B63">
        <v>61</v>
      </c>
      <c r="C63" s="6">
        <f t="shared" si="24"/>
        <v>0.55000000000000004</v>
      </c>
      <c r="D63" s="6">
        <f t="shared" si="1"/>
        <v>0.12566134685507416</v>
      </c>
      <c r="E63" s="7">
        <f t="shared" si="2"/>
        <v>0.55000000000000004</v>
      </c>
      <c r="F63" s="7">
        <f t="shared" si="3"/>
        <v>0.39580487848761675</v>
      </c>
      <c r="I63">
        <f t="shared" si="4"/>
        <v>0.99999999996793509</v>
      </c>
      <c r="J63">
        <f t="shared" si="5"/>
        <v>6.018259061782476E-9</v>
      </c>
      <c r="K63">
        <f t="shared" si="6"/>
        <v>2.142057641327588E-10</v>
      </c>
      <c r="L63">
        <f t="shared" si="19"/>
        <v>0.30000000000000016</v>
      </c>
      <c r="AK63" s="103" t="s">
        <v>96</v>
      </c>
      <c r="AL63" s="107">
        <f>BP5</f>
        <v>110</v>
      </c>
      <c r="AM63" s="103"/>
      <c r="AN63" s="103"/>
      <c r="AU63">
        <f t="shared" si="27"/>
        <v>42</v>
      </c>
      <c r="AV63" s="2">
        <f t="shared" si="28"/>
        <v>0.05</v>
      </c>
      <c r="BS63">
        <f t="shared" si="10"/>
        <v>7.0000000000000007E-2</v>
      </c>
      <c r="BT63">
        <f t="shared" si="11"/>
        <v>61</v>
      </c>
      <c r="BU63">
        <f t="shared" si="12"/>
        <v>7.0000000000000007E-2</v>
      </c>
      <c r="BV63">
        <f t="shared" si="13"/>
        <v>0.52860821091384613</v>
      </c>
      <c r="BW63">
        <f t="shared" si="14"/>
        <v>0.47139178908615387</v>
      </c>
      <c r="BX63">
        <f t="shared" si="15"/>
        <v>0.60464031074928126</v>
      </c>
      <c r="BY63">
        <f t="shared" si="16"/>
        <v>-138.01614155517049</v>
      </c>
      <c r="BZ63">
        <f t="shared" si="17"/>
        <v>0.55000000000000004</v>
      </c>
      <c r="CA63">
        <f t="shared" si="18"/>
        <v>0.12566134685507416</v>
      </c>
    </row>
    <row r="64" spans="1:79" x14ac:dyDescent="0.25">
      <c r="A64" s="43">
        <v>7.0999999999999994E-2</v>
      </c>
      <c r="B64">
        <v>62</v>
      </c>
      <c r="C64" s="6">
        <f t="shared" si="24"/>
        <v>0.55909090909090908</v>
      </c>
      <c r="D64" s="6">
        <f t="shared" si="1"/>
        <v>0.14866474453264869</v>
      </c>
      <c r="E64" s="7">
        <f t="shared" si="2"/>
        <v>0.55909090909090908</v>
      </c>
      <c r="F64" s="7">
        <f t="shared" si="3"/>
        <v>0.3945579966929742</v>
      </c>
      <c r="I64">
        <f t="shared" si="4"/>
        <v>0.99999999998757583</v>
      </c>
      <c r="J64">
        <f t="shared" si="5"/>
        <v>2.3799404929818474E-9</v>
      </c>
      <c r="K64">
        <f t="shared" si="6"/>
        <v>8.4708379392807444E-11</v>
      </c>
      <c r="L64">
        <f t="shared" si="19"/>
        <v>0.30500000000000016</v>
      </c>
      <c r="AK64" s="103"/>
      <c r="AL64" s="108"/>
      <c r="AM64" s="103"/>
      <c r="AN64" s="103"/>
      <c r="AU64">
        <f t="shared" si="27"/>
        <v>43</v>
      </c>
      <c r="AV64" s="2">
        <f t="shared" si="28"/>
        <v>5.0999999999999997E-2</v>
      </c>
      <c r="BS64">
        <f t="shared" si="10"/>
        <v>7.0999999999999994E-2</v>
      </c>
      <c r="BT64">
        <f t="shared" si="11"/>
        <v>62</v>
      </c>
      <c r="BU64">
        <f t="shared" si="12"/>
        <v>7.0999999999999994E-2</v>
      </c>
      <c r="BV64">
        <f t="shared" si="13"/>
        <v>0.53977520595608952</v>
      </c>
      <c r="BW64">
        <f t="shared" si="14"/>
        <v>0.46022479404391048</v>
      </c>
      <c r="BX64">
        <f t="shared" si="15"/>
        <v>0.61541940323863176</v>
      </c>
      <c r="BY64">
        <f t="shared" si="16"/>
        <v>-135.55261721276727</v>
      </c>
      <c r="BZ64">
        <f t="shared" si="17"/>
        <v>0.55909090909090908</v>
      </c>
      <c r="CA64">
        <f t="shared" si="18"/>
        <v>0.14866474453264869</v>
      </c>
    </row>
    <row r="65" spans="1:79" x14ac:dyDescent="0.25">
      <c r="A65" s="43">
        <v>7.0999999999999994E-2</v>
      </c>
      <c r="B65">
        <v>63</v>
      </c>
      <c r="C65" s="6">
        <f t="shared" si="24"/>
        <v>0.56818181818181823</v>
      </c>
      <c r="D65" s="6">
        <f t="shared" si="1"/>
        <v>0.17174708963751192</v>
      </c>
      <c r="E65" s="7">
        <f t="shared" si="2"/>
        <v>0.56818181818181823</v>
      </c>
      <c r="F65" s="7">
        <f t="shared" si="3"/>
        <v>0.39310164392805003</v>
      </c>
      <c r="I65">
        <f t="shared" si="4"/>
        <v>0.99999999999527822</v>
      </c>
      <c r="J65">
        <f t="shared" si="5"/>
        <v>9.2276447236246307E-10</v>
      </c>
      <c r="K65">
        <f t="shared" si="6"/>
        <v>3.2843629177109639E-11</v>
      </c>
      <c r="L65">
        <f t="shared" si="19"/>
        <v>0.31000000000000016</v>
      </c>
      <c r="AK65" s="103" t="s">
        <v>133</v>
      </c>
      <c r="AL65" s="109">
        <f>BP8</f>
        <v>0.78439818482125645</v>
      </c>
      <c r="AM65" s="103"/>
      <c r="AN65" s="103"/>
      <c r="AU65">
        <f t="shared" si="27"/>
        <v>44</v>
      </c>
      <c r="AV65" s="2">
        <f t="shared" si="28"/>
        <v>5.3999999999999999E-2</v>
      </c>
      <c r="BS65">
        <f t="shared" si="10"/>
        <v>7.0999999999999994E-2</v>
      </c>
      <c r="BT65">
        <f t="shared" si="11"/>
        <v>63</v>
      </c>
      <c r="BU65">
        <f t="shared" si="12"/>
        <v>7.0999999999999994E-2</v>
      </c>
      <c r="BV65">
        <f t="shared" si="13"/>
        <v>0.53977520595608952</v>
      </c>
      <c r="BW65">
        <f t="shared" si="14"/>
        <v>0.46022479404391048</v>
      </c>
      <c r="BX65">
        <f t="shared" si="15"/>
        <v>0.62610999001065737</v>
      </c>
      <c r="BY65">
        <f t="shared" si="16"/>
        <v>-135.60396647308042</v>
      </c>
      <c r="BZ65">
        <f t="shared" si="17"/>
        <v>0.56818181818181823</v>
      </c>
      <c r="CA65">
        <f t="shared" si="18"/>
        <v>0.17174708963751192</v>
      </c>
    </row>
    <row r="66" spans="1:79" x14ac:dyDescent="0.25">
      <c r="A66" s="43">
        <v>7.0999999999999994E-2</v>
      </c>
      <c r="B66">
        <v>64</v>
      </c>
      <c r="C66" s="6">
        <f t="shared" si="24"/>
        <v>0.57727272727272727</v>
      </c>
      <c r="D66" s="6">
        <f t="shared" si="1"/>
        <v>0.19492131733398049</v>
      </c>
      <c r="E66" s="7">
        <f t="shared" si="2"/>
        <v>0.57727272727272727</v>
      </c>
      <c r="F66" s="7">
        <f t="shared" si="3"/>
        <v>0.39143504393946282</v>
      </c>
      <c r="I66">
        <f t="shared" si="4"/>
        <v>0.99999999999823985</v>
      </c>
      <c r="J66">
        <f t="shared" si="5"/>
        <v>3.5078836435933403E-10</v>
      </c>
      <c r="K66">
        <f t="shared" si="6"/>
        <v>1.2485486062512018E-11</v>
      </c>
      <c r="L66">
        <f t="shared" si="19"/>
        <v>0.31500000000000017</v>
      </c>
      <c r="AK66" s="103" t="s">
        <v>99</v>
      </c>
      <c r="AL66" s="119">
        <f>BP10</f>
        <v>4.0591785765680566E-2</v>
      </c>
      <c r="AM66" s="103"/>
      <c r="AN66" s="103"/>
      <c r="AU66">
        <f t="shared" si="27"/>
        <v>45</v>
      </c>
      <c r="AV66" s="2">
        <f t="shared" si="28"/>
        <v>5.5E-2</v>
      </c>
      <c r="BS66">
        <f t="shared" si="10"/>
        <v>7.0999999999999994E-2</v>
      </c>
      <c r="BT66">
        <f t="shared" si="11"/>
        <v>64</v>
      </c>
      <c r="BU66">
        <f t="shared" si="12"/>
        <v>7.0999999999999994E-2</v>
      </c>
      <c r="BV66">
        <f t="shared" si="13"/>
        <v>0.53977520595608952</v>
      </c>
      <c r="BW66">
        <f t="shared" si="14"/>
        <v>0.46022479404391048</v>
      </c>
      <c r="BX66">
        <f t="shared" si="15"/>
        <v>0.62610999001065737</v>
      </c>
      <c r="BY66">
        <f t="shared" si="16"/>
        <v>-137.77362993664971</v>
      </c>
      <c r="BZ66">
        <f t="shared" si="17"/>
        <v>0.57727272727272727</v>
      </c>
      <c r="CA66">
        <f t="shared" si="18"/>
        <v>0.19492131733398049</v>
      </c>
    </row>
    <row r="67" spans="1:79" x14ac:dyDescent="0.25">
      <c r="A67" s="43">
        <v>7.4999999999999997E-2</v>
      </c>
      <c r="B67">
        <v>65</v>
      </c>
      <c r="C67" s="6">
        <f t="shared" ref="C67:C98" si="29">(B67-0.5)/$S$2</f>
        <v>0.58636363636363631</v>
      </c>
      <c r="D67" s="6">
        <f t="shared" si="1"/>
        <v>0.2182007159524619</v>
      </c>
      <c r="E67" s="7">
        <f t="shared" si="2"/>
        <v>0.58636363636363631</v>
      </c>
      <c r="F67" s="7">
        <f t="shared" si="3"/>
        <v>0.38955730131818289</v>
      </c>
      <c r="I67">
        <f t="shared" si="4"/>
        <v>0.99999999999935651</v>
      </c>
      <c r="J67">
        <f t="shared" si="5"/>
        <v>1.3074618954031213E-10</v>
      </c>
      <c r="K67">
        <f t="shared" si="6"/>
        <v>4.6536028360391222E-12</v>
      </c>
      <c r="L67">
        <f t="shared" si="19"/>
        <v>0.32000000000000017</v>
      </c>
      <c r="AK67" s="103"/>
      <c r="AL67" s="108"/>
      <c r="AM67" s="103"/>
      <c r="AN67" s="103"/>
      <c r="AU67">
        <f t="shared" si="27"/>
        <v>46</v>
      </c>
      <c r="AV67" s="2">
        <f t="shared" si="28"/>
        <v>5.6000000000000001E-2</v>
      </c>
      <c r="BS67">
        <f t="shared" si="10"/>
        <v>7.4999999999999997E-2</v>
      </c>
      <c r="BT67">
        <f t="shared" si="11"/>
        <v>65</v>
      </c>
      <c r="BU67">
        <f t="shared" si="12"/>
        <v>7.4999999999999997E-2</v>
      </c>
      <c r="BV67">
        <f t="shared" si="13"/>
        <v>0.58404406912530482</v>
      </c>
      <c r="BW67">
        <f t="shared" si="14"/>
        <v>0.41595593087469518</v>
      </c>
      <c r="BX67">
        <f t="shared" si="15"/>
        <v>0.62610999001065737</v>
      </c>
      <c r="BY67">
        <f t="shared" si="16"/>
        <v>-129.77503955856071</v>
      </c>
      <c r="BZ67">
        <f t="shared" si="17"/>
        <v>0.58636363636363631</v>
      </c>
      <c r="CA67">
        <f t="shared" si="18"/>
        <v>0.2182007159524619</v>
      </c>
    </row>
    <row r="68" spans="1:79" x14ac:dyDescent="0.25">
      <c r="A68" s="43">
        <v>7.4999999999999997E-2</v>
      </c>
      <c r="B68">
        <v>66</v>
      </c>
      <c r="C68" s="6">
        <f t="shared" si="29"/>
        <v>0.59545454545454546</v>
      </c>
      <c r="D68" s="6">
        <f t="shared" ref="D68:D103" si="30">(_xlfn.NORM.S.INV(C68))</f>
        <v>0.24159898442454747</v>
      </c>
      <c r="E68" s="7">
        <f t="shared" ref="E68:E103" si="31">_xlfn.NORM.DIST(D68,0,1,TRUE)</f>
        <v>0.59545454545454546</v>
      </c>
      <c r="F68" s="7">
        <f t="shared" ref="F68:F103" si="32">_xlfn.NORM.DIST(D68,0,1,FALSE)</f>
        <v>0.38746739803084412</v>
      </c>
      <c r="I68">
        <f t="shared" ref="I68:I103" si="33">_xlfn.NORM.DIST(L68,$G$3,$H$3,TRUE)</f>
        <v>0.99999999999976918</v>
      </c>
      <c r="J68">
        <f t="shared" ref="J68:J103" si="34">_xlfn.NORM.DIST(L68,$G$3,$H$3,FALSE)</f>
        <v>4.7779593340794877E-11</v>
      </c>
      <c r="K68">
        <f t="shared" ref="K68:K103" si="35">J68*$H$3</f>
        <v>1.7006021502979565E-12</v>
      </c>
      <c r="L68">
        <f t="shared" si="19"/>
        <v>0.32500000000000018</v>
      </c>
      <c r="AK68" s="103" t="s">
        <v>104</v>
      </c>
      <c r="AL68" s="108"/>
      <c r="AM68" s="103"/>
      <c r="AN68" s="103"/>
      <c r="AU68">
        <f t="shared" si="27"/>
        <v>47</v>
      </c>
      <c r="AV68" s="2">
        <f t="shared" si="28"/>
        <v>5.6000000000000001E-2</v>
      </c>
      <c r="BS68">
        <f t="shared" ref="BS68:BS112" si="36">IF(A68&gt;0,A68,"")</f>
        <v>7.4999999999999997E-2</v>
      </c>
      <c r="BT68">
        <f t="shared" ref="BT68:BT112" si="37">IF(B68&gt;0,B68,"")</f>
        <v>66</v>
      </c>
      <c r="BU68">
        <f t="shared" ref="BU68:BU104" si="38">BS68</f>
        <v>7.4999999999999997E-2</v>
      </c>
      <c r="BV68">
        <f t="shared" ref="BV68:BV112" si="39">_xlfn.NORM.DIST(BU68,$BP$3,$BP$4,TRUE)</f>
        <v>0.58404406912530482</v>
      </c>
      <c r="BW68">
        <f t="shared" ref="BW68:BW112" si="40">1-BV68</f>
        <v>0.41595593087469518</v>
      </c>
      <c r="BX68">
        <f t="shared" ref="BX68:BX104" si="41">SMALL($BW$3:$BW$202,BT68)</f>
        <v>0.63670443211088057</v>
      </c>
      <c r="BY68">
        <f t="shared" ref="BY68:BY104" si="42">(2*BT68-1)*(LN(BV68)+LN(BX68))</f>
        <v>-129.58894255040627</v>
      </c>
      <c r="BZ68">
        <f t="shared" ref="BZ68:BZ104" si="43">(BT68-0.5)/$BP$5</f>
        <v>0.59545454545454546</v>
      </c>
      <c r="CA68">
        <f t="shared" ref="CA68:CA112" si="44">_xlfn.NORM.S.INV(BZ68)</f>
        <v>0.24159898442454747</v>
      </c>
    </row>
    <row r="69" spans="1:79" x14ac:dyDescent="0.25">
      <c r="A69" s="43">
        <v>7.4999999999999997E-2</v>
      </c>
      <c r="B69">
        <v>67</v>
      </c>
      <c r="C69" s="6">
        <f t="shared" si="29"/>
        <v>0.6045454545454545</v>
      </c>
      <c r="D69" s="6">
        <f t="shared" si="30"/>
        <v>0.26513029400863808</v>
      </c>
      <c r="E69" s="7">
        <f t="shared" si="31"/>
        <v>0.6045454545454545</v>
      </c>
      <c r="F69" s="7">
        <f t="shared" si="32"/>
        <v>0.38516418940996355</v>
      </c>
      <c r="I69">
        <f t="shared" si="33"/>
        <v>0.99999999999991884</v>
      </c>
      <c r="J69">
        <f t="shared" si="34"/>
        <v>1.7119276428943373E-11</v>
      </c>
      <c r="K69">
        <f t="shared" si="35"/>
        <v>6.0932034517232017E-13</v>
      </c>
      <c r="L69">
        <f t="shared" ref="L69:L103" si="45">L68+0.005</f>
        <v>0.33000000000000018</v>
      </c>
      <c r="AK69" s="105" t="str">
        <f>IF(AL66&gt;0.05,("Accept Normal"),("Reject Normal"))</f>
        <v>Reject Normal</v>
      </c>
      <c r="AL69" s="110"/>
      <c r="AM69" s="103"/>
      <c r="AN69" s="103"/>
      <c r="AU69">
        <f t="shared" si="27"/>
        <v>48</v>
      </c>
      <c r="AV69" s="2">
        <f t="shared" si="28"/>
        <v>5.6000000000000001E-2</v>
      </c>
      <c r="BS69">
        <f t="shared" si="36"/>
        <v>7.4999999999999997E-2</v>
      </c>
      <c r="BT69">
        <f t="shared" si="37"/>
        <v>67</v>
      </c>
      <c r="BU69">
        <f t="shared" si="38"/>
        <v>7.4999999999999997E-2</v>
      </c>
      <c r="BV69">
        <f t="shared" si="39"/>
        <v>0.58404406912530482</v>
      </c>
      <c r="BW69">
        <f t="shared" si="40"/>
        <v>0.41595593087469518</v>
      </c>
      <c r="BX69">
        <f t="shared" si="41"/>
        <v>0.64719531031989619</v>
      </c>
      <c r="BY69">
        <f t="shared" si="42"/>
        <v>-129.39383767288737</v>
      </c>
      <c r="BZ69">
        <f t="shared" si="43"/>
        <v>0.6045454545454545</v>
      </c>
      <c r="CA69">
        <f t="shared" si="44"/>
        <v>0.26513029400863808</v>
      </c>
    </row>
    <row r="70" spans="1:79" x14ac:dyDescent="0.25">
      <c r="A70" s="43">
        <v>7.5999999999999998E-2</v>
      </c>
      <c r="B70">
        <v>68</v>
      </c>
      <c r="C70" s="6">
        <f t="shared" si="29"/>
        <v>0.61363636363636365</v>
      </c>
      <c r="D70" s="6">
        <f t="shared" si="30"/>
        <v>0.28880935507446348</v>
      </c>
      <c r="E70" s="7">
        <f t="shared" si="31"/>
        <v>0.61363636363636365</v>
      </c>
      <c r="F70" s="7">
        <f t="shared" si="32"/>
        <v>0.38264639956064211</v>
      </c>
      <c r="I70">
        <f t="shared" si="33"/>
        <v>0.99999999999997202</v>
      </c>
      <c r="J70">
        <f t="shared" si="34"/>
        <v>6.013923610475948E-12</v>
      </c>
      <c r="K70">
        <f t="shared" si="35"/>
        <v>2.1405145394929188E-13</v>
      </c>
      <c r="L70">
        <f t="shared" si="45"/>
        <v>0.33500000000000019</v>
      </c>
      <c r="AU70">
        <f t="shared" si="27"/>
        <v>49</v>
      </c>
      <c r="AV70" s="2">
        <f t="shared" si="28"/>
        <v>5.7000000000000002E-2</v>
      </c>
      <c r="BS70">
        <f t="shared" si="36"/>
        <v>7.5999999999999998E-2</v>
      </c>
      <c r="BT70">
        <f t="shared" si="37"/>
        <v>68</v>
      </c>
      <c r="BU70">
        <f t="shared" si="38"/>
        <v>7.5999999999999998E-2</v>
      </c>
      <c r="BV70">
        <f t="shared" si="39"/>
        <v>0.59496893102044646</v>
      </c>
      <c r="BW70">
        <f t="shared" si="40"/>
        <v>0.40503106897955354</v>
      </c>
      <c r="BX70">
        <f t="shared" si="41"/>
        <v>0.67797598289760186</v>
      </c>
      <c r="BY70">
        <f t="shared" si="42"/>
        <v>-122.56508340399249</v>
      </c>
      <c r="BZ70">
        <f t="shared" si="43"/>
        <v>0.61363636363636365</v>
      </c>
      <c r="CA70">
        <f t="shared" si="44"/>
        <v>0.28880935507446348</v>
      </c>
    </row>
    <row r="71" spans="1:79" x14ac:dyDescent="0.25">
      <c r="A71" s="43">
        <v>7.6999999999999999E-2</v>
      </c>
      <c r="B71">
        <v>69</v>
      </c>
      <c r="C71" s="6">
        <f t="shared" si="29"/>
        <v>0.62272727272727268</v>
      </c>
      <c r="D71" s="6">
        <f t="shared" si="30"/>
        <v>0.31265148982138613</v>
      </c>
      <c r="E71" s="7">
        <f t="shared" si="31"/>
        <v>0.62272727272727268</v>
      </c>
      <c r="F71" s="7">
        <f t="shared" si="32"/>
        <v>0.37991261613387151</v>
      </c>
      <c r="I71">
        <f t="shared" si="33"/>
        <v>0.99999999999999056</v>
      </c>
      <c r="J71">
        <f t="shared" si="34"/>
        <v>2.0713808515570594E-12</v>
      </c>
      <c r="K71">
        <f t="shared" si="35"/>
        <v>7.3725925315406722E-14</v>
      </c>
      <c r="L71">
        <f t="shared" si="45"/>
        <v>0.34000000000000019</v>
      </c>
      <c r="AU71">
        <f t="shared" si="27"/>
        <v>50</v>
      </c>
      <c r="AV71" s="2">
        <f t="shared" si="28"/>
        <v>5.8000000000000003E-2</v>
      </c>
      <c r="BS71">
        <f t="shared" si="36"/>
        <v>7.6999999999999999E-2</v>
      </c>
      <c r="BT71">
        <f t="shared" si="37"/>
        <v>69</v>
      </c>
      <c r="BU71">
        <f t="shared" si="38"/>
        <v>7.6999999999999999E-2</v>
      </c>
      <c r="BV71">
        <f t="shared" si="39"/>
        <v>0.60582027412216677</v>
      </c>
      <c r="BW71">
        <f t="shared" si="40"/>
        <v>0.39417972587783323</v>
      </c>
      <c r="BX71">
        <f t="shared" si="41"/>
        <v>0.6879833286105479</v>
      </c>
      <c r="BY71">
        <f t="shared" si="42"/>
        <v>-119.89727445596876</v>
      </c>
      <c r="BZ71">
        <f t="shared" si="43"/>
        <v>0.62272727272727268</v>
      </c>
      <c r="CA71">
        <f t="shared" si="44"/>
        <v>0.31265148982138613</v>
      </c>
    </row>
    <row r="72" spans="1:79" x14ac:dyDescent="0.25">
      <c r="A72" s="43">
        <v>7.8E-2</v>
      </c>
      <c r="B72">
        <v>70</v>
      </c>
      <c r="C72" s="6">
        <f t="shared" si="29"/>
        <v>0.63181818181818183</v>
      </c>
      <c r="D72" s="6">
        <f t="shared" si="30"/>
        <v>0.33667271193459541</v>
      </c>
      <c r="E72" s="7">
        <f t="shared" si="31"/>
        <v>0.63181818181818183</v>
      </c>
      <c r="F72" s="7">
        <f t="shared" si="32"/>
        <v>0.37696128440804427</v>
      </c>
      <c r="I72">
        <f t="shared" si="33"/>
        <v>0.99999999999999689</v>
      </c>
      <c r="J72">
        <f t="shared" si="34"/>
        <v>6.9950617745405245E-13</v>
      </c>
      <c r="K72">
        <f t="shared" si="35"/>
        <v>2.4897275726902938E-14</v>
      </c>
      <c r="L72">
        <f t="shared" si="45"/>
        <v>0.3450000000000002</v>
      </c>
      <c r="AU72">
        <f t="shared" si="27"/>
        <v>51</v>
      </c>
      <c r="AV72" s="2">
        <f t="shared" si="28"/>
        <v>5.8000000000000003E-2</v>
      </c>
      <c r="BS72">
        <f t="shared" si="36"/>
        <v>7.8E-2</v>
      </c>
      <c r="BT72">
        <f t="shared" si="37"/>
        <v>70</v>
      </c>
      <c r="BU72">
        <f t="shared" si="38"/>
        <v>7.8E-2</v>
      </c>
      <c r="BV72">
        <f t="shared" si="39"/>
        <v>0.6165900890322128</v>
      </c>
      <c r="BW72">
        <f t="shared" si="40"/>
        <v>0.3834099109677872</v>
      </c>
      <c r="BX72">
        <f t="shared" si="41"/>
        <v>0.70758164080780961</v>
      </c>
      <c r="BY72">
        <f t="shared" si="42"/>
        <v>-115.29398089871084</v>
      </c>
      <c r="BZ72">
        <f t="shared" si="43"/>
        <v>0.63181818181818183</v>
      </c>
      <c r="CA72">
        <f t="shared" si="44"/>
        <v>0.33667271193459541</v>
      </c>
    </row>
    <row r="73" spans="1:79" x14ac:dyDescent="0.25">
      <c r="A73" s="38">
        <v>0.08</v>
      </c>
      <c r="B73">
        <v>71</v>
      </c>
      <c r="C73" s="6">
        <f t="shared" si="29"/>
        <v>0.64090909090909087</v>
      </c>
      <c r="D73" s="6">
        <f t="shared" si="30"/>
        <v>0.36088981433987111</v>
      </c>
      <c r="E73" s="7">
        <f t="shared" si="31"/>
        <v>0.64090909090909087</v>
      </c>
      <c r="F73" s="7">
        <f t="shared" si="32"/>
        <v>0.373790700610452</v>
      </c>
      <c r="I73">
        <f t="shared" si="33"/>
        <v>0.999999999999999</v>
      </c>
      <c r="J73">
        <f t="shared" si="34"/>
        <v>2.3160754241312856E-13</v>
      </c>
      <c r="K73">
        <f t="shared" si="35"/>
        <v>8.2435252607455328E-15</v>
      </c>
      <c r="L73">
        <f t="shared" si="45"/>
        <v>0.3500000000000002</v>
      </c>
      <c r="AU73">
        <f t="shared" si="27"/>
        <v>52</v>
      </c>
      <c r="AV73" s="2">
        <f t="shared" si="28"/>
        <v>5.8000000000000003E-2</v>
      </c>
      <c r="BS73">
        <f t="shared" si="36"/>
        <v>0.08</v>
      </c>
      <c r="BT73">
        <f t="shared" si="37"/>
        <v>71</v>
      </c>
      <c r="BU73">
        <f t="shared" si="38"/>
        <v>0.08</v>
      </c>
      <c r="BV73">
        <f t="shared" si="39"/>
        <v>0.63785405535907524</v>
      </c>
      <c r="BW73">
        <f t="shared" si="40"/>
        <v>0.36214594464092476</v>
      </c>
      <c r="BX73">
        <f t="shared" si="41"/>
        <v>0.71716129524307981</v>
      </c>
      <c r="BY73">
        <f t="shared" si="42"/>
        <v>-110.27613952863575</v>
      </c>
      <c r="BZ73">
        <f t="shared" si="43"/>
        <v>0.64090909090909087</v>
      </c>
      <c r="CA73">
        <f t="shared" si="44"/>
        <v>0.36088981433987111</v>
      </c>
    </row>
    <row r="74" spans="1:79" x14ac:dyDescent="0.25">
      <c r="A74" s="38">
        <v>8.1000000000000003E-2</v>
      </c>
      <c r="B74">
        <v>72</v>
      </c>
      <c r="C74" s="6">
        <f t="shared" si="29"/>
        <v>0.65</v>
      </c>
      <c r="D74" s="6">
        <f t="shared" si="30"/>
        <v>0.38532046640756784</v>
      </c>
      <c r="E74" s="7">
        <f t="shared" si="31"/>
        <v>0.65000000000000013</v>
      </c>
      <c r="F74" s="7">
        <f t="shared" si="32"/>
        <v>0.37039900439916557</v>
      </c>
      <c r="I74">
        <f t="shared" si="33"/>
        <v>0.99999999999999967</v>
      </c>
      <c r="J74">
        <f t="shared" si="34"/>
        <v>7.5187109582744907E-14</v>
      </c>
      <c r="K74">
        <f t="shared" si="35"/>
        <v>2.6761081727736803E-15</v>
      </c>
      <c r="L74">
        <f t="shared" si="45"/>
        <v>0.3550000000000002</v>
      </c>
      <c r="AU74">
        <f t="shared" si="27"/>
        <v>53</v>
      </c>
      <c r="AV74" s="2">
        <f t="shared" si="28"/>
        <v>5.8000000000000003E-2</v>
      </c>
      <c r="BS74">
        <f t="shared" si="36"/>
        <v>8.1000000000000003E-2</v>
      </c>
      <c r="BT74">
        <f t="shared" si="37"/>
        <v>72</v>
      </c>
      <c r="BU74">
        <f t="shared" si="38"/>
        <v>8.1000000000000003E-2</v>
      </c>
      <c r="BV74">
        <f t="shared" si="39"/>
        <v>0.6483331967171243</v>
      </c>
      <c r="BW74">
        <f t="shared" si="40"/>
        <v>0.3516668032828757</v>
      </c>
      <c r="BX74">
        <f t="shared" si="41"/>
        <v>0.71716129524307981</v>
      </c>
      <c r="BY74">
        <f t="shared" si="42"/>
        <v>-109.5101189325968</v>
      </c>
      <c r="BZ74">
        <f t="shared" si="43"/>
        <v>0.65</v>
      </c>
      <c r="CA74">
        <f t="shared" si="44"/>
        <v>0.38532046640756784</v>
      </c>
    </row>
    <row r="75" spans="1:79" x14ac:dyDescent="0.25">
      <c r="A75" s="38">
        <v>8.3000000000000004E-2</v>
      </c>
      <c r="B75">
        <v>73</v>
      </c>
      <c r="C75" s="6">
        <f t="shared" si="29"/>
        <v>0.65909090909090906</v>
      </c>
      <c r="D75" s="6">
        <f t="shared" si="30"/>
        <v>0.4099833221873368</v>
      </c>
      <c r="E75" s="7">
        <f t="shared" si="31"/>
        <v>0.65909090909090917</v>
      </c>
      <c r="F75" s="7">
        <f t="shared" si="32"/>
        <v>0.36678417041240086</v>
      </c>
      <c r="I75">
        <f t="shared" si="33"/>
        <v>0.99999999999999989</v>
      </c>
      <c r="J75">
        <f t="shared" si="34"/>
        <v>2.3931153253959127E-14</v>
      </c>
      <c r="K75">
        <f t="shared" si="35"/>
        <v>8.5177306538615626E-16</v>
      </c>
      <c r="L75">
        <f t="shared" si="45"/>
        <v>0.36000000000000021</v>
      </c>
      <c r="AL75" t="s">
        <v>6</v>
      </c>
      <c r="AM75" t="s">
        <v>71</v>
      </c>
      <c r="AU75">
        <f t="shared" si="27"/>
        <v>54</v>
      </c>
      <c r="AV75" s="2">
        <f t="shared" si="28"/>
        <v>5.8999999999999997E-2</v>
      </c>
      <c r="BS75">
        <f t="shared" si="36"/>
        <v>8.3000000000000004E-2</v>
      </c>
      <c r="BT75">
        <f t="shared" si="37"/>
        <v>73</v>
      </c>
      <c r="BU75">
        <f t="shared" si="38"/>
        <v>8.3000000000000004E-2</v>
      </c>
      <c r="BV75">
        <f t="shared" si="39"/>
        <v>0.6689500226486691</v>
      </c>
      <c r="BW75">
        <f t="shared" si="40"/>
        <v>0.3310499773513309</v>
      </c>
      <c r="BX75">
        <f t="shared" si="41"/>
        <v>0.7265875946916297</v>
      </c>
      <c r="BY75">
        <f t="shared" si="42"/>
        <v>-104.60911300249076</v>
      </c>
      <c r="BZ75">
        <f t="shared" si="43"/>
        <v>0.65909090909090906</v>
      </c>
      <c r="CA75">
        <f t="shared" si="44"/>
        <v>0.4099833221873368</v>
      </c>
    </row>
    <row r="76" spans="1:79" x14ac:dyDescent="0.25">
      <c r="A76" s="38">
        <v>8.5000000000000006E-2</v>
      </c>
      <c r="B76">
        <v>74</v>
      </c>
      <c r="C76" s="6">
        <f t="shared" si="29"/>
        <v>0.66818181818181821</v>
      </c>
      <c r="D76" s="6">
        <f t="shared" si="30"/>
        <v>0.43489814153653256</v>
      </c>
      <c r="E76" s="7">
        <f t="shared" si="31"/>
        <v>0.66818181818181821</v>
      </c>
      <c r="F76" s="7">
        <f t="shared" si="32"/>
        <v>0.36294399877685574</v>
      </c>
      <c r="I76">
        <f t="shared" si="33"/>
        <v>1</v>
      </c>
      <c r="J76">
        <f t="shared" si="34"/>
        <v>7.4681565557928921E-15</v>
      </c>
      <c r="K76">
        <f t="shared" si="35"/>
        <v>2.6581145232769129E-16</v>
      </c>
      <c r="L76">
        <f t="shared" si="45"/>
        <v>0.36500000000000021</v>
      </c>
      <c r="AK76" t="s">
        <v>68</v>
      </c>
      <c r="AL76" s="2">
        <f>_xlfn.QUARTILE.INC(A3:A202,1)</f>
        <v>4.1000000000000002E-2</v>
      </c>
      <c r="AM76">
        <v>0.25</v>
      </c>
      <c r="AU76">
        <f t="shared" si="27"/>
        <v>55</v>
      </c>
      <c r="AV76" s="2">
        <f t="shared" si="28"/>
        <v>5.8999999999999997E-2</v>
      </c>
      <c r="BS76">
        <f t="shared" si="36"/>
        <v>8.5000000000000006E-2</v>
      </c>
      <c r="BT76">
        <f t="shared" si="37"/>
        <v>74</v>
      </c>
      <c r="BU76">
        <f t="shared" si="38"/>
        <v>8.5000000000000006E-2</v>
      </c>
      <c r="BV76">
        <f t="shared" si="39"/>
        <v>0.68906686674155149</v>
      </c>
      <c r="BW76">
        <f t="shared" si="40"/>
        <v>0.31093313325844851</v>
      </c>
      <c r="BX76">
        <f t="shared" si="41"/>
        <v>0.73585567579001998</v>
      </c>
      <c r="BY76">
        <f t="shared" si="42"/>
        <v>-99.833320672037274</v>
      </c>
      <c r="BZ76">
        <f t="shared" si="43"/>
        <v>0.66818181818181821</v>
      </c>
      <c r="CA76">
        <f t="shared" si="44"/>
        <v>0.43489814153653256</v>
      </c>
    </row>
    <row r="77" spans="1:79" x14ac:dyDescent="0.25">
      <c r="A77" s="38">
        <v>8.6999999999999994E-2</v>
      </c>
      <c r="B77">
        <v>75</v>
      </c>
      <c r="C77" s="6">
        <f t="shared" si="29"/>
        <v>0.67727272727272725</v>
      </c>
      <c r="D77" s="6">
        <f t="shared" si="30"/>
        <v>0.46008592634944767</v>
      </c>
      <c r="E77" s="7">
        <f t="shared" si="31"/>
        <v>0.67727272727272725</v>
      </c>
      <c r="F77" s="7">
        <f t="shared" si="32"/>
        <v>0.35887610444806101</v>
      </c>
      <c r="I77">
        <f t="shared" si="33"/>
        <v>1</v>
      </c>
      <c r="J77">
        <f t="shared" si="34"/>
        <v>2.2850344194746825E-15</v>
      </c>
      <c r="K77">
        <f t="shared" si="35"/>
        <v>8.1330421118206197E-17</v>
      </c>
      <c r="L77">
        <f t="shared" si="45"/>
        <v>0.37000000000000022</v>
      </c>
      <c r="AK77" t="s">
        <v>70</v>
      </c>
      <c r="AL77" s="2">
        <f>_xlfn.QUARTILE.INC(A3:A202,2)</f>
        <v>5.8999999999999997E-2</v>
      </c>
      <c r="AM77">
        <v>0.5</v>
      </c>
      <c r="AU77">
        <f t="shared" si="27"/>
        <v>56</v>
      </c>
      <c r="AV77" s="2">
        <f t="shared" si="28"/>
        <v>5.8999999999999997E-2</v>
      </c>
      <c r="BS77">
        <f t="shared" si="36"/>
        <v>8.6999999999999994E-2</v>
      </c>
      <c r="BT77">
        <f t="shared" si="37"/>
        <v>75</v>
      </c>
      <c r="BU77">
        <f t="shared" si="38"/>
        <v>8.6999999999999994E-2</v>
      </c>
      <c r="BV77">
        <f t="shared" si="39"/>
        <v>0.70863399016222051</v>
      </c>
      <c r="BW77">
        <f t="shared" si="40"/>
        <v>0.29136600983777949</v>
      </c>
      <c r="BX77">
        <f t="shared" si="41"/>
        <v>0.73585567579001998</v>
      </c>
      <c r="BY77">
        <f t="shared" si="42"/>
        <v>-97.019471379233082</v>
      </c>
      <c r="BZ77">
        <f t="shared" si="43"/>
        <v>0.67727272727272725</v>
      </c>
      <c r="CA77">
        <f t="shared" si="44"/>
        <v>0.46008592634944767</v>
      </c>
    </row>
    <row r="78" spans="1:79" x14ac:dyDescent="0.25">
      <c r="A78" s="38">
        <v>8.7999999999999995E-2</v>
      </c>
      <c r="B78">
        <v>76</v>
      </c>
      <c r="C78" s="6">
        <f t="shared" si="29"/>
        <v>0.6863636363636364</v>
      </c>
      <c r="D78" s="6">
        <f t="shared" si="30"/>
        <v>0.4855690745173169</v>
      </c>
      <c r="E78" s="7">
        <f t="shared" si="31"/>
        <v>0.68636363636363651</v>
      </c>
      <c r="F78" s="7">
        <f t="shared" si="32"/>
        <v>0.35457790523386246</v>
      </c>
      <c r="I78">
        <f t="shared" si="33"/>
        <v>1</v>
      </c>
      <c r="J78">
        <f t="shared" si="34"/>
        <v>6.8549079304287068E-16</v>
      </c>
      <c r="K78">
        <f t="shared" si="35"/>
        <v>2.439843111144327E-17</v>
      </c>
      <c r="L78">
        <f t="shared" si="45"/>
        <v>0.37500000000000022</v>
      </c>
      <c r="AK78" t="s">
        <v>69</v>
      </c>
      <c r="AL78" s="2">
        <f>_xlfn.QUARTILE.INC(A3:A202,3)</f>
        <v>9.375E-2</v>
      </c>
      <c r="AM78">
        <v>0.75</v>
      </c>
      <c r="AU78">
        <f t="shared" si="27"/>
        <v>57</v>
      </c>
      <c r="AV78" s="2">
        <f t="shared" si="28"/>
        <v>6.5000000000000002E-2</v>
      </c>
      <c r="BS78">
        <f t="shared" si="36"/>
        <v>8.7999999999999995E-2</v>
      </c>
      <c r="BT78">
        <f t="shared" si="37"/>
        <v>76</v>
      </c>
      <c r="BU78">
        <f t="shared" si="38"/>
        <v>8.7999999999999995E-2</v>
      </c>
      <c r="BV78">
        <f t="shared" si="39"/>
        <v>0.71819716125142241</v>
      </c>
      <c r="BW78">
        <f t="shared" si="40"/>
        <v>0.28180283874857759</v>
      </c>
      <c r="BX78">
        <f t="shared" si="41"/>
        <v>0.73585567579001998</v>
      </c>
      <c r="BY78">
        <f t="shared" si="42"/>
        <v>-96.297595713595371</v>
      </c>
      <c r="BZ78">
        <f t="shared" si="43"/>
        <v>0.6863636363636364</v>
      </c>
      <c r="CA78">
        <f t="shared" si="44"/>
        <v>0.4855690745173169</v>
      </c>
    </row>
    <row r="79" spans="1:79" x14ac:dyDescent="0.25">
      <c r="A79" s="38">
        <v>8.8999999999999996E-2</v>
      </c>
      <c r="B79">
        <v>77</v>
      </c>
      <c r="C79" s="6">
        <f t="shared" si="29"/>
        <v>0.69545454545454544</v>
      </c>
      <c r="D79" s="6">
        <f t="shared" si="30"/>
        <v>0.51137155477068175</v>
      </c>
      <c r="E79" s="7">
        <f t="shared" si="31"/>
        <v>0.69545454545454544</v>
      </c>
      <c r="F79" s="7">
        <f t="shared" si="32"/>
        <v>0.35004660832596124</v>
      </c>
      <c r="I79">
        <f t="shared" si="33"/>
        <v>1</v>
      </c>
      <c r="J79">
        <f t="shared" si="34"/>
        <v>2.0162299100385623E-16</v>
      </c>
      <c r="K79">
        <f t="shared" si="35"/>
        <v>7.1762957379109249E-18</v>
      </c>
      <c r="L79">
        <f t="shared" si="45"/>
        <v>0.38000000000000023</v>
      </c>
      <c r="AU79">
        <f t="shared" si="27"/>
        <v>58</v>
      </c>
      <c r="AV79" s="2">
        <f t="shared" si="28"/>
        <v>6.6000000000000003E-2</v>
      </c>
      <c r="BS79">
        <f t="shared" si="36"/>
        <v>8.8999999999999996E-2</v>
      </c>
      <c r="BT79">
        <f t="shared" si="37"/>
        <v>77</v>
      </c>
      <c r="BU79">
        <f t="shared" si="38"/>
        <v>8.8999999999999996E-2</v>
      </c>
      <c r="BV79">
        <f t="shared" si="39"/>
        <v>0.72760643098527211</v>
      </c>
      <c r="BW79">
        <f t="shared" si="40"/>
        <v>0.27239356901472789</v>
      </c>
      <c r="BX79">
        <f t="shared" si="41"/>
        <v>0.74496100437995172</v>
      </c>
      <c r="BY79">
        <f t="shared" si="42"/>
        <v>-93.700015021991902</v>
      </c>
      <c r="BZ79">
        <f t="shared" si="43"/>
        <v>0.69545454545454544</v>
      </c>
      <c r="CA79">
        <f t="shared" si="44"/>
        <v>0.51137155477068175</v>
      </c>
    </row>
    <row r="80" spans="1:79" x14ac:dyDescent="0.25">
      <c r="A80" s="52">
        <v>0.09</v>
      </c>
      <c r="B80">
        <v>78</v>
      </c>
      <c r="C80" s="6">
        <f t="shared" si="29"/>
        <v>0.70454545454545459</v>
      </c>
      <c r="D80" s="6">
        <f t="shared" si="30"/>
        <v>0.53751910620277321</v>
      </c>
      <c r="E80" s="7">
        <f t="shared" si="31"/>
        <v>0.70454545454545459</v>
      </c>
      <c r="F80" s="7">
        <f t="shared" si="32"/>
        <v>0.34527919513294886</v>
      </c>
      <c r="I80">
        <f t="shared" si="33"/>
        <v>1</v>
      </c>
      <c r="J80">
        <f t="shared" si="34"/>
        <v>5.8144417919590234E-17</v>
      </c>
      <c r="K80">
        <f t="shared" si="35"/>
        <v>2.0695136820566581E-18</v>
      </c>
      <c r="L80">
        <f t="shared" si="45"/>
        <v>0.38500000000000023</v>
      </c>
      <c r="AU80">
        <f t="shared" si="27"/>
        <v>59</v>
      </c>
      <c r="AV80" s="2">
        <f t="shared" si="28"/>
        <v>6.7000000000000004E-2</v>
      </c>
      <c r="BS80">
        <f t="shared" si="36"/>
        <v>0.09</v>
      </c>
      <c r="BT80">
        <f t="shared" si="37"/>
        <v>78</v>
      </c>
      <c r="BU80">
        <f t="shared" si="38"/>
        <v>0.09</v>
      </c>
      <c r="BV80">
        <f t="shared" si="39"/>
        <v>0.73685697163654973</v>
      </c>
      <c r="BW80">
        <f t="shared" si="40"/>
        <v>0.26314302836345027</v>
      </c>
      <c r="BX80">
        <f t="shared" si="41"/>
        <v>0.75389938049533323</v>
      </c>
      <c r="BY80">
        <f t="shared" si="42"/>
        <v>-91.117965426343119</v>
      </c>
      <c r="BZ80">
        <f t="shared" si="43"/>
        <v>0.70454545454545459</v>
      </c>
      <c r="CA80">
        <f t="shared" si="44"/>
        <v>0.53751910620277321</v>
      </c>
    </row>
    <row r="81" spans="1:79" x14ac:dyDescent="0.25">
      <c r="A81" s="52">
        <v>0.09</v>
      </c>
      <c r="B81">
        <v>79</v>
      </c>
      <c r="C81" s="6">
        <f t="shared" si="29"/>
        <v>0.71363636363636362</v>
      </c>
      <c r="D81" s="6">
        <f t="shared" si="30"/>
        <v>0.56403946707957264</v>
      </c>
      <c r="E81" s="7">
        <f t="shared" si="31"/>
        <v>0.71363636363636374</v>
      </c>
      <c r="F81" s="7">
        <f t="shared" si="32"/>
        <v>0.3402724041702137</v>
      </c>
      <c r="I81">
        <f t="shared" si="33"/>
        <v>1</v>
      </c>
      <c r="J81">
        <f t="shared" si="34"/>
        <v>1.6440141396362708E-17</v>
      </c>
      <c r="K81">
        <f t="shared" si="35"/>
        <v>5.8514813239286878E-19</v>
      </c>
      <c r="L81">
        <f t="shared" si="45"/>
        <v>0.39000000000000024</v>
      </c>
      <c r="AU81">
        <f t="shared" si="27"/>
        <v>60</v>
      </c>
      <c r="AV81" s="2">
        <f t="shared" si="28"/>
        <v>6.9000000000000006E-2</v>
      </c>
      <c r="BS81">
        <f t="shared" si="36"/>
        <v>0.09</v>
      </c>
      <c r="BT81">
        <f t="shared" si="37"/>
        <v>79</v>
      </c>
      <c r="BU81">
        <f t="shared" si="38"/>
        <v>0.09</v>
      </c>
      <c r="BV81">
        <f t="shared" si="39"/>
        <v>0.73685697163654973</v>
      </c>
      <c r="BW81">
        <f t="shared" si="40"/>
        <v>0.26314302836345027</v>
      </c>
      <c r="BX81">
        <f t="shared" si="41"/>
        <v>0.75389938049533323</v>
      </c>
      <c r="BY81">
        <f t="shared" si="42"/>
        <v>-92.293681109263673</v>
      </c>
      <c r="BZ81">
        <f t="shared" si="43"/>
        <v>0.71363636363636362</v>
      </c>
      <c r="CA81">
        <f t="shared" si="44"/>
        <v>0.56403946707957264</v>
      </c>
    </row>
    <row r="82" spans="1:79" x14ac:dyDescent="0.25">
      <c r="A82" s="52">
        <v>0.09</v>
      </c>
      <c r="B82">
        <v>80</v>
      </c>
      <c r="C82" s="6">
        <f t="shared" si="29"/>
        <v>0.72272727272727277</v>
      </c>
      <c r="D82" s="6">
        <f t="shared" si="30"/>
        <v>0.5909626385549317</v>
      </c>
      <c r="E82" s="7">
        <f t="shared" si="31"/>
        <v>0.72272727272727288</v>
      </c>
      <c r="F82" s="7">
        <f t="shared" si="32"/>
        <v>0.33502271171579451</v>
      </c>
      <c r="I82">
        <f t="shared" si="33"/>
        <v>1</v>
      </c>
      <c r="J82">
        <f t="shared" si="34"/>
        <v>4.5575623300381478E-18</v>
      </c>
      <c r="K82">
        <f t="shared" si="35"/>
        <v>1.6221570249243352E-19</v>
      </c>
      <c r="L82">
        <f t="shared" si="45"/>
        <v>0.39500000000000024</v>
      </c>
      <c r="AU82">
        <f t="shared" si="27"/>
        <v>61</v>
      </c>
      <c r="AV82" s="2">
        <f t="shared" si="28"/>
        <v>7.0000000000000007E-2</v>
      </c>
      <c r="BS82">
        <f t="shared" si="36"/>
        <v>0.09</v>
      </c>
      <c r="BT82">
        <f t="shared" si="37"/>
        <v>80</v>
      </c>
      <c r="BU82">
        <f t="shared" si="38"/>
        <v>0.09</v>
      </c>
      <c r="BV82">
        <f t="shared" si="39"/>
        <v>0.73685697163654973</v>
      </c>
      <c r="BW82">
        <f t="shared" si="40"/>
        <v>0.26314302836345027</v>
      </c>
      <c r="BX82">
        <f t="shared" si="41"/>
        <v>0.75389938049533323</v>
      </c>
      <c r="BY82">
        <f t="shared" si="42"/>
        <v>-93.469396792184227</v>
      </c>
      <c r="BZ82">
        <f t="shared" si="43"/>
        <v>0.72272727272727277</v>
      </c>
      <c r="CA82">
        <f t="shared" si="44"/>
        <v>0.5909626385549317</v>
      </c>
    </row>
    <row r="83" spans="1:79" x14ac:dyDescent="0.25">
      <c r="A83" s="52">
        <v>9.1999999999999998E-2</v>
      </c>
      <c r="B83">
        <v>81</v>
      </c>
      <c r="C83" s="6">
        <f t="shared" si="29"/>
        <v>0.73181818181818181</v>
      </c>
      <c r="D83" s="6">
        <f t="shared" si="30"/>
        <v>0.61832119018819676</v>
      </c>
      <c r="E83" s="7">
        <f t="shared" si="31"/>
        <v>0.73181818181818192</v>
      </c>
      <c r="F83" s="7">
        <f t="shared" si="32"/>
        <v>0.32952630988459952</v>
      </c>
      <c r="I83">
        <f t="shared" si="33"/>
        <v>1</v>
      </c>
      <c r="J83">
        <f t="shared" si="34"/>
        <v>1.2387658730617534E-18</v>
      </c>
      <c r="K83">
        <f t="shared" si="35"/>
        <v>4.4090955157750542E-20</v>
      </c>
      <c r="L83">
        <f t="shared" si="45"/>
        <v>0.40000000000000024</v>
      </c>
      <c r="AU83">
        <f t="shared" si="27"/>
        <v>62</v>
      </c>
      <c r="AV83" s="2">
        <f t="shared" si="28"/>
        <v>7.0999999999999994E-2</v>
      </c>
      <c r="BS83">
        <f t="shared" si="36"/>
        <v>9.1999999999999998E-2</v>
      </c>
      <c r="BT83">
        <f t="shared" si="37"/>
        <v>81</v>
      </c>
      <c r="BU83">
        <f t="shared" si="38"/>
        <v>9.1999999999999998E-2</v>
      </c>
      <c r="BV83">
        <f t="shared" si="39"/>
        <v>0.7548642086672841</v>
      </c>
      <c r="BW83">
        <f t="shared" si="40"/>
        <v>0.2451357913327159</v>
      </c>
      <c r="BX83">
        <f t="shared" si="41"/>
        <v>0.76266694221657028</v>
      </c>
      <c r="BY83">
        <f t="shared" si="42"/>
        <v>-88.896352188895676</v>
      </c>
      <c r="BZ83">
        <f t="shared" si="43"/>
        <v>0.73181818181818181</v>
      </c>
      <c r="CA83">
        <f t="shared" si="44"/>
        <v>0.61832119018819676</v>
      </c>
    </row>
    <row r="84" spans="1:79" x14ac:dyDescent="0.25">
      <c r="A84" s="52">
        <v>9.2999999999999999E-2</v>
      </c>
      <c r="B84">
        <v>82</v>
      </c>
      <c r="C84" s="6">
        <f t="shared" si="29"/>
        <v>0.74090909090909096</v>
      </c>
      <c r="D84" s="6">
        <f t="shared" si="30"/>
        <v>0.64615061578867794</v>
      </c>
      <c r="E84" s="7">
        <f t="shared" si="31"/>
        <v>0.74090909090909096</v>
      </c>
      <c r="F84" s="7">
        <f t="shared" si="32"/>
        <v>0.32377908170360903</v>
      </c>
      <c r="I84">
        <f t="shared" si="33"/>
        <v>1</v>
      </c>
      <c r="J84">
        <f t="shared" si="34"/>
        <v>3.3012270505764527E-19</v>
      </c>
      <c r="K84">
        <f t="shared" si="35"/>
        <v>1.1749940567281309E-20</v>
      </c>
      <c r="L84">
        <f t="shared" si="45"/>
        <v>0.40500000000000025</v>
      </c>
      <c r="AU84">
        <f t="shared" si="27"/>
        <v>63</v>
      </c>
      <c r="AV84" s="2">
        <f t="shared" si="28"/>
        <v>7.0999999999999994E-2</v>
      </c>
      <c r="BS84">
        <f t="shared" si="36"/>
        <v>9.2999999999999999E-2</v>
      </c>
      <c r="BT84">
        <f t="shared" si="37"/>
        <v>82</v>
      </c>
      <c r="BU84">
        <f t="shared" si="38"/>
        <v>9.2999999999999999E-2</v>
      </c>
      <c r="BV84">
        <f t="shared" si="39"/>
        <v>0.76361291693480915</v>
      </c>
      <c r="BW84">
        <f t="shared" si="40"/>
        <v>0.23638708306519085</v>
      </c>
      <c r="BX84">
        <f t="shared" si="41"/>
        <v>0.77126016839733924</v>
      </c>
      <c r="BY84">
        <f t="shared" si="42"/>
        <v>-86.296077929110709</v>
      </c>
      <c r="BZ84">
        <f t="shared" si="43"/>
        <v>0.74090909090909096</v>
      </c>
      <c r="CA84">
        <f t="shared" si="44"/>
        <v>0.64615061578867794</v>
      </c>
    </row>
    <row r="85" spans="1:79" x14ac:dyDescent="0.25">
      <c r="A85" s="52">
        <v>9.4E-2</v>
      </c>
      <c r="B85">
        <v>83</v>
      </c>
      <c r="C85" s="6">
        <f t="shared" si="29"/>
        <v>0.75</v>
      </c>
      <c r="D85" s="6">
        <f t="shared" si="30"/>
        <v>0.67448975019608193</v>
      </c>
      <c r="E85" s="7">
        <f t="shared" si="31"/>
        <v>0.75000000000000011</v>
      </c>
      <c r="F85" s="7">
        <f t="shared" si="32"/>
        <v>0.31777657268410692</v>
      </c>
      <c r="I85">
        <f t="shared" si="33"/>
        <v>1</v>
      </c>
      <c r="J85">
        <f t="shared" si="34"/>
        <v>8.6256355606307074E-20</v>
      </c>
      <c r="K85">
        <f t="shared" si="35"/>
        <v>3.0700919276285884E-21</v>
      </c>
      <c r="L85">
        <f t="shared" si="45"/>
        <v>0.41000000000000025</v>
      </c>
      <c r="AU85">
        <f t="shared" si="27"/>
        <v>64</v>
      </c>
      <c r="AV85" s="2">
        <f t="shared" si="28"/>
        <v>7.0999999999999994E-2</v>
      </c>
      <c r="BS85">
        <f t="shared" si="36"/>
        <v>9.4E-2</v>
      </c>
      <c r="BT85">
        <f t="shared" si="37"/>
        <v>83</v>
      </c>
      <c r="BU85">
        <f t="shared" si="38"/>
        <v>9.4E-2</v>
      </c>
      <c r="BV85">
        <f t="shared" si="39"/>
        <v>0.77218692623114837</v>
      </c>
      <c r="BW85">
        <f t="shared" si="40"/>
        <v>0.22781307376885163</v>
      </c>
      <c r="BX85">
        <f t="shared" si="41"/>
        <v>0.77126016839733924</v>
      </c>
      <c r="BY85">
        <f t="shared" si="42"/>
        <v>-85.512593988464971</v>
      </c>
      <c r="BZ85">
        <f t="shared" si="43"/>
        <v>0.75</v>
      </c>
      <c r="CA85">
        <f t="shared" si="44"/>
        <v>0.67448975019608193</v>
      </c>
    </row>
    <row r="86" spans="1:79" x14ac:dyDescent="0.25">
      <c r="A86" s="52">
        <v>9.6000000000000002E-2</v>
      </c>
      <c r="B86">
        <v>84</v>
      </c>
      <c r="C86" s="6">
        <f t="shared" si="29"/>
        <v>0.75909090909090904</v>
      </c>
      <c r="D86" s="6">
        <f t="shared" si="30"/>
        <v>0.70338126029914938</v>
      </c>
      <c r="E86" s="7">
        <f t="shared" si="31"/>
        <v>0.75909090909090926</v>
      </c>
      <c r="F86" s="7">
        <f t="shared" si="32"/>
        <v>0.3115139582788285</v>
      </c>
      <c r="I86">
        <f t="shared" si="33"/>
        <v>1</v>
      </c>
      <c r="J86">
        <f t="shared" si="34"/>
        <v>2.2097154993825552E-20</v>
      </c>
      <c r="K86">
        <f t="shared" si="35"/>
        <v>7.8649621460637139E-22</v>
      </c>
      <c r="L86">
        <f t="shared" si="45"/>
        <v>0.41500000000000026</v>
      </c>
      <c r="AU86">
        <f t="shared" ref="AU86:AU117" si="46">IF(B67&gt;0,B67,"")</f>
        <v>65</v>
      </c>
      <c r="AV86" s="2">
        <f t="shared" ref="AV86:AV117" si="47">IF(A67&gt;0,A67,"")</f>
        <v>7.4999999999999997E-2</v>
      </c>
      <c r="BS86">
        <f t="shared" si="36"/>
        <v>9.6000000000000002E-2</v>
      </c>
      <c r="BT86">
        <f t="shared" si="37"/>
        <v>84</v>
      </c>
      <c r="BU86">
        <f t="shared" si="38"/>
        <v>9.6000000000000002E-2</v>
      </c>
      <c r="BV86">
        <f t="shared" si="39"/>
        <v>0.78879862534250711</v>
      </c>
      <c r="BW86">
        <f t="shared" si="40"/>
        <v>0.21120137465749289</v>
      </c>
      <c r="BX86">
        <f t="shared" si="41"/>
        <v>0.77967588027429491</v>
      </c>
      <c r="BY86">
        <f t="shared" si="42"/>
        <v>-81.182240764634201</v>
      </c>
      <c r="BZ86">
        <f t="shared" si="43"/>
        <v>0.75909090909090904</v>
      </c>
      <c r="CA86">
        <f t="shared" si="44"/>
        <v>0.70338126029914938</v>
      </c>
    </row>
    <row r="87" spans="1:79" x14ac:dyDescent="0.25">
      <c r="A87" s="52">
        <v>9.7000000000000003E-2</v>
      </c>
      <c r="B87">
        <v>85</v>
      </c>
      <c r="C87" s="6">
        <f t="shared" si="29"/>
        <v>0.76818181818181819</v>
      </c>
      <c r="D87" s="6">
        <f t="shared" si="30"/>
        <v>0.73287222710370803</v>
      </c>
      <c r="E87" s="7">
        <f t="shared" si="31"/>
        <v>0.76818181818181819</v>
      </c>
      <c r="F87" s="7">
        <f t="shared" si="32"/>
        <v>0.30498600647574797</v>
      </c>
      <c r="I87">
        <f t="shared" si="33"/>
        <v>1</v>
      </c>
      <c r="J87">
        <f t="shared" si="34"/>
        <v>5.5502323706967882E-21</v>
      </c>
      <c r="K87">
        <f t="shared" si="35"/>
        <v>1.97547455813136E-22</v>
      </c>
      <c r="L87">
        <f t="shared" si="45"/>
        <v>0.42000000000000026</v>
      </c>
      <c r="AK87" t="s">
        <v>22</v>
      </c>
      <c r="AL87" t="s">
        <v>23</v>
      </c>
      <c r="AU87">
        <f t="shared" si="46"/>
        <v>66</v>
      </c>
      <c r="AV87" s="2">
        <f t="shared" si="47"/>
        <v>7.4999999999999997E-2</v>
      </c>
      <c r="BS87">
        <f t="shared" si="36"/>
        <v>9.7000000000000003E-2</v>
      </c>
      <c r="BT87">
        <f t="shared" si="37"/>
        <v>85</v>
      </c>
      <c r="BU87">
        <f t="shared" si="38"/>
        <v>9.7000000000000003E-2</v>
      </c>
      <c r="BV87">
        <f t="shared" si="39"/>
        <v>0.79683106038580853</v>
      </c>
      <c r="BW87">
        <f t="shared" si="40"/>
        <v>0.20316893961419147</v>
      </c>
      <c r="BX87">
        <f t="shared" si="41"/>
        <v>0.79596375994581237</v>
      </c>
      <c r="BY87">
        <f t="shared" si="42"/>
        <v>-76.94810215654428</v>
      </c>
      <c r="BZ87">
        <f t="shared" si="43"/>
        <v>0.76818181818181819</v>
      </c>
      <c r="CA87">
        <f t="shared" si="44"/>
        <v>0.73287222710370803</v>
      </c>
    </row>
    <row r="88" spans="1:79" x14ac:dyDescent="0.25">
      <c r="A88" s="52">
        <v>9.8000000000000004E-2</v>
      </c>
      <c r="B88">
        <v>86</v>
      </c>
      <c r="C88" s="6">
        <f t="shared" si="29"/>
        <v>0.77727272727272723</v>
      </c>
      <c r="D88" s="6">
        <f t="shared" si="30"/>
        <v>0.76301484027572908</v>
      </c>
      <c r="E88" s="7">
        <f t="shared" si="31"/>
        <v>0.77727272727272723</v>
      </c>
      <c r="F88" s="7">
        <f t="shared" si="32"/>
        <v>0.29818703460739543</v>
      </c>
      <c r="I88">
        <f t="shared" si="33"/>
        <v>1</v>
      </c>
      <c r="J88">
        <f t="shared" si="34"/>
        <v>1.3668331942030161E-21</v>
      </c>
      <c r="K88">
        <f t="shared" si="35"/>
        <v>4.8649209979266088E-23</v>
      </c>
      <c r="L88">
        <f t="shared" si="45"/>
        <v>0.42500000000000027</v>
      </c>
      <c r="AK88">
        <f>SLOPE(A3:A200,D3:D200)</f>
        <v>3.5233114243110313E-2</v>
      </c>
      <c r="AL88">
        <f>INTERCEPT(A3:A200,D3:D200)</f>
        <v>6.7445454545454586E-2</v>
      </c>
      <c r="AU88">
        <f t="shared" si="46"/>
        <v>67</v>
      </c>
      <c r="AV88" s="2">
        <f t="shared" si="47"/>
        <v>7.4999999999999997E-2</v>
      </c>
      <c r="BS88">
        <f t="shared" si="36"/>
        <v>9.8000000000000004E-2</v>
      </c>
      <c r="BT88">
        <f t="shared" si="37"/>
        <v>86</v>
      </c>
      <c r="BU88">
        <f t="shared" si="38"/>
        <v>9.8000000000000004E-2</v>
      </c>
      <c r="BV88">
        <f t="shared" si="39"/>
        <v>0.80467828448195811</v>
      </c>
      <c r="BW88">
        <f t="shared" si="40"/>
        <v>0.19532171551804189</v>
      </c>
      <c r="BX88">
        <f t="shared" si="41"/>
        <v>0.79596375994581237</v>
      </c>
      <c r="BY88">
        <f t="shared" si="42"/>
        <v>-76.18295383807488</v>
      </c>
      <c r="BZ88">
        <f t="shared" si="43"/>
        <v>0.77727272727272723</v>
      </c>
      <c r="CA88">
        <f t="shared" si="44"/>
        <v>0.76301484027572908</v>
      </c>
    </row>
    <row r="89" spans="1:79" x14ac:dyDescent="0.25">
      <c r="A89" s="52">
        <v>9.8000000000000004E-2</v>
      </c>
      <c r="B89">
        <v>87</v>
      </c>
      <c r="C89" s="6">
        <f t="shared" si="29"/>
        <v>0.78636363636363638</v>
      </c>
      <c r="D89" s="6">
        <f t="shared" si="30"/>
        <v>0.7938672327134263</v>
      </c>
      <c r="E89" s="7">
        <f t="shared" si="31"/>
        <v>0.78636363636363638</v>
      </c>
      <c r="F89" s="7">
        <f t="shared" si="32"/>
        <v>0.29111085923330032</v>
      </c>
      <c r="I89">
        <f t="shared" si="33"/>
        <v>1</v>
      </c>
      <c r="J89">
        <f t="shared" si="34"/>
        <v>3.3002695752313275E-22</v>
      </c>
      <c r="K89">
        <f t="shared" si="35"/>
        <v>1.1746532659183048E-23</v>
      </c>
      <c r="L89">
        <f t="shared" si="45"/>
        <v>0.43000000000000027</v>
      </c>
      <c r="AU89">
        <f t="shared" si="46"/>
        <v>68</v>
      </c>
      <c r="AV89" s="2">
        <f t="shared" si="47"/>
        <v>7.5999999999999998E-2</v>
      </c>
      <c r="BS89">
        <f t="shared" si="36"/>
        <v>9.8000000000000004E-2</v>
      </c>
      <c r="BT89">
        <f t="shared" si="37"/>
        <v>87</v>
      </c>
      <c r="BU89">
        <f t="shared" si="38"/>
        <v>9.8000000000000004E-2</v>
      </c>
      <c r="BV89">
        <f t="shared" si="39"/>
        <v>0.80467828448195811</v>
      </c>
      <c r="BW89">
        <f t="shared" si="40"/>
        <v>0.19532171551804189</v>
      </c>
      <c r="BX89">
        <f t="shared" si="41"/>
        <v>0.79596375994581237</v>
      </c>
      <c r="BY89">
        <f t="shared" si="42"/>
        <v>-77.073982537935407</v>
      </c>
      <c r="BZ89">
        <f t="shared" si="43"/>
        <v>0.78636363636363638</v>
      </c>
      <c r="CA89">
        <f t="shared" si="44"/>
        <v>0.7938672327134263</v>
      </c>
    </row>
    <row r="90" spans="1:79" x14ac:dyDescent="0.25">
      <c r="A90" s="31">
        <v>0.10100000000000001</v>
      </c>
      <c r="B90">
        <v>88</v>
      </c>
      <c r="C90" s="6">
        <f t="shared" si="29"/>
        <v>0.79545454545454541</v>
      </c>
      <c r="D90" s="6">
        <f t="shared" si="30"/>
        <v>0.82549449092923566</v>
      </c>
      <c r="E90" s="7">
        <f t="shared" si="31"/>
        <v>0.79545454545454541</v>
      </c>
      <c r="F90" s="7">
        <f t="shared" si="32"/>
        <v>0.28375073766713715</v>
      </c>
      <c r="I90">
        <f t="shared" si="33"/>
        <v>1</v>
      </c>
      <c r="J90">
        <f t="shared" si="34"/>
        <v>7.8129107147926637E-23</v>
      </c>
      <c r="K90">
        <f t="shared" si="35"/>
        <v>2.7808216505513917E-24</v>
      </c>
      <c r="L90">
        <f t="shared" si="45"/>
        <v>0.43500000000000028</v>
      </c>
      <c r="AK90" s="26" t="s">
        <v>12</v>
      </c>
      <c r="AL90" s="26" t="s">
        <v>13</v>
      </c>
      <c r="AM90" s="26" t="s">
        <v>16</v>
      </c>
      <c r="AN90" s="26" t="s">
        <v>15</v>
      </c>
      <c r="AO90" s="26" t="s">
        <v>16</v>
      </c>
      <c r="AU90">
        <f t="shared" si="46"/>
        <v>69</v>
      </c>
      <c r="AV90" s="2">
        <f t="shared" si="47"/>
        <v>7.6999999999999999E-2</v>
      </c>
      <c r="BS90">
        <f t="shared" si="36"/>
        <v>0.10100000000000001</v>
      </c>
      <c r="BT90">
        <f t="shared" si="37"/>
        <v>88</v>
      </c>
      <c r="BU90">
        <f t="shared" si="38"/>
        <v>0.10100000000000001</v>
      </c>
      <c r="BV90">
        <f t="shared" si="39"/>
        <v>0.82709257440866057</v>
      </c>
      <c r="BW90">
        <f t="shared" si="40"/>
        <v>0.17290742559133943</v>
      </c>
      <c r="BX90">
        <f t="shared" si="41"/>
        <v>0.80383128132051973</v>
      </c>
      <c r="BY90">
        <f t="shared" si="42"/>
        <v>-71.435792945477402</v>
      </c>
      <c r="BZ90">
        <f t="shared" si="43"/>
        <v>0.79545454545454541</v>
      </c>
      <c r="CA90">
        <f t="shared" si="44"/>
        <v>0.82549449092923566</v>
      </c>
    </row>
    <row r="91" spans="1:79" x14ac:dyDescent="0.25">
      <c r="A91" s="31">
        <v>0.10100000000000001</v>
      </c>
      <c r="B91">
        <v>89</v>
      </c>
      <c r="C91" s="6">
        <f t="shared" si="29"/>
        <v>0.80454545454545456</v>
      </c>
      <c r="D91" s="6">
        <f t="shared" si="30"/>
        <v>0.85796988819417108</v>
      </c>
      <c r="E91" s="7">
        <f t="shared" si="31"/>
        <v>0.80454545454545467</v>
      </c>
      <c r="F91" s="7">
        <f t="shared" si="32"/>
        <v>0.27609929934672217</v>
      </c>
      <c r="I91">
        <f t="shared" si="33"/>
        <v>1</v>
      </c>
      <c r="J91">
        <f t="shared" si="34"/>
        <v>1.8134511196221391E-23</v>
      </c>
      <c r="K91">
        <f t="shared" si="35"/>
        <v>6.4545523681896216E-25</v>
      </c>
      <c r="L91">
        <f t="shared" si="45"/>
        <v>0.44000000000000028</v>
      </c>
      <c r="AK91">
        <v>0.1</v>
      </c>
      <c r="AL91">
        <f>NORMSINV(AK91)</f>
        <v>-1.2815515655446006</v>
      </c>
      <c r="AM91">
        <f>$AK$88*AL91 +$AL$88</f>
        <v>2.2292401828184802E-2</v>
      </c>
      <c r="AN91">
        <v>0.1</v>
      </c>
      <c r="AO91" s="9">
        <f>AM91</f>
        <v>2.2292401828184802E-2</v>
      </c>
      <c r="AU91">
        <f t="shared" si="46"/>
        <v>70</v>
      </c>
      <c r="AV91" s="2">
        <f t="shared" si="47"/>
        <v>7.8E-2</v>
      </c>
      <c r="BS91">
        <f t="shared" si="36"/>
        <v>0.10100000000000001</v>
      </c>
      <c r="BT91">
        <f t="shared" si="37"/>
        <v>89</v>
      </c>
      <c r="BU91">
        <f t="shared" si="38"/>
        <v>0.10100000000000001</v>
      </c>
      <c r="BV91">
        <f t="shared" si="39"/>
        <v>0.82709257440866057</v>
      </c>
      <c r="BW91">
        <f t="shared" si="40"/>
        <v>0.17290742559133943</v>
      </c>
      <c r="BX91">
        <f t="shared" si="41"/>
        <v>0.82630738484575428</v>
      </c>
      <c r="BY91">
        <f t="shared" si="42"/>
        <v>-67.370994621716989</v>
      </c>
      <c r="BZ91">
        <f t="shared" si="43"/>
        <v>0.80454545454545456</v>
      </c>
      <c r="CA91">
        <f t="shared" si="44"/>
        <v>0.85796988819417108</v>
      </c>
    </row>
    <row r="92" spans="1:79" x14ac:dyDescent="0.25">
      <c r="A92" s="31">
        <v>0.10199999999999999</v>
      </c>
      <c r="B92">
        <v>90</v>
      </c>
      <c r="C92" s="6">
        <f t="shared" si="29"/>
        <v>0.8136363636363636</v>
      </c>
      <c r="D92" s="6">
        <f t="shared" si="30"/>
        <v>0.89137640275844787</v>
      </c>
      <c r="E92" s="7">
        <f t="shared" si="31"/>
        <v>0.8136363636363636</v>
      </c>
      <c r="F92" s="7">
        <f t="shared" si="32"/>
        <v>0.26814846475212356</v>
      </c>
      <c r="I92">
        <f t="shared" si="33"/>
        <v>1</v>
      </c>
      <c r="J92">
        <f t="shared" si="34"/>
        <v>4.1269422702266707E-24</v>
      </c>
      <c r="K92">
        <f t="shared" si="35"/>
        <v>1.4688879515662802E-25</v>
      </c>
      <c r="L92">
        <f t="shared" si="45"/>
        <v>0.44500000000000028</v>
      </c>
      <c r="AK92">
        <v>0.25</v>
      </c>
      <c r="AL92">
        <f>NORMSINV(AK92)</f>
        <v>-0.67448975019608193</v>
      </c>
      <c r="AM92">
        <f>$AK$88*AL92 +$AL$88</f>
        <v>4.3681080120989091E-2</v>
      </c>
      <c r="AN92">
        <v>0.25</v>
      </c>
      <c r="AO92" s="9">
        <f>AM92</f>
        <v>4.3681080120989091E-2</v>
      </c>
      <c r="AU92">
        <f t="shared" si="46"/>
        <v>71</v>
      </c>
      <c r="AV92" s="2">
        <f t="shared" si="47"/>
        <v>0.08</v>
      </c>
      <c r="BS92">
        <f t="shared" si="36"/>
        <v>0.10199999999999999</v>
      </c>
      <c r="BT92">
        <f t="shared" si="37"/>
        <v>90</v>
      </c>
      <c r="BU92">
        <f t="shared" si="38"/>
        <v>0.10199999999999999</v>
      </c>
      <c r="BV92">
        <f t="shared" si="39"/>
        <v>0.83418448792871513</v>
      </c>
      <c r="BW92">
        <f t="shared" si="40"/>
        <v>0.16581551207128487</v>
      </c>
      <c r="BX92">
        <f t="shared" si="41"/>
        <v>0.82630738484575428</v>
      </c>
      <c r="BY92">
        <f t="shared" si="42"/>
        <v>-66.603954378913215</v>
      </c>
      <c r="BZ92">
        <f t="shared" si="43"/>
        <v>0.8136363636363636</v>
      </c>
      <c r="CA92">
        <f t="shared" si="44"/>
        <v>0.89137640275844787</v>
      </c>
    </row>
    <row r="93" spans="1:79" x14ac:dyDescent="0.25">
      <c r="A93" s="31">
        <v>0.10199999999999999</v>
      </c>
      <c r="B93">
        <v>91</v>
      </c>
      <c r="C93" s="6">
        <f t="shared" si="29"/>
        <v>0.82272727272727275</v>
      </c>
      <c r="D93" s="6">
        <f t="shared" si="30"/>
        <v>0.92580860487333672</v>
      </c>
      <c r="E93" s="7">
        <f t="shared" si="31"/>
        <v>0.82272727272727264</v>
      </c>
      <c r="F93" s="7">
        <f t="shared" si="32"/>
        <v>0.2598893489188126</v>
      </c>
      <c r="I93">
        <f t="shared" si="33"/>
        <v>1</v>
      </c>
      <c r="J93">
        <f t="shared" si="34"/>
        <v>9.2083216460549778E-25</v>
      </c>
      <c r="K93">
        <f t="shared" si="35"/>
        <v>3.277485323121378E-26</v>
      </c>
      <c r="L93">
        <f t="shared" si="45"/>
        <v>0.45000000000000029</v>
      </c>
      <c r="AK93">
        <v>0.5</v>
      </c>
      <c r="AL93">
        <f>NORMSINV(AK93)</f>
        <v>0</v>
      </c>
      <c r="AM93">
        <f>$AK$88*AL93 +$AL$88</f>
        <v>6.7445454545454586E-2</v>
      </c>
      <c r="AN93">
        <v>0.5</v>
      </c>
      <c r="AO93" s="9">
        <f>AM93</f>
        <v>6.7445454545454586E-2</v>
      </c>
      <c r="AU93">
        <f t="shared" si="46"/>
        <v>72</v>
      </c>
      <c r="AV93" s="2">
        <f t="shared" si="47"/>
        <v>8.1000000000000003E-2</v>
      </c>
      <c r="BS93">
        <f t="shared" si="36"/>
        <v>0.10199999999999999</v>
      </c>
      <c r="BT93">
        <f t="shared" si="37"/>
        <v>91</v>
      </c>
      <c r="BU93">
        <f t="shared" si="38"/>
        <v>0.10199999999999999</v>
      </c>
      <c r="BV93">
        <f t="shared" si="39"/>
        <v>0.83418448792871513</v>
      </c>
      <c r="BW93">
        <f t="shared" si="40"/>
        <v>0.16581551207128487</v>
      </c>
      <c r="BX93">
        <f t="shared" si="41"/>
        <v>0.82630738484575428</v>
      </c>
      <c r="BY93">
        <f t="shared" si="42"/>
        <v>-67.348132640130117</v>
      </c>
      <c r="BZ93">
        <f t="shared" si="43"/>
        <v>0.82272727272727275</v>
      </c>
      <c r="CA93">
        <f t="shared" si="44"/>
        <v>0.92580860487333672</v>
      </c>
    </row>
    <row r="94" spans="1:79" x14ac:dyDescent="0.25">
      <c r="A94" s="31">
        <v>0.104</v>
      </c>
      <c r="B94">
        <v>92</v>
      </c>
      <c r="C94" s="6">
        <f t="shared" si="29"/>
        <v>0.83181818181818179</v>
      </c>
      <c r="D94" s="6">
        <f t="shared" si="30"/>
        <v>0.96137502662713437</v>
      </c>
      <c r="E94" s="7">
        <f t="shared" si="31"/>
        <v>0.83181818181818179</v>
      </c>
      <c r="F94" s="7">
        <f t="shared" si="32"/>
        <v>0.25131214570210131</v>
      </c>
      <c r="I94">
        <f t="shared" si="33"/>
        <v>1</v>
      </c>
      <c r="J94">
        <f t="shared" si="34"/>
        <v>2.0144760798341055E-25</v>
      </c>
      <c r="K94">
        <f t="shared" si="35"/>
        <v>7.1700533921553146E-27</v>
      </c>
      <c r="L94">
        <f t="shared" si="45"/>
        <v>0.45500000000000029</v>
      </c>
      <c r="AK94">
        <v>0.75</v>
      </c>
      <c r="AL94">
        <f>NORMSINV(AK94)</f>
        <v>0.67448975019608193</v>
      </c>
      <c r="AM94">
        <f>$AK$88*AL94 +$AL$88</f>
        <v>9.1209828969920081E-2</v>
      </c>
      <c r="AN94">
        <v>0.75</v>
      </c>
      <c r="AO94" s="9">
        <f>AM94</f>
        <v>9.1209828969920081E-2</v>
      </c>
      <c r="AU94">
        <f t="shared" si="46"/>
        <v>73</v>
      </c>
      <c r="AV94" s="2">
        <f t="shared" si="47"/>
        <v>8.3000000000000004E-2</v>
      </c>
      <c r="BS94">
        <f t="shared" si="36"/>
        <v>0.104</v>
      </c>
      <c r="BT94">
        <f t="shared" si="37"/>
        <v>92</v>
      </c>
      <c r="BU94">
        <f t="shared" si="38"/>
        <v>0.104</v>
      </c>
      <c r="BV94">
        <f t="shared" si="39"/>
        <v>0.84779570829094664</v>
      </c>
      <c r="BW94">
        <f t="shared" si="40"/>
        <v>0.15220429170905336</v>
      </c>
      <c r="BX94">
        <f t="shared" si="41"/>
        <v>0.82630738484575428</v>
      </c>
      <c r="BY94">
        <f t="shared" si="42"/>
        <v>-65.130435718131594</v>
      </c>
      <c r="BZ94">
        <f t="shared" si="43"/>
        <v>0.83181818181818179</v>
      </c>
      <c r="CA94">
        <f t="shared" si="44"/>
        <v>0.96137502662713437</v>
      </c>
    </row>
    <row r="95" spans="1:79" x14ac:dyDescent="0.25">
      <c r="A95" s="31">
        <v>0.104</v>
      </c>
      <c r="B95">
        <v>93</v>
      </c>
      <c r="C95" s="6">
        <f t="shared" si="29"/>
        <v>0.84090909090909094</v>
      </c>
      <c r="D95" s="6">
        <f t="shared" si="30"/>
        <v>0.99820117215288462</v>
      </c>
      <c r="E95" s="7">
        <f t="shared" si="31"/>
        <v>0.8409090909090905</v>
      </c>
      <c r="F95" s="7">
        <f t="shared" si="32"/>
        <v>0.24240598772691144</v>
      </c>
      <c r="I95">
        <f t="shared" si="33"/>
        <v>1</v>
      </c>
      <c r="J95">
        <f t="shared" si="34"/>
        <v>4.3208908540269116E-26</v>
      </c>
      <c r="K95">
        <f t="shared" si="35"/>
        <v>1.5379193843592252E-27</v>
      </c>
      <c r="L95">
        <f t="shared" si="45"/>
        <v>0.4600000000000003</v>
      </c>
      <c r="AK95">
        <v>0.9</v>
      </c>
      <c r="AL95">
        <f>NORMSINV(0.9)</f>
        <v>1.2815515655446006</v>
      </c>
      <c r="AM95">
        <f>$AK$88*AL95 +$AL$88</f>
        <v>0.11259850726272437</v>
      </c>
      <c r="AN95">
        <v>0.9</v>
      </c>
      <c r="AO95" s="9">
        <f>AM95</f>
        <v>0.11259850726272437</v>
      </c>
      <c r="AU95">
        <f t="shared" si="46"/>
        <v>74</v>
      </c>
      <c r="AV95" s="2">
        <f t="shared" si="47"/>
        <v>8.5000000000000006E-2</v>
      </c>
      <c r="BS95">
        <f t="shared" si="36"/>
        <v>0.104</v>
      </c>
      <c r="BT95">
        <f t="shared" si="37"/>
        <v>93</v>
      </c>
      <c r="BU95">
        <f t="shared" si="38"/>
        <v>0.104</v>
      </c>
      <c r="BV95">
        <f t="shared" si="39"/>
        <v>0.84779570829094664</v>
      </c>
      <c r="BW95">
        <f t="shared" si="40"/>
        <v>0.15220429170905336</v>
      </c>
      <c r="BX95">
        <f t="shared" si="41"/>
        <v>0.83342009139084505</v>
      </c>
      <c r="BY95">
        <f t="shared" si="42"/>
        <v>-64.256611436511648</v>
      </c>
      <c r="BZ95">
        <f t="shared" si="43"/>
        <v>0.84090909090909094</v>
      </c>
      <c r="CA95">
        <f t="shared" si="44"/>
        <v>0.99820117215288462</v>
      </c>
    </row>
    <row r="96" spans="1:79" x14ac:dyDescent="0.25">
      <c r="A96" s="31">
        <v>0.105</v>
      </c>
      <c r="B96">
        <v>94</v>
      </c>
      <c r="C96" s="6">
        <f t="shared" si="29"/>
        <v>0.85</v>
      </c>
      <c r="D96" s="6">
        <f t="shared" si="30"/>
        <v>1.0364333894937898</v>
      </c>
      <c r="E96" s="7">
        <f t="shared" si="31"/>
        <v>0.85000000000000009</v>
      </c>
      <c r="F96" s="7">
        <f t="shared" si="32"/>
        <v>0.23315877525368223</v>
      </c>
      <c r="I96">
        <f t="shared" si="33"/>
        <v>1</v>
      </c>
      <c r="J96">
        <f t="shared" si="34"/>
        <v>9.0868639243489816E-27</v>
      </c>
      <c r="K96">
        <f t="shared" si="35"/>
        <v>3.2342553062331531E-28</v>
      </c>
      <c r="L96">
        <f t="shared" si="45"/>
        <v>0.4650000000000003</v>
      </c>
      <c r="AU96">
        <f t="shared" si="46"/>
        <v>75</v>
      </c>
      <c r="AV96" s="2">
        <f t="shared" si="47"/>
        <v>8.6999999999999994E-2</v>
      </c>
      <c r="BS96">
        <f t="shared" si="36"/>
        <v>0.105</v>
      </c>
      <c r="BT96">
        <f t="shared" si="37"/>
        <v>94</v>
      </c>
      <c r="BU96">
        <f t="shared" si="38"/>
        <v>0.105</v>
      </c>
      <c r="BV96">
        <f t="shared" si="39"/>
        <v>0.8543149879230606</v>
      </c>
      <c r="BW96">
        <f t="shared" si="40"/>
        <v>0.1456850120769394</v>
      </c>
      <c r="BX96">
        <f t="shared" si="41"/>
        <v>0.83342009139084505</v>
      </c>
      <c r="BY96">
        <f t="shared" si="42"/>
        <v>-63.518807508339073</v>
      </c>
      <c r="BZ96">
        <f t="shared" si="43"/>
        <v>0.85</v>
      </c>
      <c r="CA96">
        <f t="shared" si="44"/>
        <v>1.0364333894937898</v>
      </c>
    </row>
    <row r="97" spans="1:79" x14ac:dyDescent="0.25">
      <c r="A97" s="31">
        <v>0.108</v>
      </c>
      <c r="B97">
        <v>95</v>
      </c>
      <c r="C97" s="6">
        <f t="shared" si="29"/>
        <v>0.85909090909090913</v>
      </c>
      <c r="D97" s="6">
        <f t="shared" si="30"/>
        <v>1.0762439205318421</v>
      </c>
      <c r="E97" s="7">
        <f t="shared" si="31"/>
        <v>0.85909090909090913</v>
      </c>
      <c r="F97" s="7">
        <f t="shared" si="32"/>
        <v>0.2235569647766856</v>
      </c>
      <c r="I97">
        <f t="shared" si="33"/>
        <v>1</v>
      </c>
      <c r="J97">
        <f t="shared" si="34"/>
        <v>1.8736320212760768E-27</v>
      </c>
      <c r="K97">
        <f t="shared" si="35"/>
        <v>6.6687521208530123E-29</v>
      </c>
      <c r="L97">
        <f t="shared" si="45"/>
        <v>0.47000000000000031</v>
      </c>
      <c r="AU97">
        <f t="shared" si="46"/>
        <v>76</v>
      </c>
      <c r="AV97" s="2">
        <f t="shared" si="47"/>
        <v>8.7999999999999995E-2</v>
      </c>
      <c r="BS97">
        <f t="shared" si="36"/>
        <v>0.108</v>
      </c>
      <c r="BT97">
        <f t="shared" si="37"/>
        <v>95</v>
      </c>
      <c r="BU97">
        <f t="shared" si="38"/>
        <v>0.108</v>
      </c>
      <c r="BV97">
        <f t="shared" si="39"/>
        <v>0.87273348900683212</v>
      </c>
      <c r="BW97">
        <f t="shared" si="40"/>
        <v>0.12726651099316788</v>
      </c>
      <c r="BX97">
        <f t="shared" si="41"/>
        <v>0.86612249040498446</v>
      </c>
      <c r="BY97">
        <f t="shared" si="42"/>
        <v>-52.892403744455187</v>
      </c>
      <c r="BZ97">
        <f t="shared" si="43"/>
        <v>0.85909090909090913</v>
      </c>
      <c r="CA97">
        <f t="shared" si="44"/>
        <v>1.0762439205318421</v>
      </c>
    </row>
    <row r="98" spans="1:79" x14ac:dyDescent="0.25">
      <c r="A98" s="31">
        <v>0.109</v>
      </c>
      <c r="B98">
        <v>96</v>
      </c>
      <c r="C98" s="6">
        <f t="shared" si="29"/>
        <v>0.86818181818181817</v>
      </c>
      <c r="D98" s="6">
        <f t="shared" si="30"/>
        <v>1.117837590494281</v>
      </c>
      <c r="E98" s="7">
        <f t="shared" si="31"/>
        <v>0.86818181818181828</v>
      </c>
      <c r="F98" s="7">
        <f t="shared" si="32"/>
        <v>0.21358530468250192</v>
      </c>
      <c r="I98">
        <f t="shared" si="33"/>
        <v>1</v>
      </c>
      <c r="J98">
        <f t="shared" si="34"/>
        <v>3.7877745594205605E-28</v>
      </c>
      <c r="K98">
        <f t="shared" si="35"/>
        <v>1.3481691890195851E-29</v>
      </c>
      <c r="L98">
        <f t="shared" si="45"/>
        <v>0.47500000000000031</v>
      </c>
      <c r="AU98">
        <f t="shared" si="46"/>
        <v>77</v>
      </c>
      <c r="AV98" s="2">
        <f t="shared" si="47"/>
        <v>8.8999999999999996E-2</v>
      </c>
      <c r="BS98">
        <f t="shared" si="36"/>
        <v>0.109</v>
      </c>
      <c r="BT98">
        <f t="shared" si="37"/>
        <v>96</v>
      </c>
      <c r="BU98">
        <f t="shared" si="38"/>
        <v>0.109</v>
      </c>
      <c r="BV98">
        <f t="shared" si="39"/>
        <v>0.87849649020484111</v>
      </c>
      <c r="BW98">
        <f t="shared" si="40"/>
        <v>0.12150350979515889</v>
      </c>
      <c r="BX98">
        <f t="shared" si="41"/>
        <v>0.87209348204812631</v>
      </c>
      <c r="BY98">
        <f t="shared" si="42"/>
        <v>-50.882786433504045</v>
      </c>
      <c r="BZ98">
        <f t="shared" si="43"/>
        <v>0.86818181818181817</v>
      </c>
      <c r="CA98">
        <f t="shared" si="44"/>
        <v>1.117837590494281</v>
      </c>
    </row>
    <row r="99" spans="1:79" x14ac:dyDescent="0.25">
      <c r="A99" s="31">
        <v>0.109</v>
      </c>
      <c r="B99">
        <v>97</v>
      </c>
      <c r="C99" s="6">
        <f t="shared" ref="C99:C112" si="48">(B99-0.5)/$S$2</f>
        <v>0.87727272727272732</v>
      </c>
      <c r="D99" s="6">
        <f t="shared" si="30"/>
        <v>1.1614608253919989</v>
      </c>
      <c r="E99" s="7">
        <f t="shared" si="31"/>
        <v>0.87727272727272732</v>
      </c>
      <c r="F99" s="7">
        <f t="shared" si="32"/>
        <v>0.20322650014840926</v>
      </c>
      <c r="I99">
        <f t="shared" si="33"/>
        <v>1</v>
      </c>
      <c r="J99">
        <f t="shared" si="34"/>
        <v>7.5078137895237446E-29</v>
      </c>
      <c r="K99">
        <f t="shared" si="35"/>
        <v>2.6722295820796368E-30</v>
      </c>
      <c r="L99">
        <f t="shared" si="45"/>
        <v>0.48000000000000032</v>
      </c>
      <c r="AU99">
        <f t="shared" si="46"/>
        <v>78</v>
      </c>
      <c r="AV99" s="2">
        <f t="shared" si="47"/>
        <v>0.09</v>
      </c>
      <c r="BS99">
        <f t="shared" si="36"/>
        <v>0.109</v>
      </c>
      <c r="BT99">
        <f t="shared" si="37"/>
        <v>97</v>
      </c>
      <c r="BU99">
        <f t="shared" si="38"/>
        <v>0.109</v>
      </c>
      <c r="BV99">
        <f t="shared" si="39"/>
        <v>0.87849649020484111</v>
      </c>
      <c r="BW99">
        <f t="shared" si="40"/>
        <v>0.12150350979515889</v>
      </c>
      <c r="BX99">
        <f t="shared" si="41"/>
        <v>0.87787686487321515</v>
      </c>
      <c r="BY99">
        <f t="shared" si="42"/>
        <v>-50.139915208147961</v>
      </c>
      <c r="BZ99">
        <f t="shared" si="43"/>
        <v>0.87727272727272732</v>
      </c>
      <c r="CA99">
        <f t="shared" si="44"/>
        <v>1.1614608253919989</v>
      </c>
    </row>
    <row r="100" spans="1:79" x14ac:dyDescent="0.25">
      <c r="A100" s="38">
        <v>0.114</v>
      </c>
      <c r="B100">
        <v>98</v>
      </c>
      <c r="C100" s="6">
        <f t="shared" si="48"/>
        <v>0.88636363636363635</v>
      </c>
      <c r="D100" s="6">
        <f t="shared" si="30"/>
        <v>1.2074140502222019</v>
      </c>
      <c r="E100" s="7">
        <f t="shared" si="31"/>
        <v>0.88636363636363646</v>
      </c>
      <c r="F100" s="7">
        <f t="shared" si="32"/>
        <v>0.19246078168022898</v>
      </c>
      <c r="I100">
        <f t="shared" si="33"/>
        <v>1</v>
      </c>
      <c r="J100">
        <f t="shared" si="34"/>
        <v>1.4590575075417227E-29</v>
      </c>
      <c r="K100">
        <f t="shared" si="35"/>
        <v>5.1931717313618962E-31</v>
      </c>
      <c r="L100">
        <f t="shared" si="45"/>
        <v>0.48500000000000032</v>
      </c>
      <c r="AU100">
        <f t="shared" si="46"/>
        <v>79</v>
      </c>
      <c r="AV100" s="2">
        <f t="shared" si="47"/>
        <v>0.09</v>
      </c>
      <c r="BS100">
        <f t="shared" si="36"/>
        <v>0.114</v>
      </c>
      <c r="BT100">
        <f t="shared" si="37"/>
        <v>98</v>
      </c>
      <c r="BU100">
        <f t="shared" si="38"/>
        <v>0.114</v>
      </c>
      <c r="BV100">
        <f t="shared" si="39"/>
        <v>0.90456031745342547</v>
      </c>
      <c r="BW100">
        <f t="shared" si="40"/>
        <v>9.5439682546574534E-2</v>
      </c>
      <c r="BX100">
        <f t="shared" si="41"/>
        <v>0.8834741138155322</v>
      </c>
      <c r="BY100">
        <f t="shared" si="42"/>
        <v>-43.718917640816322</v>
      </c>
      <c r="BZ100">
        <f t="shared" si="43"/>
        <v>0.88636363636363635</v>
      </c>
      <c r="CA100">
        <f t="shared" si="44"/>
        <v>1.2074140502222019</v>
      </c>
    </row>
    <row r="101" spans="1:79" x14ac:dyDescent="0.25">
      <c r="A101" s="38">
        <v>0.115</v>
      </c>
      <c r="B101">
        <v>99</v>
      </c>
      <c r="C101" s="6">
        <f t="shared" si="48"/>
        <v>0.8954545454545455</v>
      </c>
      <c r="D101" s="6">
        <f t="shared" si="30"/>
        <v>1.2560691249260794</v>
      </c>
      <c r="E101" s="7">
        <f t="shared" si="31"/>
        <v>0.89545454545454561</v>
      </c>
      <c r="F101" s="7">
        <f t="shared" si="32"/>
        <v>0.18126533960936123</v>
      </c>
      <c r="I101">
        <f t="shared" si="33"/>
        <v>1</v>
      </c>
      <c r="J101">
        <f t="shared" si="34"/>
        <v>2.7801029188103867E-30</v>
      </c>
      <c r="K101">
        <f t="shared" si="35"/>
        <v>9.8951218945219993E-32</v>
      </c>
      <c r="L101">
        <f t="shared" si="45"/>
        <v>0.49000000000000032</v>
      </c>
      <c r="AU101">
        <f t="shared" si="46"/>
        <v>80</v>
      </c>
      <c r="AV101" s="2">
        <f t="shared" si="47"/>
        <v>0.09</v>
      </c>
      <c r="BS101">
        <f t="shared" si="36"/>
        <v>0.115</v>
      </c>
      <c r="BT101">
        <f t="shared" si="37"/>
        <v>99</v>
      </c>
      <c r="BU101">
        <f t="shared" si="38"/>
        <v>0.115</v>
      </c>
      <c r="BV101">
        <f t="shared" si="39"/>
        <v>0.90923808345621959</v>
      </c>
      <c r="BW101">
        <f t="shared" si="40"/>
        <v>9.0761916543780408E-2</v>
      </c>
      <c r="BX101">
        <f t="shared" si="41"/>
        <v>0.88888694533501855</v>
      </c>
      <c r="BY101">
        <f t="shared" si="42"/>
        <v>-41.947904082697697</v>
      </c>
      <c r="BZ101">
        <f t="shared" si="43"/>
        <v>0.8954545454545455</v>
      </c>
      <c r="CA101">
        <f t="shared" si="44"/>
        <v>1.2560691249260794</v>
      </c>
    </row>
    <row r="102" spans="1:79" x14ac:dyDescent="0.25">
      <c r="A102" s="38">
        <v>0.11799999999999999</v>
      </c>
      <c r="B102">
        <v>100</v>
      </c>
      <c r="C102" s="6">
        <f t="shared" si="48"/>
        <v>0.90454545454545454</v>
      </c>
      <c r="D102" s="6">
        <f t="shared" si="30"/>
        <v>1.3078945128850099</v>
      </c>
      <c r="E102" s="7">
        <f t="shared" si="31"/>
        <v>0.90454545454545476</v>
      </c>
      <c r="F102" s="7">
        <f t="shared" si="32"/>
        <v>0.16961356752544368</v>
      </c>
      <c r="I102">
        <f t="shared" si="33"/>
        <v>1</v>
      </c>
      <c r="J102">
        <f t="shared" si="34"/>
        <v>5.1937242143646432E-31</v>
      </c>
      <c r="K102">
        <f t="shared" si="35"/>
        <v>1.8485838721992223E-32</v>
      </c>
      <c r="L102">
        <f t="shared" si="45"/>
        <v>0.49500000000000033</v>
      </c>
      <c r="AU102">
        <f t="shared" si="46"/>
        <v>81</v>
      </c>
      <c r="AV102" s="2">
        <f t="shared" si="47"/>
        <v>9.1999999999999998E-2</v>
      </c>
      <c r="BS102">
        <f t="shared" si="36"/>
        <v>0.11799999999999999</v>
      </c>
      <c r="BT102">
        <f t="shared" si="37"/>
        <v>100</v>
      </c>
      <c r="BU102">
        <f t="shared" si="38"/>
        <v>0.11799999999999999</v>
      </c>
      <c r="BV102">
        <f t="shared" si="39"/>
        <v>0.92224926379243632</v>
      </c>
      <c r="BW102">
        <f t="shared" si="40"/>
        <v>7.7750736207563675E-2</v>
      </c>
      <c r="BX102">
        <f t="shared" si="41"/>
        <v>0.88888694533501855</v>
      </c>
      <c r="BY102">
        <f t="shared" si="42"/>
        <v>-39.546267624236627</v>
      </c>
      <c r="BZ102">
        <f t="shared" si="43"/>
        <v>0.90454545454545454</v>
      </c>
      <c r="CA102">
        <f t="shared" si="44"/>
        <v>1.3078945128850099</v>
      </c>
    </row>
    <row r="103" spans="1:79" x14ac:dyDescent="0.25">
      <c r="A103" s="53">
        <v>0.121</v>
      </c>
      <c r="B103">
        <v>101</v>
      </c>
      <c r="C103" s="6">
        <f t="shared" si="48"/>
        <v>0.91363636363636369</v>
      </c>
      <c r="D103" s="6">
        <f t="shared" si="30"/>
        <v>1.3634927344325491</v>
      </c>
      <c r="E103" s="7">
        <f t="shared" si="31"/>
        <v>0.91363636363636369</v>
      </c>
      <c r="F103" s="7">
        <f t="shared" si="32"/>
        <v>0.15747402552319573</v>
      </c>
      <c r="I103">
        <f t="shared" si="33"/>
        <v>1</v>
      </c>
      <c r="J103">
        <f t="shared" si="34"/>
        <v>9.5131959731064729E-32</v>
      </c>
      <c r="K103">
        <f t="shared" si="35"/>
        <v>3.3859981629976726E-33</v>
      </c>
      <c r="L103">
        <f t="shared" si="45"/>
        <v>0.50000000000000033</v>
      </c>
      <c r="AU103">
        <f t="shared" si="46"/>
        <v>82</v>
      </c>
      <c r="AV103" s="2">
        <f t="shared" si="47"/>
        <v>9.2999999999999999E-2</v>
      </c>
      <c r="BS103">
        <f t="shared" si="36"/>
        <v>0.121</v>
      </c>
      <c r="BT103">
        <f t="shared" si="37"/>
        <v>101</v>
      </c>
      <c r="BU103">
        <f t="shared" si="38"/>
        <v>0.121</v>
      </c>
      <c r="BV103">
        <f t="shared" si="39"/>
        <v>0.9337932133669572</v>
      </c>
      <c r="BW103">
        <f t="shared" si="40"/>
        <v>6.6206786633042802E-2</v>
      </c>
      <c r="BX103">
        <f t="shared" si="41"/>
        <v>0.89916735808587922</v>
      </c>
      <c r="BY103">
        <f t="shared" si="42"/>
        <v>-35.132059524405967</v>
      </c>
      <c r="BZ103">
        <f t="shared" si="43"/>
        <v>0.91363636363636369</v>
      </c>
      <c r="CA103">
        <f t="shared" si="44"/>
        <v>1.3634927344325491</v>
      </c>
    </row>
    <row r="104" spans="1:79" x14ac:dyDescent="0.25">
      <c r="A104" s="53">
        <v>0.121</v>
      </c>
      <c r="B104">
        <v>102</v>
      </c>
      <c r="C104" s="6">
        <f t="shared" si="48"/>
        <v>0.92272727272727273</v>
      </c>
      <c r="D104" s="6">
        <f t="shared" ref="D104:D112" si="49">(_xlfn.NORM.S.INV(C104))</f>
        <v>1.4236581476939019</v>
      </c>
      <c r="E104" s="7">
        <f t="shared" ref="E104:E112" si="50">_xlfn.NORM.DIST(D104,0,1,TRUE)</f>
        <v>0.92272727272727262</v>
      </c>
      <c r="F104" s="7">
        <f t="shared" ref="F104:F112" si="51">_xlfn.NORM.DIST(D104,0,1,FALSE)</f>
        <v>0.144808978613685</v>
      </c>
      <c r="AU104">
        <f t="shared" si="46"/>
        <v>83</v>
      </c>
      <c r="AV104" s="2">
        <f t="shared" si="47"/>
        <v>9.4E-2</v>
      </c>
      <c r="BS104">
        <f t="shared" si="36"/>
        <v>0.121</v>
      </c>
      <c r="BT104">
        <f t="shared" si="37"/>
        <v>102</v>
      </c>
      <c r="BU104">
        <f t="shared" si="38"/>
        <v>0.121</v>
      </c>
      <c r="BV104">
        <f t="shared" si="39"/>
        <v>0.9337932133669572</v>
      </c>
      <c r="BW104">
        <f t="shared" si="40"/>
        <v>6.6206786633042802E-2</v>
      </c>
      <c r="BX104">
        <f t="shared" si="41"/>
        <v>0.90873620702688573</v>
      </c>
      <c r="BY104">
        <f t="shared" si="42"/>
        <v>-33.332740565753014</v>
      </c>
      <c r="BZ104">
        <f t="shared" si="43"/>
        <v>0.92272727272727273</v>
      </c>
      <c r="CA104">
        <f t="shared" si="44"/>
        <v>1.4236581476939019</v>
      </c>
    </row>
    <row r="105" spans="1:79" x14ac:dyDescent="0.25">
      <c r="A105" s="53">
        <v>0.122</v>
      </c>
      <c r="B105">
        <v>103</v>
      </c>
      <c r="C105" s="6">
        <f t="shared" si="48"/>
        <v>0.93181818181818177</v>
      </c>
      <c r="D105" s="6">
        <f t="shared" si="49"/>
        <v>1.4894700423279406</v>
      </c>
      <c r="E105" s="7">
        <f t="shared" si="50"/>
        <v>0.93181818181818177</v>
      </c>
      <c r="F105" s="7">
        <f t="shared" si="51"/>
        <v>0.13157226472120714</v>
      </c>
      <c r="AU105">
        <f t="shared" si="46"/>
        <v>84</v>
      </c>
      <c r="AV105" s="2">
        <f t="shared" si="47"/>
        <v>9.6000000000000002E-2</v>
      </c>
      <c r="BS105">
        <f t="shared" si="36"/>
        <v>0.122</v>
      </c>
      <c r="BT105">
        <f t="shared" si="37"/>
        <v>103</v>
      </c>
      <c r="BU105">
        <f t="shared" ref="BU105:BU168" si="52">BS105</f>
        <v>0.122</v>
      </c>
      <c r="BV105">
        <f t="shared" si="39"/>
        <v>0.93733098158012784</v>
      </c>
      <c r="BW105">
        <f t="shared" si="40"/>
        <v>6.2669018419872158E-2</v>
      </c>
      <c r="BX105">
        <f t="shared" ref="BX105:BX112" si="53">SMALL($BW$3:$BW$202,BT105)</f>
        <v>0.913260305070698</v>
      </c>
      <c r="BY105">
        <f t="shared" ref="BY105:BY112" si="54">(2*BT105-1)*(LN(BV105)+LN(BX105))</f>
        <v>-31.867896390084088</v>
      </c>
      <c r="BZ105">
        <f t="shared" ref="BZ105:BZ112" si="55">(BT105-0.5)/$BP$5</f>
        <v>0.93181818181818177</v>
      </c>
      <c r="CA105">
        <f t="shared" si="44"/>
        <v>1.4894700423279406</v>
      </c>
    </row>
    <row r="106" spans="1:79" x14ac:dyDescent="0.25">
      <c r="A106" s="53">
        <v>0.123</v>
      </c>
      <c r="B106">
        <v>104</v>
      </c>
      <c r="C106" s="6">
        <f t="shared" si="48"/>
        <v>0.94090909090909092</v>
      </c>
      <c r="D106" s="6">
        <f t="shared" si="49"/>
        <v>1.5624508404167292</v>
      </c>
      <c r="E106" s="7">
        <f t="shared" si="50"/>
        <v>0.94090909090909092</v>
      </c>
      <c r="F106" s="7">
        <f t="shared" si="51"/>
        <v>0.11770605195434813</v>
      </c>
      <c r="AU106">
        <f t="shared" si="46"/>
        <v>85</v>
      </c>
      <c r="AV106" s="2">
        <f t="shared" si="47"/>
        <v>9.7000000000000003E-2</v>
      </c>
      <c r="BS106">
        <f t="shared" si="36"/>
        <v>0.123</v>
      </c>
      <c r="BT106">
        <f t="shared" si="37"/>
        <v>104</v>
      </c>
      <c r="BU106">
        <f t="shared" si="52"/>
        <v>0.123</v>
      </c>
      <c r="BV106">
        <f t="shared" si="39"/>
        <v>0.9407196441005542</v>
      </c>
      <c r="BW106">
        <f t="shared" si="40"/>
        <v>5.9280355899445802E-2</v>
      </c>
      <c r="BX106">
        <f t="shared" si="53"/>
        <v>0.91761467298537613</v>
      </c>
      <c r="BY106">
        <f t="shared" si="54"/>
        <v>-30.447182978684157</v>
      </c>
      <c r="BZ106">
        <f t="shared" si="55"/>
        <v>0.94090909090909092</v>
      </c>
      <c r="CA106">
        <f t="shared" si="44"/>
        <v>1.5624508404167292</v>
      </c>
    </row>
    <row r="107" spans="1:79" x14ac:dyDescent="0.25">
      <c r="A107" s="53">
        <v>0.124</v>
      </c>
      <c r="B107">
        <v>105</v>
      </c>
      <c r="C107" s="6">
        <f t="shared" si="48"/>
        <v>0.95</v>
      </c>
      <c r="D107" s="6">
        <f t="shared" si="49"/>
        <v>1.6448536269514715</v>
      </c>
      <c r="E107" s="7">
        <f t="shared" si="50"/>
        <v>0.94999999999999984</v>
      </c>
      <c r="F107" s="7">
        <f t="shared" si="51"/>
        <v>0.10313564037537151</v>
      </c>
      <c r="AU107">
        <f t="shared" si="46"/>
        <v>86</v>
      </c>
      <c r="AV107" s="2">
        <f t="shared" si="47"/>
        <v>9.8000000000000004E-2</v>
      </c>
      <c r="BS107">
        <f t="shared" si="36"/>
        <v>0.124</v>
      </c>
      <c r="BT107">
        <f t="shared" si="37"/>
        <v>105</v>
      </c>
      <c r="BU107">
        <f t="shared" si="52"/>
        <v>0.124</v>
      </c>
      <c r="BV107">
        <f t="shared" si="39"/>
        <v>0.94396292427617579</v>
      </c>
      <c r="BW107">
        <f t="shared" si="40"/>
        <v>5.6037075723824215E-2</v>
      </c>
      <c r="BX107">
        <f t="shared" si="53"/>
        <v>0.92969069737506782</v>
      </c>
      <c r="BY107">
        <f t="shared" si="54"/>
        <v>-27.289489555186869</v>
      </c>
      <c r="BZ107">
        <f t="shared" si="55"/>
        <v>0.95</v>
      </c>
      <c r="CA107">
        <f t="shared" si="44"/>
        <v>1.6448536269514715</v>
      </c>
    </row>
    <row r="108" spans="1:79" x14ac:dyDescent="0.25">
      <c r="A108" s="44">
        <v>0.13400000000000001</v>
      </c>
      <c r="B108">
        <v>106</v>
      </c>
      <c r="C108" s="6">
        <f t="shared" si="48"/>
        <v>0.95909090909090911</v>
      </c>
      <c r="D108" s="6">
        <f t="shared" si="49"/>
        <v>1.7402326095239551</v>
      </c>
      <c r="E108" s="7">
        <f t="shared" si="50"/>
        <v>0.95909090909090911</v>
      </c>
      <c r="F108" s="7">
        <f t="shared" si="51"/>
        <v>8.7760540795040462E-2</v>
      </c>
      <c r="AU108">
        <f t="shared" si="46"/>
        <v>87</v>
      </c>
      <c r="AV108" s="2">
        <f t="shared" si="47"/>
        <v>9.8000000000000004E-2</v>
      </c>
      <c r="BS108">
        <f t="shared" si="36"/>
        <v>0.13400000000000001</v>
      </c>
      <c r="BT108">
        <f t="shared" si="37"/>
        <v>106</v>
      </c>
      <c r="BU108">
        <f t="shared" si="52"/>
        <v>0.13400000000000001</v>
      </c>
      <c r="BV108">
        <f t="shared" si="39"/>
        <v>0.9692508676037368</v>
      </c>
      <c r="BW108">
        <f t="shared" si="40"/>
        <v>3.0749132396263201E-2</v>
      </c>
      <c r="BX108">
        <f t="shared" si="53"/>
        <v>0.93339809884479463</v>
      </c>
      <c r="BY108">
        <f t="shared" si="54"/>
        <v>-21.132766100865748</v>
      </c>
      <c r="BZ108">
        <f t="shared" si="55"/>
        <v>0.95909090909090911</v>
      </c>
      <c r="CA108">
        <f t="shared" si="44"/>
        <v>1.7402326095239551</v>
      </c>
    </row>
    <row r="109" spans="1:79" x14ac:dyDescent="0.25">
      <c r="A109" s="44">
        <v>0.13700000000000001</v>
      </c>
      <c r="B109">
        <v>107</v>
      </c>
      <c r="C109" s="6">
        <f t="shared" si="48"/>
        <v>0.96818181818181814</v>
      </c>
      <c r="D109" s="6">
        <f t="shared" si="49"/>
        <v>1.8547190031931107</v>
      </c>
      <c r="E109" s="7">
        <f t="shared" si="50"/>
        <v>0.96818181818181814</v>
      </c>
      <c r="F109" s="7">
        <f t="shared" si="51"/>
        <v>7.1437679581214247E-2</v>
      </c>
      <c r="AU109">
        <f t="shared" si="46"/>
        <v>88</v>
      </c>
      <c r="AV109" s="2">
        <f t="shared" si="47"/>
        <v>0.10100000000000001</v>
      </c>
      <c r="BS109">
        <f t="shared" si="36"/>
        <v>0.13700000000000001</v>
      </c>
      <c r="BT109">
        <f t="shared" si="37"/>
        <v>107</v>
      </c>
      <c r="BU109">
        <f t="shared" si="52"/>
        <v>0.13700000000000001</v>
      </c>
      <c r="BV109">
        <f t="shared" si="39"/>
        <v>0.97466021343382314</v>
      </c>
      <c r="BW109">
        <f t="shared" si="40"/>
        <v>2.5339786566176858E-2</v>
      </c>
      <c r="BX109">
        <f t="shared" si="53"/>
        <v>0.9525562579559913</v>
      </c>
      <c r="BY109">
        <f t="shared" si="54"/>
        <v>-15.820037818478999</v>
      </c>
      <c r="BZ109">
        <f t="shared" si="55"/>
        <v>0.96818181818181814</v>
      </c>
      <c r="CA109">
        <f t="shared" si="44"/>
        <v>1.8547190031931107</v>
      </c>
    </row>
    <row r="110" spans="1:79" x14ac:dyDescent="0.25">
      <c r="A110" s="36">
        <v>0.14299999999999999</v>
      </c>
      <c r="B110">
        <v>108</v>
      </c>
      <c r="C110" s="6">
        <f t="shared" si="48"/>
        <v>0.97727272727272729</v>
      </c>
      <c r="D110" s="6">
        <f t="shared" si="49"/>
        <v>2.0004235691059802</v>
      </c>
      <c r="E110" s="7">
        <f t="shared" si="50"/>
        <v>0.97727272727272729</v>
      </c>
      <c r="F110" s="7">
        <f t="shared" si="51"/>
        <v>5.3945243230828784E-2</v>
      </c>
      <c r="AU110">
        <f t="shared" si="46"/>
        <v>89</v>
      </c>
      <c r="AV110" s="2">
        <f t="shared" si="47"/>
        <v>0.10100000000000001</v>
      </c>
      <c r="BS110">
        <f t="shared" si="36"/>
        <v>0.14299999999999999</v>
      </c>
      <c r="BT110">
        <f t="shared" si="37"/>
        <v>108</v>
      </c>
      <c r="BU110">
        <f t="shared" si="52"/>
        <v>0.14299999999999999</v>
      </c>
      <c r="BV110">
        <f t="shared" si="39"/>
        <v>0.98311289842092808</v>
      </c>
      <c r="BW110">
        <f t="shared" si="40"/>
        <v>1.6887101579071917E-2</v>
      </c>
      <c r="BX110">
        <f t="shared" si="53"/>
        <v>0.95527035178412678</v>
      </c>
      <c r="BY110">
        <f t="shared" si="54"/>
        <v>-13.500323480412092</v>
      </c>
      <c r="BZ110">
        <f t="shared" si="55"/>
        <v>0.97727272727272729</v>
      </c>
      <c r="CA110">
        <f t="shared" si="44"/>
        <v>2.0004235691059802</v>
      </c>
    </row>
    <row r="111" spans="1:79" x14ac:dyDescent="0.25">
      <c r="A111" s="45">
        <v>0.156</v>
      </c>
      <c r="B111">
        <v>109</v>
      </c>
      <c r="C111" s="6">
        <f t="shared" si="48"/>
        <v>0.98636363636363633</v>
      </c>
      <c r="D111" s="6">
        <f t="shared" si="49"/>
        <v>2.2075920006975154</v>
      </c>
      <c r="E111" s="7">
        <f t="shared" si="50"/>
        <v>0.98636363636363633</v>
      </c>
      <c r="F111" s="7">
        <f t="shared" si="51"/>
        <v>3.4885997293184624E-2</v>
      </c>
      <c r="AU111">
        <f t="shared" si="46"/>
        <v>90</v>
      </c>
      <c r="AV111" s="2">
        <f t="shared" si="47"/>
        <v>0.10199999999999999</v>
      </c>
      <c r="BS111">
        <f t="shared" si="36"/>
        <v>0.156</v>
      </c>
      <c r="BT111">
        <f t="shared" si="37"/>
        <v>109</v>
      </c>
      <c r="BU111">
        <f t="shared" si="52"/>
        <v>0.156</v>
      </c>
      <c r="BV111">
        <f t="shared" si="39"/>
        <v>0.99357683480485648</v>
      </c>
      <c r="BW111">
        <f t="shared" si="40"/>
        <v>6.4231651951435209E-3</v>
      </c>
      <c r="BX111">
        <f t="shared" si="53"/>
        <v>0.95527035178412678</v>
      </c>
      <c r="BY111">
        <f t="shared" si="54"/>
        <v>-11.328435127474709</v>
      </c>
      <c r="BZ111">
        <f t="shared" si="55"/>
        <v>0.98636363636363633</v>
      </c>
      <c r="CA111">
        <f t="shared" si="44"/>
        <v>2.2075920006975154</v>
      </c>
    </row>
    <row r="112" spans="1:79" x14ac:dyDescent="0.25">
      <c r="A112" s="33">
        <v>0.16300000000000001</v>
      </c>
      <c r="B112">
        <v>110</v>
      </c>
      <c r="C112" s="6">
        <f t="shared" si="48"/>
        <v>0.99545454545454548</v>
      </c>
      <c r="D112" s="6">
        <f t="shared" si="49"/>
        <v>2.608616387360549</v>
      </c>
      <c r="E112" s="7">
        <f t="shared" si="50"/>
        <v>0.99545454545454548</v>
      </c>
      <c r="F112" s="7">
        <f t="shared" si="51"/>
        <v>1.3281565452688517E-2</v>
      </c>
      <c r="AU112">
        <f t="shared" si="46"/>
        <v>91</v>
      </c>
      <c r="AV112" s="2">
        <f t="shared" si="47"/>
        <v>0.10199999999999999</v>
      </c>
      <c r="BS112">
        <f t="shared" si="36"/>
        <v>0.16300000000000001</v>
      </c>
      <c r="BT112">
        <f t="shared" si="37"/>
        <v>110</v>
      </c>
      <c r="BU112">
        <f t="shared" si="52"/>
        <v>0.16300000000000001</v>
      </c>
      <c r="BV112">
        <f t="shared" si="39"/>
        <v>0.99636993863092971</v>
      </c>
      <c r="BW112">
        <f t="shared" si="40"/>
        <v>3.6300613690702921E-3</v>
      </c>
      <c r="BX112">
        <f t="shared" si="53"/>
        <v>0.96032313292911264</v>
      </c>
      <c r="BY112">
        <f t="shared" si="54"/>
        <v>-9.6627443643866968</v>
      </c>
      <c r="BZ112">
        <f t="shared" si="55"/>
        <v>0.99545454545454548</v>
      </c>
      <c r="CA112">
        <f t="shared" si="44"/>
        <v>2.608616387360549</v>
      </c>
    </row>
    <row r="113" spans="2:48" x14ac:dyDescent="0.25">
      <c r="AU113">
        <f t="shared" si="46"/>
        <v>92</v>
      </c>
      <c r="AV113" s="2">
        <f t="shared" si="47"/>
        <v>0.104</v>
      </c>
    </row>
    <row r="114" spans="2:48" x14ac:dyDescent="0.25">
      <c r="AU114">
        <f t="shared" si="46"/>
        <v>93</v>
      </c>
      <c r="AV114" s="2">
        <f t="shared" si="47"/>
        <v>0.104</v>
      </c>
    </row>
    <row r="115" spans="2:48" x14ac:dyDescent="0.25">
      <c r="AU115">
        <f t="shared" si="46"/>
        <v>94</v>
      </c>
      <c r="AV115" s="2">
        <f t="shared" si="47"/>
        <v>0.105</v>
      </c>
    </row>
    <row r="116" spans="2:48" x14ac:dyDescent="0.25">
      <c r="AU116">
        <f t="shared" si="46"/>
        <v>95</v>
      </c>
      <c r="AV116" s="2">
        <f t="shared" si="47"/>
        <v>0.108</v>
      </c>
    </row>
    <row r="117" spans="2:48" x14ac:dyDescent="0.25">
      <c r="AU117">
        <f t="shared" si="46"/>
        <v>96</v>
      </c>
      <c r="AV117" s="2">
        <f t="shared" si="47"/>
        <v>0.109</v>
      </c>
    </row>
    <row r="118" spans="2:48" x14ac:dyDescent="0.25">
      <c r="AU118">
        <f t="shared" ref="AU118:AU137" si="56">IF(B99&gt;0,B99,"")</f>
        <v>97</v>
      </c>
      <c r="AV118" s="2">
        <f t="shared" ref="AV118:AV137" si="57">IF(A99&gt;0,A99,"")</f>
        <v>0.109</v>
      </c>
    </row>
    <row r="119" spans="2:48" x14ac:dyDescent="0.25">
      <c r="F119" s="7"/>
      <c r="AU119">
        <f t="shared" si="56"/>
        <v>98</v>
      </c>
      <c r="AV119" s="2">
        <f t="shared" si="57"/>
        <v>0.114</v>
      </c>
    </row>
    <row r="120" spans="2:48" x14ac:dyDescent="0.25">
      <c r="C120" s="29"/>
      <c r="D120" s="6"/>
      <c r="E120" s="7"/>
      <c r="F120" s="7"/>
      <c r="AU120">
        <f t="shared" si="56"/>
        <v>99</v>
      </c>
      <c r="AV120" s="2">
        <f t="shared" si="57"/>
        <v>0.115</v>
      </c>
    </row>
    <row r="121" spans="2:48" x14ac:dyDescent="0.25">
      <c r="AU121">
        <f t="shared" si="56"/>
        <v>100</v>
      </c>
      <c r="AV121" s="2">
        <f t="shared" si="57"/>
        <v>0.11799999999999999</v>
      </c>
    </row>
    <row r="122" spans="2:48" x14ac:dyDescent="0.25">
      <c r="B122" s="2"/>
      <c r="AU122">
        <f t="shared" si="56"/>
        <v>101</v>
      </c>
      <c r="AV122" s="2">
        <f t="shared" si="57"/>
        <v>0.121</v>
      </c>
    </row>
    <row r="123" spans="2:48" x14ac:dyDescent="0.25">
      <c r="B123" s="2"/>
      <c r="I123" s="27"/>
      <c r="J123" s="6"/>
      <c r="K123" s="29"/>
      <c r="L123" s="29"/>
      <c r="M123" s="6"/>
      <c r="O123" s="78"/>
      <c r="P123" s="78"/>
      <c r="Q123" s="78"/>
      <c r="AU123">
        <f t="shared" si="56"/>
        <v>102</v>
      </c>
      <c r="AV123" s="2">
        <f t="shared" si="57"/>
        <v>0.121</v>
      </c>
    </row>
    <row r="124" spans="2:48" x14ac:dyDescent="0.25">
      <c r="B124" s="2"/>
      <c r="J124" s="6"/>
      <c r="K124" s="29"/>
      <c r="L124" s="29"/>
      <c r="M124" s="6"/>
      <c r="O124" s="78"/>
      <c r="P124" s="78"/>
      <c r="Q124" s="78"/>
      <c r="AU124">
        <f t="shared" si="56"/>
        <v>103</v>
      </c>
      <c r="AV124" s="2">
        <f t="shared" si="57"/>
        <v>0.122</v>
      </c>
    </row>
    <row r="125" spans="2:48" x14ac:dyDescent="0.25">
      <c r="B125" s="2"/>
      <c r="J125" s="6"/>
      <c r="K125" s="29"/>
      <c r="L125" s="29"/>
      <c r="M125" s="6"/>
      <c r="O125" s="78"/>
      <c r="P125" s="78"/>
      <c r="Q125" s="78"/>
      <c r="AU125">
        <f t="shared" si="56"/>
        <v>104</v>
      </c>
      <c r="AV125" s="2">
        <f t="shared" si="57"/>
        <v>0.123</v>
      </c>
    </row>
    <row r="126" spans="2:48" x14ac:dyDescent="0.25">
      <c r="B126" s="2"/>
      <c r="J126" s="6"/>
      <c r="K126" s="29"/>
      <c r="L126" s="29"/>
      <c r="M126" s="6"/>
      <c r="O126" s="78"/>
      <c r="P126" s="78"/>
      <c r="Q126" s="78"/>
      <c r="AU126">
        <f t="shared" si="56"/>
        <v>105</v>
      </c>
      <c r="AV126" s="2">
        <f t="shared" si="57"/>
        <v>0.124</v>
      </c>
    </row>
    <row r="127" spans="2:48" x14ac:dyDescent="0.25">
      <c r="B127" s="2"/>
      <c r="J127" s="6"/>
      <c r="K127" s="29"/>
      <c r="L127" s="29"/>
      <c r="M127" s="6"/>
      <c r="O127" s="78"/>
      <c r="P127" s="78"/>
      <c r="Q127" s="78"/>
      <c r="AU127">
        <f t="shared" si="56"/>
        <v>106</v>
      </c>
      <c r="AV127" s="2">
        <f t="shared" si="57"/>
        <v>0.13400000000000001</v>
      </c>
    </row>
    <row r="128" spans="2:48" x14ac:dyDescent="0.25">
      <c r="B128" s="2"/>
      <c r="G128" s="80"/>
      <c r="J128" s="6"/>
      <c r="K128" s="29"/>
      <c r="L128" s="29"/>
      <c r="M128" s="6"/>
      <c r="O128" s="78"/>
      <c r="P128" s="78"/>
      <c r="Q128" s="78"/>
      <c r="AU128">
        <f t="shared" si="56"/>
        <v>107</v>
      </c>
      <c r="AV128" s="2">
        <f t="shared" si="57"/>
        <v>0.13700000000000001</v>
      </c>
    </row>
    <row r="129" spans="2:48" x14ac:dyDescent="0.25">
      <c r="B129" s="2"/>
      <c r="J129" s="6"/>
      <c r="K129" s="29"/>
      <c r="L129" s="29"/>
      <c r="M129" s="6"/>
      <c r="O129" s="78"/>
      <c r="P129" s="78"/>
      <c r="Q129" s="78"/>
      <c r="AU129">
        <f t="shared" si="56"/>
        <v>108</v>
      </c>
      <c r="AV129" s="2">
        <f t="shared" si="57"/>
        <v>0.14299999999999999</v>
      </c>
    </row>
    <row r="130" spans="2:48" x14ac:dyDescent="0.25">
      <c r="B130" s="2"/>
      <c r="J130" s="6"/>
      <c r="K130" s="29"/>
      <c r="L130" s="29"/>
      <c r="M130" s="6"/>
      <c r="O130" s="78"/>
      <c r="P130" s="78"/>
      <c r="Q130" s="78"/>
      <c r="AU130">
        <f t="shared" si="56"/>
        <v>109</v>
      </c>
      <c r="AV130" s="2">
        <f t="shared" si="57"/>
        <v>0.156</v>
      </c>
    </row>
    <row r="131" spans="2:48" x14ac:dyDescent="0.25">
      <c r="B131" s="2"/>
      <c r="J131" s="6"/>
      <c r="K131" s="29"/>
      <c r="L131" s="29"/>
      <c r="M131" s="6"/>
      <c r="O131" s="78"/>
      <c r="P131" s="78"/>
      <c r="Q131" s="78"/>
      <c r="AU131">
        <f t="shared" si="56"/>
        <v>110</v>
      </c>
      <c r="AV131" s="2">
        <f t="shared" si="57"/>
        <v>0.16300000000000001</v>
      </c>
    </row>
    <row r="132" spans="2:48" x14ac:dyDescent="0.25">
      <c r="B132" s="2"/>
      <c r="J132" s="6"/>
      <c r="K132" s="29"/>
      <c r="L132" s="29"/>
      <c r="M132" s="6"/>
      <c r="O132" s="78"/>
      <c r="P132" s="78"/>
      <c r="Q132" s="78"/>
      <c r="AU132" t="str">
        <f t="shared" si="56"/>
        <v/>
      </c>
      <c r="AV132" s="2" t="str">
        <f t="shared" si="57"/>
        <v/>
      </c>
    </row>
    <row r="133" spans="2:48" x14ac:dyDescent="0.25">
      <c r="B133" s="2"/>
      <c r="F133" s="27"/>
      <c r="G133" s="27"/>
      <c r="J133" s="6"/>
      <c r="K133" s="29"/>
      <c r="L133" s="29"/>
      <c r="M133" s="6"/>
      <c r="O133" s="78"/>
      <c r="P133" s="78"/>
      <c r="Q133" s="78"/>
      <c r="AU133" t="str">
        <f t="shared" si="56"/>
        <v/>
      </c>
      <c r="AV133" s="2" t="str">
        <f t="shared" si="57"/>
        <v/>
      </c>
    </row>
    <row r="134" spans="2:48" x14ac:dyDescent="0.25">
      <c r="B134" s="2"/>
      <c r="F134" s="27"/>
      <c r="G134" s="27"/>
      <c r="J134" s="6"/>
      <c r="K134" s="29"/>
      <c r="L134" s="29"/>
      <c r="M134" s="6"/>
      <c r="O134" s="78"/>
      <c r="P134" s="78"/>
      <c r="Q134" s="78"/>
      <c r="AU134" t="str">
        <f t="shared" si="56"/>
        <v/>
      </c>
      <c r="AV134" s="2" t="str">
        <f t="shared" si="57"/>
        <v/>
      </c>
    </row>
    <row r="135" spans="2:48" x14ac:dyDescent="0.25">
      <c r="B135" s="2"/>
      <c r="F135" s="27"/>
      <c r="G135" s="27"/>
      <c r="J135" s="6"/>
      <c r="K135" s="29"/>
      <c r="L135" s="29"/>
      <c r="M135" s="6"/>
      <c r="O135" s="78"/>
      <c r="P135" s="78"/>
      <c r="Q135" s="78"/>
      <c r="AU135" t="str">
        <f t="shared" si="56"/>
        <v/>
      </c>
      <c r="AV135" s="2" t="str">
        <f t="shared" si="57"/>
        <v/>
      </c>
    </row>
    <row r="136" spans="2:48" x14ac:dyDescent="0.25">
      <c r="B136" s="2"/>
      <c r="F136" s="27"/>
      <c r="G136" s="27"/>
      <c r="J136" s="6"/>
      <c r="K136" s="29"/>
      <c r="L136" s="29"/>
      <c r="M136" s="6"/>
      <c r="O136" s="78"/>
      <c r="P136" s="78"/>
      <c r="Q136" s="78"/>
      <c r="AU136" t="str">
        <f t="shared" si="56"/>
        <v/>
      </c>
      <c r="AV136" s="2" t="str">
        <f t="shared" si="57"/>
        <v/>
      </c>
    </row>
    <row r="137" spans="2:48" x14ac:dyDescent="0.25">
      <c r="B137" s="2"/>
      <c r="F137" s="27"/>
      <c r="G137" s="27"/>
      <c r="J137" s="6"/>
      <c r="K137" s="29"/>
      <c r="L137" s="29"/>
      <c r="M137" s="6"/>
      <c r="O137" s="78"/>
      <c r="P137" s="78"/>
      <c r="Q137" s="78"/>
      <c r="AU137" t="str">
        <f t="shared" si="56"/>
        <v/>
      </c>
      <c r="AV137" s="2" t="str">
        <f t="shared" si="57"/>
        <v/>
      </c>
    </row>
    <row r="138" spans="2:48" x14ac:dyDescent="0.25">
      <c r="B138" s="2"/>
      <c r="F138" s="27"/>
      <c r="G138" s="27"/>
      <c r="J138" s="6"/>
      <c r="K138" s="29"/>
      <c r="L138" s="29"/>
      <c r="M138" s="6"/>
      <c r="O138" s="78"/>
      <c r="P138" s="78"/>
      <c r="Q138" s="78"/>
      <c r="AV138" s="2"/>
    </row>
    <row r="139" spans="2:48" x14ac:dyDescent="0.25">
      <c r="B139" s="2"/>
      <c r="F139" s="27"/>
      <c r="G139" s="27"/>
      <c r="J139" s="6"/>
      <c r="K139" s="29"/>
      <c r="L139" s="29"/>
      <c r="M139" s="6"/>
      <c r="O139" s="78"/>
      <c r="P139" s="78"/>
      <c r="Q139" s="78"/>
      <c r="AV139" s="2"/>
    </row>
    <row r="140" spans="2:48" x14ac:dyDescent="0.25">
      <c r="B140" s="2"/>
      <c r="F140" s="27"/>
      <c r="G140" s="27"/>
      <c r="J140" s="6"/>
      <c r="K140" s="29"/>
      <c r="L140" s="29"/>
      <c r="M140" s="6"/>
      <c r="O140" s="78"/>
      <c r="P140" s="78"/>
      <c r="Q140" s="78"/>
      <c r="AV140" s="2"/>
    </row>
    <row r="141" spans="2:48" x14ac:dyDescent="0.25">
      <c r="B141" s="2"/>
      <c r="F141" s="7"/>
      <c r="J141" s="6"/>
      <c r="K141" s="29"/>
      <c r="L141" s="29"/>
      <c r="M141" s="6"/>
      <c r="O141" s="78"/>
      <c r="P141" s="78"/>
      <c r="Q141" s="78"/>
      <c r="AV141" s="2"/>
    </row>
    <row r="142" spans="2:48" x14ac:dyDescent="0.25">
      <c r="B142" s="2"/>
      <c r="F142" s="7"/>
      <c r="J142" s="6"/>
      <c r="K142" s="29"/>
      <c r="L142" s="29"/>
      <c r="M142" s="6"/>
      <c r="O142" s="78"/>
      <c r="P142" s="78"/>
      <c r="Q142" s="78"/>
      <c r="AV142" s="2"/>
    </row>
    <row r="143" spans="2:48" x14ac:dyDescent="0.25">
      <c r="B143" s="2"/>
      <c r="F143" s="7"/>
      <c r="J143" s="6"/>
      <c r="K143" s="29"/>
      <c r="L143" s="29"/>
      <c r="M143" s="6"/>
      <c r="O143" s="78"/>
      <c r="P143" s="78"/>
      <c r="Q143" s="78"/>
      <c r="AV143" s="2"/>
    </row>
    <row r="144" spans="2:48" x14ac:dyDescent="0.25">
      <c r="B144" s="2"/>
      <c r="F144" s="7"/>
      <c r="AV144" s="2"/>
    </row>
    <row r="145" spans="2:73" x14ac:dyDescent="0.25">
      <c r="B145" s="2"/>
      <c r="F145" s="7"/>
      <c r="AV145" s="2"/>
    </row>
    <row r="146" spans="2:73" x14ac:dyDescent="0.25">
      <c r="B146" s="2"/>
      <c r="F146" s="7"/>
      <c r="AV146" s="2"/>
    </row>
    <row r="147" spans="2:73" x14ac:dyDescent="0.25">
      <c r="B147" s="2"/>
      <c r="F147" s="7"/>
      <c r="AV147" s="2"/>
    </row>
    <row r="148" spans="2:73" x14ac:dyDescent="0.25">
      <c r="B148" s="2"/>
      <c r="F148" s="7"/>
      <c r="AV148" s="2"/>
    </row>
    <row r="149" spans="2:73" x14ac:dyDescent="0.25">
      <c r="B149" s="2"/>
      <c r="F149" s="7"/>
      <c r="AV149" s="2"/>
    </row>
    <row r="150" spans="2:73" x14ac:dyDescent="0.25">
      <c r="B150" s="2"/>
      <c r="F150" s="7"/>
      <c r="AV150" s="2"/>
    </row>
    <row r="151" spans="2:73" x14ac:dyDescent="0.25">
      <c r="B151" s="2"/>
      <c r="F151" s="7"/>
      <c r="AV151" s="2"/>
    </row>
    <row r="152" spans="2:73" x14ac:dyDescent="0.25">
      <c r="B152" s="2"/>
      <c r="F152" s="7"/>
      <c r="AV152" s="2"/>
    </row>
    <row r="153" spans="2:73" x14ac:dyDescent="0.25">
      <c r="B153" s="2"/>
      <c r="F153" s="7"/>
      <c r="AV153" s="2"/>
    </row>
    <row r="154" spans="2:73" x14ac:dyDescent="0.25">
      <c r="B154" s="2"/>
      <c r="F154" s="7"/>
      <c r="AV154" s="2"/>
    </row>
    <row r="155" spans="2:73" x14ac:dyDescent="0.25">
      <c r="B155" s="2"/>
      <c r="F155" s="7"/>
      <c r="AV155" s="2"/>
    </row>
    <row r="156" spans="2:73" x14ac:dyDescent="0.25">
      <c r="B156" s="2"/>
      <c r="F156" s="7"/>
      <c r="AV156" s="2"/>
    </row>
    <row r="157" spans="2:73" x14ac:dyDescent="0.25">
      <c r="B157" s="2"/>
      <c r="F157" s="7"/>
      <c r="AV157" s="2"/>
    </row>
    <row r="158" spans="2:73" x14ac:dyDescent="0.25">
      <c r="B158" s="2"/>
      <c r="F158" s="7"/>
      <c r="AV158" s="2"/>
      <c r="BS158" t="str">
        <f t="shared" ref="BS158:BS195" si="58">IF(A158&gt;0,A158,"")</f>
        <v/>
      </c>
      <c r="BT158" t="str">
        <f t="shared" ref="BT158:BT195" si="59">IF(B158&gt;0,B158,"")</f>
        <v/>
      </c>
      <c r="BU158" t="str">
        <f t="shared" si="52"/>
        <v/>
      </c>
    </row>
    <row r="159" spans="2:73" x14ac:dyDescent="0.25">
      <c r="B159" s="2"/>
      <c r="F159" s="7"/>
      <c r="AV159" s="2"/>
      <c r="BS159" t="str">
        <f t="shared" si="58"/>
        <v/>
      </c>
      <c r="BT159" t="str">
        <f t="shared" si="59"/>
        <v/>
      </c>
      <c r="BU159" t="str">
        <f t="shared" si="52"/>
        <v/>
      </c>
    </row>
    <row r="160" spans="2:73" x14ac:dyDescent="0.25">
      <c r="B160" s="2"/>
      <c r="F160" s="7"/>
      <c r="AV160" s="2"/>
      <c r="BS160" t="str">
        <f t="shared" si="58"/>
        <v/>
      </c>
      <c r="BT160" t="str">
        <f t="shared" si="59"/>
        <v/>
      </c>
      <c r="BU160" t="str">
        <f t="shared" si="52"/>
        <v/>
      </c>
    </row>
    <row r="161" spans="2:73" x14ac:dyDescent="0.25">
      <c r="B161" s="2"/>
      <c r="F161" s="7"/>
      <c r="AV161" s="2"/>
      <c r="BS161" t="str">
        <f t="shared" si="58"/>
        <v/>
      </c>
      <c r="BT161" t="str">
        <f t="shared" si="59"/>
        <v/>
      </c>
      <c r="BU161" t="str">
        <f t="shared" si="52"/>
        <v/>
      </c>
    </row>
    <row r="162" spans="2:73" x14ac:dyDescent="0.25">
      <c r="B162" s="2"/>
      <c r="F162" s="7"/>
      <c r="AV162" s="2"/>
      <c r="BS162" t="str">
        <f t="shared" si="58"/>
        <v/>
      </c>
      <c r="BT162" t="str">
        <f t="shared" si="59"/>
        <v/>
      </c>
      <c r="BU162" t="str">
        <f t="shared" si="52"/>
        <v/>
      </c>
    </row>
    <row r="163" spans="2:73" x14ac:dyDescent="0.25">
      <c r="B163" s="2"/>
      <c r="F163" s="7"/>
      <c r="AV163" s="2"/>
      <c r="BS163" t="str">
        <f t="shared" si="58"/>
        <v/>
      </c>
      <c r="BT163" t="str">
        <f t="shared" si="59"/>
        <v/>
      </c>
      <c r="BU163" t="str">
        <f t="shared" si="52"/>
        <v/>
      </c>
    </row>
    <row r="164" spans="2:73" x14ac:dyDescent="0.25">
      <c r="B164" s="2"/>
      <c r="F164" s="7"/>
      <c r="AV164" s="2"/>
      <c r="BS164" t="str">
        <f t="shared" si="58"/>
        <v/>
      </c>
      <c r="BT164" t="str">
        <f t="shared" si="59"/>
        <v/>
      </c>
      <c r="BU164" t="str">
        <f t="shared" si="52"/>
        <v/>
      </c>
    </row>
    <row r="165" spans="2:73" x14ac:dyDescent="0.25">
      <c r="B165" s="2"/>
      <c r="F165" s="7"/>
      <c r="AV165" s="2"/>
      <c r="BS165" t="str">
        <f t="shared" si="58"/>
        <v/>
      </c>
      <c r="BT165" t="str">
        <f t="shared" si="59"/>
        <v/>
      </c>
      <c r="BU165" t="str">
        <f t="shared" si="52"/>
        <v/>
      </c>
    </row>
    <row r="166" spans="2:73" x14ac:dyDescent="0.25">
      <c r="B166" s="2"/>
      <c r="F166" s="7"/>
      <c r="AV166" s="2"/>
      <c r="BS166" t="str">
        <f t="shared" si="58"/>
        <v/>
      </c>
      <c r="BT166" t="str">
        <f t="shared" si="59"/>
        <v/>
      </c>
      <c r="BU166" t="str">
        <f t="shared" si="52"/>
        <v/>
      </c>
    </row>
    <row r="167" spans="2:73" x14ac:dyDescent="0.25">
      <c r="B167" s="2"/>
      <c r="F167" s="7"/>
      <c r="AV167" s="2"/>
      <c r="BS167" t="str">
        <f t="shared" si="58"/>
        <v/>
      </c>
      <c r="BT167" t="str">
        <f t="shared" si="59"/>
        <v/>
      </c>
      <c r="BU167" t="str">
        <f t="shared" si="52"/>
        <v/>
      </c>
    </row>
    <row r="168" spans="2:73" x14ac:dyDescent="0.25">
      <c r="B168" s="2"/>
      <c r="F168" s="7"/>
      <c r="AV168" s="2"/>
      <c r="BS168" t="str">
        <f t="shared" si="58"/>
        <v/>
      </c>
      <c r="BT168" t="str">
        <f t="shared" si="59"/>
        <v/>
      </c>
      <c r="BU168" t="str">
        <f t="shared" si="52"/>
        <v/>
      </c>
    </row>
    <row r="169" spans="2:73" x14ac:dyDescent="0.25">
      <c r="B169" s="2"/>
      <c r="F169" s="7"/>
      <c r="AV169" s="2"/>
      <c r="BS169" t="str">
        <f t="shared" si="58"/>
        <v/>
      </c>
      <c r="BT169" t="str">
        <f t="shared" si="59"/>
        <v/>
      </c>
      <c r="BU169" t="str">
        <f t="shared" ref="BU169:BU187" si="60">BS169</f>
        <v/>
      </c>
    </row>
    <row r="170" spans="2:73" x14ac:dyDescent="0.25">
      <c r="B170" s="2"/>
      <c r="F170" s="7"/>
      <c r="AV170" s="2"/>
      <c r="BS170" t="str">
        <f t="shared" si="58"/>
        <v/>
      </c>
      <c r="BT170" t="str">
        <f t="shared" si="59"/>
        <v/>
      </c>
      <c r="BU170" t="str">
        <f t="shared" si="60"/>
        <v/>
      </c>
    </row>
    <row r="171" spans="2:73" x14ac:dyDescent="0.25">
      <c r="B171" s="2"/>
      <c r="F171" s="7"/>
      <c r="AV171" s="2"/>
      <c r="BS171" t="str">
        <f t="shared" si="58"/>
        <v/>
      </c>
      <c r="BT171" t="str">
        <f t="shared" si="59"/>
        <v/>
      </c>
      <c r="BU171" t="str">
        <f t="shared" si="60"/>
        <v/>
      </c>
    </row>
    <row r="172" spans="2:73" x14ac:dyDescent="0.25">
      <c r="B172" s="2"/>
      <c r="F172" s="7"/>
      <c r="AV172" s="2"/>
      <c r="BS172" t="str">
        <f t="shared" si="58"/>
        <v/>
      </c>
      <c r="BT172" t="str">
        <f t="shared" si="59"/>
        <v/>
      </c>
      <c r="BU172" t="str">
        <f t="shared" si="60"/>
        <v/>
      </c>
    </row>
    <row r="173" spans="2:73" x14ac:dyDescent="0.25">
      <c r="B173" s="2"/>
      <c r="F173" s="7"/>
      <c r="AV173" s="2"/>
      <c r="BS173" t="str">
        <f t="shared" si="58"/>
        <v/>
      </c>
      <c r="BT173" t="str">
        <f t="shared" si="59"/>
        <v/>
      </c>
      <c r="BU173" t="str">
        <f t="shared" si="60"/>
        <v/>
      </c>
    </row>
    <row r="174" spans="2:73" x14ac:dyDescent="0.25">
      <c r="B174" s="2"/>
      <c r="F174" s="7"/>
      <c r="AV174" s="2"/>
      <c r="BS174" t="str">
        <f t="shared" si="58"/>
        <v/>
      </c>
      <c r="BT174" t="str">
        <f t="shared" si="59"/>
        <v/>
      </c>
      <c r="BU174" t="str">
        <f t="shared" si="60"/>
        <v/>
      </c>
    </row>
    <row r="175" spans="2:73" x14ac:dyDescent="0.25">
      <c r="B175" s="2"/>
      <c r="AV175" s="2"/>
      <c r="BS175" t="str">
        <f t="shared" si="58"/>
        <v/>
      </c>
      <c r="BT175" t="str">
        <f t="shared" si="59"/>
        <v/>
      </c>
      <c r="BU175" t="str">
        <f t="shared" si="60"/>
        <v/>
      </c>
    </row>
    <row r="176" spans="2:73" x14ac:dyDescent="0.25">
      <c r="B176" s="2"/>
      <c r="AV176" s="2"/>
      <c r="BS176" t="str">
        <f t="shared" si="58"/>
        <v/>
      </c>
      <c r="BT176" t="str">
        <f t="shared" si="59"/>
        <v/>
      </c>
      <c r="BU176" t="str">
        <f t="shared" si="60"/>
        <v/>
      </c>
    </row>
    <row r="177" spans="2:73" x14ac:dyDescent="0.25">
      <c r="B177" s="2"/>
      <c r="AV177" s="2"/>
      <c r="BS177" t="str">
        <f t="shared" si="58"/>
        <v/>
      </c>
      <c r="BT177" t="str">
        <f t="shared" si="59"/>
        <v/>
      </c>
      <c r="BU177" t="str">
        <f t="shared" si="60"/>
        <v/>
      </c>
    </row>
    <row r="178" spans="2:73" x14ac:dyDescent="0.25">
      <c r="B178" s="2"/>
      <c r="AV178" s="2"/>
      <c r="BS178" t="str">
        <f t="shared" si="58"/>
        <v/>
      </c>
      <c r="BT178" t="str">
        <f t="shared" si="59"/>
        <v/>
      </c>
      <c r="BU178" t="str">
        <f t="shared" si="60"/>
        <v/>
      </c>
    </row>
    <row r="179" spans="2:73" x14ac:dyDescent="0.25">
      <c r="B179" s="2"/>
      <c r="AV179" s="2"/>
      <c r="BS179" t="str">
        <f t="shared" si="58"/>
        <v/>
      </c>
      <c r="BT179" t="str">
        <f t="shared" si="59"/>
        <v/>
      </c>
      <c r="BU179" t="str">
        <f t="shared" si="60"/>
        <v/>
      </c>
    </row>
    <row r="180" spans="2:73" x14ac:dyDescent="0.25">
      <c r="B180" s="2"/>
      <c r="AV180" s="2"/>
      <c r="BS180" t="str">
        <f t="shared" si="58"/>
        <v/>
      </c>
      <c r="BT180" t="str">
        <f t="shared" si="59"/>
        <v/>
      </c>
      <c r="BU180" t="str">
        <f t="shared" si="60"/>
        <v/>
      </c>
    </row>
    <row r="181" spans="2:73" x14ac:dyDescent="0.25">
      <c r="B181" s="2"/>
      <c r="AV181" s="2"/>
      <c r="BS181" t="str">
        <f t="shared" si="58"/>
        <v/>
      </c>
      <c r="BT181" t="str">
        <f t="shared" si="59"/>
        <v/>
      </c>
      <c r="BU181" t="str">
        <f t="shared" si="60"/>
        <v/>
      </c>
    </row>
    <row r="182" spans="2:73" x14ac:dyDescent="0.25">
      <c r="B182" s="2"/>
      <c r="AV182" s="2"/>
      <c r="BS182" t="str">
        <f t="shared" si="58"/>
        <v/>
      </c>
      <c r="BT182" t="str">
        <f t="shared" si="59"/>
        <v/>
      </c>
      <c r="BU182" t="str">
        <f t="shared" si="60"/>
        <v/>
      </c>
    </row>
    <row r="183" spans="2:73" x14ac:dyDescent="0.25">
      <c r="B183" s="2"/>
      <c r="AV183" s="2"/>
      <c r="BS183" t="str">
        <f t="shared" si="58"/>
        <v/>
      </c>
      <c r="BT183" t="str">
        <f t="shared" si="59"/>
        <v/>
      </c>
      <c r="BU183" t="str">
        <f t="shared" si="60"/>
        <v/>
      </c>
    </row>
    <row r="184" spans="2:73" x14ac:dyDescent="0.25">
      <c r="B184" s="2"/>
      <c r="AV184" s="2"/>
      <c r="BS184" t="str">
        <f t="shared" si="58"/>
        <v/>
      </c>
      <c r="BT184" t="str">
        <f t="shared" si="59"/>
        <v/>
      </c>
      <c r="BU184" t="str">
        <f t="shared" si="60"/>
        <v/>
      </c>
    </row>
    <row r="185" spans="2:73" x14ac:dyDescent="0.25">
      <c r="B185" s="2"/>
      <c r="AV185" s="2"/>
      <c r="BS185" t="str">
        <f t="shared" si="58"/>
        <v/>
      </c>
      <c r="BT185" t="str">
        <f t="shared" si="59"/>
        <v/>
      </c>
      <c r="BU185" t="str">
        <f t="shared" si="60"/>
        <v/>
      </c>
    </row>
    <row r="186" spans="2:73" x14ac:dyDescent="0.25">
      <c r="B186" s="2"/>
      <c r="AV186" s="2"/>
      <c r="BS186" t="str">
        <f t="shared" si="58"/>
        <v/>
      </c>
      <c r="BT186" t="str">
        <f t="shared" si="59"/>
        <v/>
      </c>
      <c r="BU186" t="str">
        <f t="shared" si="60"/>
        <v/>
      </c>
    </row>
    <row r="187" spans="2:73" x14ac:dyDescent="0.25">
      <c r="B187" s="2"/>
      <c r="AV187" s="2"/>
      <c r="BS187" t="str">
        <f t="shared" si="58"/>
        <v/>
      </c>
      <c r="BT187" t="str">
        <f t="shared" si="59"/>
        <v/>
      </c>
      <c r="BU187" t="str">
        <f t="shared" si="60"/>
        <v/>
      </c>
    </row>
    <row r="188" spans="2:73" x14ac:dyDescent="0.25">
      <c r="B188" s="2"/>
      <c r="AV188" s="2"/>
      <c r="BS188" t="str">
        <f t="shared" si="58"/>
        <v/>
      </c>
      <c r="BT188" t="str">
        <f t="shared" si="59"/>
        <v/>
      </c>
    </row>
    <row r="189" spans="2:73" x14ac:dyDescent="0.25">
      <c r="B189" s="2"/>
      <c r="AV189" s="2"/>
      <c r="BS189" t="str">
        <f t="shared" si="58"/>
        <v/>
      </c>
      <c r="BT189" t="str">
        <f t="shared" si="59"/>
        <v/>
      </c>
    </row>
    <row r="190" spans="2:73" x14ac:dyDescent="0.25">
      <c r="B190" s="2"/>
      <c r="AV190" s="2"/>
      <c r="BS190" t="str">
        <f t="shared" si="58"/>
        <v/>
      </c>
      <c r="BT190" t="str">
        <f t="shared" si="59"/>
        <v/>
      </c>
    </row>
    <row r="191" spans="2:73" x14ac:dyDescent="0.25">
      <c r="B191" s="2"/>
      <c r="AV191" s="2"/>
      <c r="BS191" t="str">
        <f t="shared" si="58"/>
        <v/>
      </c>
      <c r="BT191" t="str">
        <f t="shared" si="59"/>
        <v/>
      </c>
    </row>
    <row r="192" spans="2:73" x14ac:dyDescent="0.25">
      <c r="B192" s="2"/>
      <c r="AV192" s="2"/>
      <c r="BS192" t="str">
        <f t="shared" si="58"/>
        <v/>
      </c>
      <c r="BT192" t="str">
        <f t="shared" si="59"/>
        <v/>
      </c>
    </row>
    <row r="193" spans="2:72" x14ac:dyDescent="0.25">
      <c r="B193" s="2"/>
      <c r="AV193" s="2"/>
      <c r="BS193" t="str">
        <f t="shared" si="58"/>
        <v/>
      </c>
      <c r="BT193" t="str">
        <f t="shared" si="59"/>
        <v/>
      </c>
    </row>
    <row r="194" spans="2:72" x14ac:dyDescent="0.25">
      <c r="B194" s="2"/>
      <c r="AV194" s="2"/>
      <c r="BS194" t="str">
        <f t="shared" si="58"/>
        <v/>
      </c>
      <c r="BT194" t="str">
        <f t="shared" si="59"/>
        <v/>
      </c>
    </row>
    <row r="195" spans="2:72" x14ac:dyDescent="0.25">
      <c r="B195" s="2"/>
      <c r="AV195" s="2"/>
      <c r="BS195" t="str">
        <f t="shared" si="58"/>
        <v/>
      </c>
      <c r="BT195" t="str">
        <f t="shared" si="59"/>
        <v/>
      </c>
    </row>
    <row r="196" spans="2:72" x14ac:dyDescent="0.25">
      <c r="B196" s="2"/>
      <c r="AV196" s="2"/>
      <c r="BS196" t="str">
        <f t="shared" ref="BS196:BS259" si="61">IF(A196&gt;0,A196,"")</f>
        <v/>
      </c>
      <c r="BT196" t="str">
        <f t="shared" ref="BT196:BT259" si="62">IF(B196&gt;0,B196,"")</f>
        <v/>
      </c>
    </row>
    <row r="197" spans="2:72" x14ac:dyDescent="0.25">
      <c r="B197" s="2"/>
      <c r="AV197" s="2"/>
      <c r="BS197" t="str">
        <f t="shared" si="61"/>
        <v/>
      </c>
      <c r="BT197" t="str">
        <f t="shared" si="62"/>
        <v/>
      </c>
    </row>
    <row r="198" spans="2:72" x14ac:dyDescent="0.25">
      <c r="B198" s="2"/>
      <c r="AV198" s="2"/>
      <c r="BS198" t="str">
        <f t="shared" si="61"/>
        <v/>
      </c>
      <c r="BT198" t="str">
        <f t="shared" si="62"/>
        <v/>
      </c>
    </row>
    <row r="199" spans="2:72" x14ac:dyDescent="0.25">
      <c r="B199" s="2"/>
      <c r="AV199" s="2"/>
      <c r="BS199" t="str">
        <f t="shared" si="61"/>
        <v/>
      </c>
      <c r="BT199" t="str">
        <f t="shared" si="62"/>
        <v/>
      </c>
    </row>
    <row r="200" spans="2:72" x14ac:dyDescent="0.25">
      <c r="B200" s="2"/>
      <c r="AV200" s="2"/>
      <c r="BS200" t="str">
        <f t="shared" si="61"/>
        <v/>
      </c>
      <c r="BT200" t="str">
        <f t="shared" si="62"/>
        <v/>
      </c>
    </row>
    <row r="201" spans="2:72" x14ac:dyDescent="0.25">
      <c r="B201" s="2"/>
      <c r="AV201" s="2"/>
      <c r="BS201" t="str">
        <f t="shared" si="61"/>
        <v/>
      </c>
      <c r="BT201" t="str">
        <f t="shared" si="62"/>
        <v/>
      </c>
    </row>
    <row r="202" spans="2:72" x14ac:dyDescent="0.25">
      <c r="B202" s="2"/>
      <c r="AV202" s="2"/>
      <c r="BS202" t="str">
        <f t="shared" si="61"/>
        <v/>
      </c>
      <c r="BT202" t="str">
        <f t="shared" si="62"/>
        <v/>
      </c>
    </row>
    <row r="203" spans="2:72" x14ac:dyDescent="0.25">
      <c r="B203" s="2"/>
      <c r="AV203" s="2"/>
      <c r="BS203" t="str">
        <f t="shared" si="61"/>
        <v/>
      </c>
      <c r="BT203" t="str">
        <f t="shared" si="62"/>
        <v/>
      </c>
    </row>
    <row r="204" spans="2:72" x14ac:dyDescent="0.25">
      <c r="B204" s="2"/>
      <c r="AV204" s="2"/>
      <c r="BS204" t="str">
        <f t="shared" si="61"/>
        <v/>
      </c>
      <c r="BT204" t="str">
        <f t="shared" si="62"/>
        <v/>
      </c>
    </row>
    <row r="205" spans="2:72" x14ac:dyDescent="0.25">
      <c r="B205" s="2"/>
      <c r="AV205" s="2"/>
      <c r="BS205" t="str">
        <f t="shared" si="61"/>
        <v/>
      </c>
      <c r="BT205" t="str">
        <f t="shared" si="62"/>
        <v/>
      </c>
    </row>
    <row r="206" spans="2:72" x14ac:dyDescent="0.25">
      <c r="B206" s="2"/>
      <c r="AV206" s="2"/>
      <c r="BS206" t="str">
        <f t="shared" si="61"/>
        <v/>
      </c>
      <c r="BT206" t="str">
        <f t="shared" si="62"/>
        <v/>
      </c>
    </row>
    <row r="207" spans="2:72" x14ac:dyDescent="0.25">
      <c r="B207" s="2"/>
      <c r="AV207" s="2"/>
      <c r="BS207" t="str">
        <f t="shared" si="61"/>
        <v/>
      </c>
      <c r="BT207" t="str">
        <f t="shared" si="62"/>
        <v/>
      </c>
    </row>
    <row r="208" spans="2:72" x14ac:dyDescent="0.25">
      <c r="B208" s="2"/>
      <c r="AV208" s="2"/>
      <c r="BS208" t="str">
        <f t="shared" si="61"/>
        <v/>
      </c>
      <c r="BT208" t="str">
        <f t="shared" si="62"/>
        <v/>
      </c>
    </row>
    <row r="209" spans="2:72" x14ac:dyDescent="0.25">
      <c r="B209" s="2"/>
      <c r="AV209" s="2"/>
      <c r="BS209" t="str">
        <f t="shared" si="61"/>
        <v/>
      </c>
      <c r="BT209" t="str">
        <f t="shared" si="62"/>
        <v/>
      </c>
    </row>
    <row r="210" spans="2:72" x14ac:dyDescent="0.25">
      <c r="B210" s="2"/>
      <c r="AV210" s="2"/>
      <c r="BS210" t="str">
        <f t="shared" si="61"/>
        <v/>
      </c>
      <c r="BT210" t="str">
        <f t="shared" si="62"/>
        <v/>
      </c>
    </row>
    <row r="211" spans="2:72" x14ac:dyDescent="0.25">
      <c r="B211" s="2"/>
      <c r="AV211" s="2"/>
      <c r="BS211" t="str">
        <f t="shared" si="61"/>
        <v/>
      </c>
      <c r="BT211" t="str">
        <f t="shared" si="62"/>
        <v/>
      </c>
    </row>
    <row r="212" spans="2:72" x14ac:dyDescent="0.25">
      <c r="B212" s="2"/>
      <c r="AV212" s="2"/>
      <c r="BS212" t="str">
        <f t="shared" si="61"/>
        <v/>
      </c>
      <c r="BT212" t="str">
        <f t="shared" si="62"/>
        <v/>
      </c>
    </row>
    <row r="213" spans="2:72" x14ac:dyDescent="0.25">
      <c r="B213" s="2"/>
      <c r="AV213" s="2"/>
      <c r="BS213" t="str">
        <f t="shared" si="61"/>
        <v/>
      </c>
      <c r="BT213" t="str">
        <f t="shared" si="62"/>
        <v/>
      </c>
    </row>
    <row r="214" spans="2:72" x14ac:dyDescent="0.25">
      <c r="B214" s="2"/>
      <c r="AV214" s="2"/>
      <c r="BS214" t="str">
        <f t="shared" si="61"/>
        <v/>
      </c>
      <c r="BT214" t="str">
        <f t="shared" si="62"/>
        <v/>
      </c>
    </row>
    <row r="215" spans="2:72" x14ac:dyDescent="0.25">
      <c r="B215" s="2"/>
      <c r="AV215" s="2"/>
      <c r="BS215" t="str">
        <f t="shared" si="61"/>
        <v/>
      </c>
      <c r="BT215" t="str">
        <f t="shared" si="62"/>
        <v/>
      </c>
    </row>
    <row r="216" spans="2:72" x14ac:dyDescent="0.25">
      <c r="B216" s="2"/>
      <c r="AV216" s="2"/>
      <c r="BS216" t="str">
        <f t="shared" si="61"/>
        <v/>
      </c>
      <c r="BT216" t="str">
        <f t="shared" si="62"/>
        <v/>
      </c>
    </row>
    <row r="217" spans="2:72" x14ac:dyDescent="0.25">
      <c r="B217" s="2"/>
      <c r="AV217" s="2"/>
      <c r="BS217" t="str">
        <f t="shared" si="61"/>
        <v/>
      </c>
      <c r="BT217" t="str">
        <f t="shared" si="62"/>
        <v/>
      </c>
    </row>
    <row r="218" spans="2:72" x14ac:dyDescent="0.25">
      <c r="B218" s="2"/>
      <c r="AV218" s="2"/>
      <c r="BS218" t="str">
        <f t="shared" si="61"/>
        <v/>
      </c>
      <c r="BT218" t="str">
        <f t="shared" si="62"/>
        <v/>
      </c>
    </row>
    <row r="219" spans="2:72" x14ac:dyDescent="0.25">
      <c r="B219" s="2"/>
      <c r="AV219" s="2"/>
      <c r="BS219" t="str">
        <f t="shared" si="61"/>
        <v/>
      </c>
      <c r="BT219" t="str">
        <f t="shared" si="62"/>
        <v/>
      </c>
    </row>
    <row r="220" spans="2:72" x14ac:dyDescent="0.25">
      <c r="B220" s="2"/>
      <c r="AV220" s="2"/>
      <c r="BS220" t="str">
        <f t="shared" si="61"/>
        <v/>
      </c>
      <c r="BT220" t="str">
        <f t="shared" si="62"/>
        <v/>
      </c>
    </row>
    <row r="221" spans="2:72" x14ac:dyDescent="0.25">
      <c r="B221" s="2"/>
      <c r="AV221" s="2"/>
      <c r="BS221" t="str">
        <f t="shared" si="61"/>
        <v/>
      </c>
      <c r="BT221" t="str">
        <f t="shared" si="62"/>
        <v/>
      </c>
    </row>
    <row r="222" spans="2:72" x14ac:dyDescent="0.25">
      <c r="B222" s="2"/>
      <c r="AV222" s="2"/>
      <c r="BS222" t="str">
        <f t="shared" si="61"/>
        <v/>
      </c>
      <c r="BT222" t="str">
        <f t="shared" si="62"/>
        <v/>
      </c>
    </row>
    <row r="223" spans="2:72" x14ac:dyDescent="0.25">
      <c r="B223" s="2"/>
      <c r="BS223" t="str">
        <f t="shared" si="61"/>
        <v/>
      </c>
      <c r="BT223" t="str">
        <f t="shared" si="62"/>
        <v/>
      </c>
    </row>
    <row r="224" spans="2:72" x14ac:dyDescent="0.25">
      <c r="B224" s="2"/>
      <c r="BS224" t="str">
        <f t="shared" si="61"/>
        <v/>
      </c>
      <c r="BT224" t="str">
        <f t="shared" si="62"/>
        <v/>
      </c>
    </row>
    <row r="225" spans="2:72" x14ac:dyDescent="0.25">
      <c r="B225" s="2"/>
      <c r="BS225" t="str">
        <f t="shared" si="61"/>
        <v/>
      </c>
      <c r="BT225" t="str">
        <f t="shared" si="62"/>
        <v/>
      </c>
    </row>
    <row r="226" spans="2:72" x14ac:dyDescent="0.25">
      <c r="B226" s="2"/>
      <c r="BS226" t="str">
        <f t="shared" si="61"/>
        <v/>
      </c>
      <c r="BT226" t="str">
        <f t="shared" si="62"/>
        <v/>
      </c>
    </row>
    <row r="227" spans="2:72" x14ac:dyDescent="0.25">
      <c r="B227" s="2"/>
      <c r="BS227" t="str">
        <f t="shared" si="61"/>
        <v/>
      </c>
      <c r="BT227" t="str">
        <f t="shared" si="62"/>
        <v/>
      </c>
    </row>
    <row r="228" spans="2:72" x14ac:dyDescent="0.25">
      <c r="B228" s="2"/>
      <c r="BS228" t="str">
        <f t="shared" si="61"/>
        <v/>
      </c>
      <c r="BT228" t="str">
        <f t="shared" si="62"/>
        <v/>
      </c>
    </row>
    <row r="229" spans="2:72" x14ac:dyDescent="0.25">
      <c r="B229" s="2"/>
      <c r="BS229" t="str">
        <f t="shared" si="61"/>
        <v/>
      </c>
      <c r="BT229" t="str">
        <f t="shared" si="62"/>
        <v/>
      </c>
    </row>
    <row r="230" spans="2:72" x14ac:dyDescent="0.25">
      <c r="B230" s="2"/>
      <c r="BS230" t="str">
        <f t="shared" si="61"/>
        <v/>
      </c>
      <c r="BT230" t="str">
        <f t="shared" si="62"/>
        <v/>
      </c>
    </row>
    <row r="231" spans="2:72" x14ac:dyDescent="0.25">
      <c r="B231" s="2"/>
      <c r="BS231" t="str">
        <f t="shared" si="61"/>
        <v/>
      </c>
      <c r="BT231" t="str">
        <f t="shared" si="62"/>
        <v/>
      </c>
    </row>
    <row r="232" spans="2:72" x14ac:dyDescent="0.25">
      <c r="BS232" t="str">
        <f t="shared" si="61"/>
        <v/>
      </c>
      <c r="BT232" t="str">
        <f t="shared" si="62"/>
        <v/>
      </c>
    </row>
    <row r="233" spans="2:72" x14ac:dyDescent="0.25">
      <c r="BS233" t="str">
        <f t="shared" si="61"/>
        <v/>
      </c>
      <c r="BT233" t="str">
        <f t="shared" si="62"/>
        <v/>
      </c>
    </row>
    <row r="234" spans="2:72" x14ac:dyDescent="0.25">
      <c r="BS234" t="str">
        <f t="shared" si="61"/>
        <v/>
      </c>
      <c r="BT234" t="str">
        <f t="shared" si="62"/>
        <v/>
      </c>
    </row>
    <row r="235" spans="2:72" x14ac:dyDescent="0.25">
      <c r="BS235" t="str">
        <f t="shared" si="61"/>
        <v/>
      </c>
      <c r="BT235" t="str">
        <f t="shared" si="62"/>
        <v/>
      </c>
    </row>
    <row r="236" spans="2:72" x14ac:dyDescent="0.25">
      <c r="BS236" t="str">
        <f t="shared" si="61"/>
        <v/>
      </c>
      <c r="BT236" t="str">
        <f t="shared" si="62"/>
        <v/>
      </c>
    </row>
    <row r="237" spans="2:72" x14ac:dyDescent="0.25">
      <c r="BS237" t="str">
        <f t="shared" si="61"/>
        <v/>
      </c>
      <c r="BT237" t="str">
        <f t="shared" si="62"/>
        <v/>
      </c>
    </row>
    <row r="238" spans="2:72" x14ac:dyDescent="0.25">
      <c r="BS238" t="str">
        <f t="shared" si="61"/>
        <v/>
      </c>
      <c r="BT238" t="str">
        <f t="shared" si="62"/>
        <v/>
      </c>
    </row>
    <row r="239" spans="2:72" x14ac:dyDescent="0.25">
      <c r="BS239" t="str">
        <f t="shared" si="61"/>
        <v/>
      </c>
      <c r="BT239" t="str">
        <f t="shared" si="62"/>
        <v/>
      </c>
    </row>
    <row r="240" spans="2:72" x14ac:dyDescent="0.25">
      <c r="BS240" t="str">
        <f t="shared" si="61"/>
        <v/>
      </c>
      <c r="BT240" t="str">
        <f t="shared" si="62"/>
        <v/>
      </c>
    </row>
    <row r="241" spans="71:72" x14ac:dyDescent="0.25">
      <c r="BS241" t="str">
        <f t="shared" si="61"/>
        <v/>
      </c>
      <c r="BT241" t="str">
        <f t="shared" si="62"/>
        <v/>
      </c>
    </row>
    <row r="242" spans="71:72" x14ac:dyDescent="0.25">
      <c r="BS242" t="str">
        <f t="shared" si="61"/>
        <v/>
      </c>
      <c r="BT242" t="str">
        <f t="shared" si="62"/>
        <v/>
      </c>
    </row>
    <row r="243" spans="71:72" x14ac:dyDescent="0.25">
      <c r="BS243" t="str">
        <f t="shared" si="61"/>
        <v/>
      </c>
      <c r="BT243" t="str">
        <f t="shared" si="62"/>
        <v/>
      </c>
    </row>
    <row r="244" spans="71:72" x14ac:dyDescent="0.25">
      <c r="BS244" t="str">
        <f t="shared" si="61"/>
        <v/>
      </c>
      <c r="BT244" t="str">
        <f t="shared" si="62"/>
        <v/>
      </c>
    </row>
    <row r="245" spans="71:72" x14ac:dyDescent="0.25">
      <c r="BS245" t="str">
        <f t="shared" si="61"/>
        <v/>
      </c>
      <c r="BT245" t="str">
        <f t="shared" si="62"/>
        <v/>
      </c>
    </row>
    <row r="246" spans="71:72" x14ac:dyDescent="0.25">
      <c r="BS246" t="str">
        <f t="shared" si="61"/>
        <v/>
      </c>
      <c r="BT246" t="str">
        <f t="shared" si="62"/>
        <v/>
      </c>
    </row>
    <row r="247" spans="71:72" x14ac:dyDescent="0.25">
      <c r="BS247" t="str">
        <f t="shared" si="61"/>
        <v/>
      </c>
      <c r="BT247" t="str">
        <f t="shared" si="62"/>
        <v/>
      </c>
    </row>
    <row r="248" spans="71:72" x14ac:dyDescent="0.25">
      <c r="BS248" t="str">
        <f t="shared" si="61"/>
        <v/>
      </c>
      <c r="BT248" t="str">
        <f t="shared" si="62"/>
        <v/>
      </c>
    </row>
    <row r="249" spans="71:72" x14ac:dyDescent="0.25">
      <c r="BS249" t="str">
        <f t="shared" si="61"/>
        <v/>
      </c>
      <c r="BT249" t="str">
        <f t="shared" si="62"/>
        <v/>
      </c>
    </row>
    <row r="250" spans="71:72" x14ac:dyDescent="0.25">
      <c r="BS250" t="str">
        <f t="shared" si="61"/>
        <v/>
      </c>
      <c r="BT250" t="str">
        <f t="shared" si="62"/>
        <v/>
      </c>
    </row>
    <row r="251" spans="71:72" x14ac:dyDescent="0.25">
      <c r="BS251" t="str">
        <f t="shared" si="61"/>
        <v/>
      </c>
      <c r="BT251" t="str">
        <f t="shared" si="62"/>
        <v/>
      </c>
    </row>
    <row r="252" spans="71:72" x14ac:dyDescent="0.25">
      <c r="BS252" t="str">
        <f t="shared" si="61"/>
        <v/>
      </c>
      <c r="BT252" t="str">
        <f t="shared" si="62"/>
        <v/>
      </c>
    </row>
    <row r="253" spans="71:72" x14ac:dyDescent="0.25">
      <c r="BS253" t="str">
        <f t="shared" si="61"/>
        <v/>
      </c>
      <c r="BT253" t="str">
        <f t="shared" si="62"/>
        <v/>
      </c>
    </row>
    <row r="254" spans="71:72" x14ac:dyDescent="0.25">
      <c r="BS254" t="str">
        <f t="shared" si="61"/>
        <v/>
      </c>
      <c r="BT254" t="str">
        <f t="shared" si="62"/>
        <v/>
      </c>
    </row>
    <row r="255" spans="71:72" x14ac:dyDescent="0.25">
      <c r="BS255" t="str">
        <f t="shared" si="61"/>
        <v/>
      </c>
      <c r="BT255" t="str">
        <f t="shared" si="62"/>
        <v/>
      </c>
    </row>
    <row r="256" spans="71:72" x14ac:dyDescent="0.25">
      <c r="BS256" t="str">
        <f t="shared" si="61"/>
        <v/>
      </c>
      <c r="BT256" t="str">
        <f t="shared" si="62"/>
        <v/>
      </c>
    </row>
    <row r="257" spans="71:72" x14ac:dyDescent="0.25">
      <c r="BS257" t="str">
        <f t="shared" si="61"/>
        <v/>
      </c>
      <c r="BT257" t="str">
        <f t="shared" si="62"/>
        <v/>
      </c>
    </row>
    <row r="258" spans="71:72" x14ac:dyDescent="0.25">
      <c r="BS258" t="str">
        <f t="shared" si="61"/>
        <v/>
      </c>
      <c r="BT258" t="str">
        <f t="shared" si="62"/>
        <v/>
      </c>
    </row>
    <row r="259" spans="71:72" x14ac:dyDescent="0.25">
      <c r="BS259" t="str">
        <f t="shared" si="61"/>
        <v/>
      </c>
      <c r="BT259" t="str">
        <f t="shared" si="62"/>
        <v/>
      </c>
    </row>
    <row r="260" spans="71:72" x14ac:dyDescent="0.25">
      <c r="BS260" t="str">
        <f t="shared" ref="BS260:BS323" si="63">IF(A260&gt;0,A260,"")</f>
        <v/>
      </c>
      <c r="BT260" t="str">
        <f t="shared" ref="BT260:BT323" si="64">IF(B260&gt;0,B260,"")</f>
        <v/>
      </c>
    </row>
    <row r="261" spans="71:72" x14ac:dyDescent="0.25">
      <c r="BS261" t="str">
        <f t="shared" si="63"/>
        <v/>
      </c>
      <c r="BT261" t="str">
        <f t="shared" si="64"/>
        <v/>
      </c>
    </row>
    <row r="262" spans="71:72" x14ac:dyDescent="0.25">
      <c r="BS262" t="str">
        <f t="shared" si="63"/>
        <v/>
      </c>
      <c r="BT262" t="str">
        <f t="shared" si="64"/>
        <v/>
      </c>
    </row>
    <row r="263" spans="71:72" x14ac:dyDescent="0.25">
      <c r="BS263" t="str">
        <f t="shared" si="63"/>
        <v/>
      </c>
      <c r="BT263" t="str">
        <f t="shared" si="64"/>
        <v/>
      </c>
    </row>
    <row r="264" spans="71:72" x14ac:dyDescent="0.25">
      <c r="BS264" t="str">
        <f t="shared" si="63"/>
        <v/>
      </c>
      <c r="BT264" t="str">
        <f t="shared" si="64"/>
        <v/>
      </c>
    </row>
    <row r="265" spans="71:72" x14ac:dyDescent="0.25">
      <c r="BS265" t="str">
        <f t="shared" si="63"/>
        <v/>
      </c>
      <c r="BT265" t="str">
        <f t="shared" si="64"/>
        <v/>
      </c>
    </row>
    <row r="266" spans="71:72" x14ac:dyDescent="0.25">
      <c r="BS266" t="str">
        <f t="shared" si="63"/>
        <v/>
      </c>
      <c r="BT266" t="str">
        <f t="shared" si="64"/>
        <v/>
      </c>
    </row>
    <row r="267" spans="71:72" x14ac:dyDescent="0.25">
      <c r="BS267" t="str">
        <f t="shared" si="63"/>
        <v/>
      </c>
      <c r="BT267" t="str">
        <f t="shared" si="64"/>
        <v/>
      </c>
    </row>
    <row r="268" spans="71:72" x14ac:dyDescent="0.25">
      <c r="BS268" t="str">
        <f t="shared" si="63"/>
        <v/>
      </c>
      <c r="BT268" t="str">
        <f t="shared" si="64"/>
        <v/>
      </c>
    </row>
    <row r="269" spans="71:72" x14ac:dyDescent="0.25">
      <c r="BS269" t="str">
        <f t="shared" si="63"/>
        <v/>
      </c>
      <c r="BT269" t="str">
        <f t="shared" si="64"/>
        <v/>
      </c>
    </row>
    <row r="270" spans="71:72" x14ac:dyDescent="0.25">
      <c r="BS270" t="str">
        <f t="shared" si="63"/>
        <v/>
      </c>
      <c r="BT270" t="str">
        <f t="shared" si="64"/>
        <v/>
      </c>
    </row>
    <row r="271" spans="71:72" x14ac:dyDescent="0.25">
      <c r="BS271" t="str">
        <f t="shared" si="63"/>
        <v/>
      </c>
      <c r="BT271" t="str">
        <f t="shared" si="64"/>
        <v/>
      </c>
    </row>
    <row r="272" spans="71:72" x14ac:dyDescent="0.25">
      <c r="BS272" t="str">
        <f t="shared" si="63"/>
        <v/>
      </c>
      <c r="BT272" t="str">
        <f t="shared" si="64"/>
        <v/>
      </c>
    </row>
    <row r="273" spans="71:72" x14ac:dyDescent="0.25">
      <c r="BS273" t="str">
        <f t="shared" si="63"/>
        <v/>
      </c>
      <c r="BT273" t="str">
        <f t="shared" si="64"/>
        <v/>
      </c>
    </row>
    <row r="274" spans="71:72" x14ac:dyDescent="0.25">
      <c r="BS274" t="str">
        <f t="shared" si="63"/>
        <v/>
      </c>
      <c r="BT274" t="str">
        <f t="shared" si="64"/>
        <v/>
      </c>
    </row>
    <row r="275" spans="71:72" x14ac:dyDescent="0.25">
      <c r="BS275" t="str">
        <f t="shared" si="63"/>
        <v/>
      </c>
      <c r="BT275" t="str">
        <f t="shared" si="64"/>
        <v/>
      </c>
    </row>
    <row r="276" spans="71:72" x14ac:dyDescent="0.25">
      <c r="BS276" t="str">
        <f t="shared" si="63"/>
        <v/>
      </c>
      <c r="BT276" t="str">
        <f t="shared" si="64"/>
        <v/>
      </c>
    </row>
    <row r="277" spans="71:72" x14ac:dyDescent="0.25">
      <c r="BS277" t="str">
        <f t="shared" si="63"/>
        <v/>
      </c>
      <c r="BT277" t="str">
        <f t="shared" si="64"/>
        <v/>
      </c>
    </row>
    <row r="278" spans="71:72" x14ac:dyDescent="0.25">
      <c r="BS278" t="str">
        <f t="shared" si="63"/>
        <v/>
      </c>
      <c r="BT278" t="str">
        <f t="shared" si="64"/>
        <v/>
      </c>
    </row>
    <row r="279" spans="71:72" x14ac:dyDescent="0.25">
      <c r="BS279" t="str">
        <f t="shared" si="63"/>
        <v/>
      </c>
      <c r="BT279" t="str">
        <f t="shared" si="64"/>
        <v/>
      </c>
    </row>
    <row r="280" spans="71:72" x14ac:dyDescent="0.25">
      <c r="BS280" t="str">
        <f t="shared" si="63"/>
        <v/>
      </c>
      <c r="BT280" t="str">
        <f t="shared" si="64"/>
        <v/>
      </c>
    </row>
    <row r="281" spans="71:72" x14ac:dyDescent="0.25">
      <c r="BS281" t="str">
        <f t="shared" si="63"/>
        <v/>
      </c>
      <c r="BT281" t="str">
        <f t="shared" si="64"/>
        <v/>
      </c>
    </row>
    <row r="282" spans="71:72" x14ac:dyDescent="0.25">
      <c r="BS282" t="str">
        <f t="shared" si="63"/>
        <v/>
      </c>
      <c r="BT282" t="str">
        <f t="shared" si="64"/>
        <v/>
      </c>
    </row>
    <row r="283" spans="71:72" x14ac:dyDescent="0.25">
      <c r="BS283" t="str">
        <f t="shared" si="63"/>
        <v/>
      </c>
      <c r="BT283" t="str">
        <f t="shared" si="64"/>
        <v/>
      </c>
    </row>
    <row r="284" spans="71:72" x14ac:dyDescent="0.25">
      <c r="BS284" t="str">
        <f t="shared" si="63"/>
        <v/>
      </c>
      <c r="BT284" t="str">
        <f t="shared" si="64"/>
        <v/>
      </c>
    </row>
    <row r="285" spans="71:72" x14ac:dyDescent="0.25">
      <c r="BS285" t="str">
        <f t="shared" si="63"/>
        <v/>
      </c>
      <c r="BT285" t="str">
        <f t="shared" si="64"/>
        <v/>
      </c>
    </row>
    <row r="286" spans="71:72" x14ac:dyDescent="0.25">
      <c r="BS286" t="str">
        <f t="shared" si="63"/>
        <v/>
      </c>
      <c r="BT286" t="str">
        <f t="shared" si="64"/>
        <v/>
      </c>
    </row>
    <row r="287" spans="71:72" x14ac:dyDescent="0.25">
      <c r="BS287" t="str">
        <f t="shared" si="63"/>
        <v/>
      </c>
      <c r="BT287" t="str">
        <f t="shared" si="64"/>
        <v/>
      </c>
    </row>
    <row r="288" spans="71:72" x14ac:dyDescent="0.25">
      <c r="BS288" t="str">
        <f t="shared" si="63"/>
        <v/>
      </c>
      <c r="BT288" t="str">
        <f t="shared" si="64"/>
        <v/>
      </c>
    </row>
    <row r="289" spans="71:72" x14ac:dyDescent="0.25">
      <c r="BS289" t="str">
        <f t="shared" si="63"/>
        <v/>
      </c>
      <c r="BT289" t="str">
        <f t="shared" si="64"/>
        <v/>
      </c>
    </row>
    <row r="290" spans="71:72" x14ac:dyDescent="0.25">
      <c r="BS290" t="str">
        <f t="shared" si="63"/>
        <v/>
      </c>
      <c r="BT290" t="str">
        <f t="shared" si="64"/>
        <v/>
      </c>
    </row>
    <row r="291" spans="71:72" x14ac:dyDescent="0.25">
      <c r="BS291" t="str">
        <f t="shared" si="63"/>
        <v/>
      </c>
      <c r="BT291" t="str">
        <f t="shared" si="64"/>
        <v/>
      </c>
    </row>
    <row r="292" spans="71:72" x14ac:dyDescent="0.25">
      <c r="BS292" t="str">
        <f t="shared" si="63"/>
        <v/>
      </c>
      <c r="BT292" t="str">
        <f t="shared" si="64"/>
        <v/>
      </c>
    </row>
    <row r="293" spans="71:72" x14ac:dyDescent="0.25">
      <c r="BS293" t="str">
        <f t="shared" si="63"/>
        <v/>
      </c>
      <c r="BT293" t="str">
        <f t="shared" si="64"/>
        <v/>
      </c>
    </row>
    <row r="294" spans="71:72" x14ac:dyDescent="0.25">
      <c r="BS294" t="str">
        <f t="shared" si="63"/>
        <v/>
      </c>
      <c r="BT294" t="str">
        <f t="shared" si="64"/>
        <v/>
      </c>
    </row>
    <row r="295" spans="71:72" x14ac:dyDescent="0.25">
      <c r="BS295" t="str">
        <f t="shared" si="63"/>
        <v/>
      </c>
      <c r="BT295" t="str">
        <f t="shared" si="64"/>
        <v/>
      </c>
    </row>
    <row r="296" spans="71:72" x14ac:dyDescent="0.25">
      <c r="BS296" t="str">
        <f t="shared" si="63"/>
        <v/>
      </c>
      <c r="BT296" t="str">
        <f t="shared" si="64"/>
        <v/>
      </c>
    </row>
    <row r="297" spans="71:72" x14ac:dyDescent="0.25">
      <c r="BS297" t="str">
        <f t="shared" si="63"/>
        <v/>
      </c>
      <c r="BT297" t="str">
        <f t="shared" si="64"/>
        <v/>
      </c>
    </row>
    <row r="298" spans="71:72" x14ac:dyDescent="0.25">
      <c r="BS298" t="str">
        <f t="shared" si="63"/>
        <v/>
      </c>
      <c r="BT298" t="str">
        <f t="shared" si="64"/>
        <v/>
      </c>
    </row>
    <row r="299" spans="71:72" x14ac:dyDescent="0.25">
      <c r="BS299" t="str">
        <f t="shared" si="63"/>
        <v/>
      </c>
      <c r="BT299" t="str">
        <f t="shared" si="64"/>
        <v/>
      </c>
    </row>
    <row r="300" spans="71:72" x14ac:dyDescent="0.25">
      <c r="BS300" t="str">
        <f t="shared" si="63"/>
        <v/>
      </c>
      <c r="BT300" t="str">
        <f t="shared" si="64"/>
        <v/>
      </c>
    </row>
    <row r="301" spans="71:72" x14ac:dyDescent="0.25">
      <c r="BS301" t="str">
        <f t="shared" si="63"/>
        <v/>
      </c>
      <c r="BT301" t="str">
        <f t="shared" si="64"/>
        <v/>
      </c>
    </row>
    <row r="302" spans="71:72" x14ac:dyDescent="0.25">
      <c r="BS302" t="str">
        <f t="shared" si="63"/>
        <v/>
      </c>
      <c r="BT302" t="str">
        <f t="shared" si="64"/>
        <v/>
      </c>
    </row>
    <row r="303" spans="71:72" x14ac:dyDescent="0.25">
      <c r="BS303" t="str">
        <f t="shared" si="63"/>
        <v/>
      </c>
      <c r="BT303" t="str">
        <f t="shared" si="64"/>
        <v/>
      </c>
    </row>
    <row r="304" spans="71:72" x14ac:dyDescent="0.25">
      <c r="BS304" t="str">
        <f t="shared" si="63"/>
        <v/>
      </c>
      <c r="BT304" t="str">
        <f t="shared" si="64"/>
        <v/>
      </c>
    </row>
    <row r="305" spans="71:72" x14ac:dyDescent="0.25">
      <c r="BS305" t="str">
        <f t="shared" si="63"/>
        <v/>
      </c>
      <c r="BT305" t="str">
        <f t="shared" si="64"/>
        <v/>
      </c>
    </row>
    <row r="306" spans="71:72" x14ac:dyDescent="0.25">
      <c r="BS306" t="str">
        <f t="shared" si="63"/>
        <v/>
      </c>
      <c r="BT306" t="str">
        <f t="shared" si="64"/>
        <v/>
      </c>
    </row>
    <row r="307" spans="71:72" x14ac:dyDescent="0.25">
      <c r="BS307" t="str">
        <f t="shared" si="63"/>
        <v/>
      </c>
      <c r="BT307" t="str">
        <f t="shared" si="64"/>
        <v/>
      </c>
    </row>
    <row r="308" spans="71:72" x14ac:dyDescent="0.25">
      <c r="BS308" t="str">
        <f t="shared" si="63"/>
        <v/>
      </c>
      <c r="BT308" t="str">
        <f t="shared" si="64"/>
        <v/>
      </c>
    </row>
    <row r="309" spans="71:72" x14ac:dyDescent="0.25">
      <c r="BS309" t="str">
        <f t="shared" si="63"/>
        <v/>
      </c>
      <c r="BT309" t="str">
        <f t="shared" si="64"/>
        <v/>
      </c>
    </row>
    <row r="310" spans="71:72" x14ac:dyDescent="0.25">
      <c r="BS310" t="str">
        <f t="shared" si="63"/>
        <v/>
      </c>
      <c r="BT310" t="str">
        <f t="shared" si="64"/>
        <v/>
      </c>
    </row>
    <row r="311" spans="71:72" x14ac:dyDescent="0.25">
      <c r="BS311" t="str">
        <f t="shared" si="63"/>
        <v/>
      </c>
      <c r="BT311" t="str">
        <f t="shared" si="64"/>
        <v/>
      </c>
    </row>
    <row r="312" spans="71:72" x14ac:dyDescent="0.25">
      <c r="BS312" t="str">
        <f t="shared" si="63"/>
        <v/>
      </c>
      <c r="BT312" t="str">
        <f t="shared" si="64"/>
        <v/>
      </c>
    </row>
    <row r="313" spans="71:72" x14ac:dyDescent="0.25">
      <c r="BS313" t="str">
        <f t="shared" si="63"/>
        <v/>
      </c>
      <c r="BT313" t="str">
        <f t="shared" si="64"/>
        <v/>
      </c>
    </row>
    <row r="314" spans="71:72" x14ac:dyDescent="0.25">
      <c r="BS314" t="str">
        <f t="shared" si="63"/>
        <v/>
      </c>
      <c r="BT314" t="str">
        <f t="shared" si="64"/>
        <v/>
      </c>
    </row>
    <row r="315" spans="71:72" x14ac:dyDescent="0.25">
      <c r="BS315" t="str">
        <f t="shared" si="63"/>
        <v/>
      </c>
      <c r="BT315" t="str">
        <f t="shared" si="64"/>
        <v/>
      </c>
    </row>
    <row r="316" spans="71:72" x14ac:dyDescent="0.25">
      <c r="BS316" t="str">
        <f t="shared" si="63"/>
        <v/>
      </c>
      <c r="BT316" t="str">
        <f t="shared" si="64"/>
        <v/>
      </c>
    </row>
    <row r="317" spans="71:72" x14ac:dyDescent="0.25">
      <c r="BS317" t="str">
        <f t="shared" si="63"/>
        <v/>
      </c>
      <c r="BT317" t="str">
        <f t="shared" si="64"/>
        <v/>
      </c>
    </row>
    <row r="318" spans="71:72" x14ac:dyDescent="0.25">
      <c r="BS318" t="str">
        <f t="shared" si="63"/>
        <v/>
      </c>
      <c r="BT318" t="str">
        <f t="shared" si="64"/>
        <v/>
      </c>
    </row>
    <row r="319" spans="71:72" x14ac:dyDescent="0.25">
      <c r="BS319" t="str">
        <f t="shared" si="63"/>
        <v/>
      </c>
      <c r="BT319" t="str">
        <f t="shared" si="64"/>
        <v/>
      </c>
    </row>
    <row r="320" spans="71:72" x14ac:dyDescent="0.25">
      <c r="BS320" t="str">
        <f t="shared" si="63"/>
        <v/>
      </c>
      <c r="BT320" t="str">
        <f t="shared" si="64"/>
        <v/>
      </c>
    </row>
    <row r="321" spans="71:72" x14ac:dyDescent="0.25">
      <c r="BS321" t="str">
        <f t="shared" si="63"/>
        <v/>
      </c>
      <c r="BT321" t="str">
        <f t="shared" si="64"/>
        <v/>
      </c>
    </row>
    <row r="322" spans="71:72" x14ac:dyDescent="0.25">
      <c r="BS322" t="str">
        <f t="shared" si="63"/>
        <v/>
      </c>
      <c r="BT322" t="str">
        <f t="shared" si="64"/>
        <v/>
      </c>
    </row>
    <row r="323" spans="71:72" x14ac:dyDescent="0.25">
      <c r="BS323" t="str">
        <f t="shared" si="63"/>
        <v/>
      </c>
      <c r="BT323" t="str">
        <f t="shared" si="64"/>
        <v/>
      </c>
    </row>
    <row r="324" spans="71:72" x14ac:dyDescent="0.25">
      <c r="BS324" t="str">
        <f t="shared" ref="BS324:BS387" si="65">IF(A324&gt;0,A324,"")</f>
        <v/>
      </c>
      <c r="BT324" t="str">
        <f t="shared" ref="BT324:BT387" si="66">IF(B324&gt;0,B324,"")</f>
        <v/>
      </c>
    </row>
    <row r="325" spans="71:72" x14ac:dyDescent="0.25">
      <c r="BS325" t="str">
        <f t="shared" si="65"/>
        <v/>
      </c>
      <c r="BT325" t="str">
        <f t="shared" si="66"/>
        <v/>
      </c>
    </row>
    <row r="326" spans="71:72" x14ac:dyDescent="0.25">
      <c r="BS326" t="str">
        <f t="shared" si="65"/>
        <v/>
      </c>
      <c r="BT326" t="str">
        <f t="shared" si="66"/>
        <v/>
      </c>
    </row>
    <row r="327" spans="71:72" x14ac:dyDescent="0.25">
      <c r="BS327" t="str">
        <f t="shared" si="65"/>
        <v/>
      </c>
      <c r="BT327" t="str">
        <f t="shared" si="66"/>
        <v/>
      </c>
    </row>
    <row r="328" spans="71:72" x14ac:dyDescent="0.25">
      <c r="BS328" t="str">
        <f t="shared" si="65"/>
        <v/>
      </c>
      <c r="BT328" t="str">
        <f t="shared" si="66"/>
        <v/>
      </c>
    </row>
    <row r="329" spans="71:72" x14ac:dyDescent="0.25">
      <c r="BS329" t="str">
        <f t="shared" si="65"/>
        <v/>
      </c>
      <c r="BT329" t="str">
        <f t="shared" si="66"/>
        <v/>
      </c>
    </row>
    <row r="330" spans="71:72" x14ac:dyDescent="0.25">
      <c r="BS330" t="str">
        <f t="shared" si="65"/>
        <v/>
      </c>
      <c r="BT330" t="str">
        <f t="shared" si="66"/>
        <v/>
      </c>
    </row>
    <row r="331" spans="71:72" x14ac:dyDescent="0.25">
      <c r="BS331" t="str">
        <f t="shared" si="65"/>
        <v/>
      </c>
      <c r="BT331" t="str">
        <f t="shared" si="66"/>
        <v/>
      </c>
    </row>
    <row r="332" spans="71:72" x14ac:dyDescent="0.25">
      <c r="BS332" t="str">
        <f t="shared" si="65"/>
        <v/>
      </c>
      <c r="BT332" t="str">
        <f t="shared" si="66"/>
        <v/>
      </c>
    </row>
    <row r="333" spans="71:72" x14ac:dyDescent="0.25">
      <c r="BS333" t="str">
        <f t="shared" si="65"/>
        <v/>
      </c>
      <c r="BT333" t="str">
        <f t="shared" si="66"/>
        <v/>
      </c>
    </row>
    <row r="334" spans="71:72" x14ac:dyDescent="0.25">
      <c r="BS334" t="str">
        <f t="shared" si="65"/>
        <v/>
      </c>
      <c r="BT334" t="str">
        <f t="shared" si="66"/>
        <v/>
      </c>
    </row>
    <row r="335" spans="71:72" x14ac:dyDescent="0.25">
      <c r="BS335" t="str">
        <f t="shared" si="65"/>
        <v/>
      </c>
      <c r="BT335" t="str">
        <f t="shared" si="66"/>
        <v/>
      </c>
    </row>
    <row r="336" spans="71:72" x14ac:dyDescent="0.25">
      <c r="BS336" t="str">
        <f t="shared" si="65"/>
        <v/>
      </c>
      <c r="BT336" t="str">
        <f t="shared" si="66"/>
        <v/>
      </c>
    </row>
    <row r="337" spans="71:72" x14ac:dyDescent="0.25">
      <c r="BS337" t="str">
        <f t="shared" si="65"/>
        <v/>
      </c>
      <c r="BT337" t="str">
        <f t="shared" si="66"/>
        <v/>
      </c>
    </row>
    <row r="338" spans="71:72" x14ac:dyDescent="0.25">
      <c r="BS338" t="str">
        <f t="shared" si="65"/>
        <v/>
      </c>
      <c r="BT338" t="str">
        <f t="shared" si="66"/>
        <v/>
      </c>
    </row>
    <row r="339" spans="71:72" x14ac:dyDescent="0.25">
      <c r="BS339" t="str">
        <f t="shared" si="65"/>
        <v/>
      </c>
      <c r="BT339" t="str">
        <f t="shared" si="66"/>
        <v/>
      </c>
    </row>
    <row r="340" spans="71:72" x14ac:dyDescent="0.25">
      <c r="BS340" t="str">
        <f t="shared" si="65"/>
        <v/>
      </c>
      <c r="BT340" t="str">
        <f t="shared" si="66"/>
        <v/>
      </c>
    </row>
    <row r="341" spans="71:72" x14ac:dyDescent="0.25">
      <c r="BS341" t="str">
        <f t="shared" si="65"/>
        <v/>
      </c>
      <c r="BT341" t="str">
        <f t="shared" si="66"/>
        <v/>
      </c>
    </row>
    <row r="342" spans="71:72" x14ac:dyDescent="0.25">
      <c r="BS342" t="str">
        <f t="shared" si="65"/>
        <v/>
      </c>
      <c r="BT342" t="str">
        <f t="shared" si="66"/>
        <v/>
      </c>
    </row>
    <row r="343" spans="71:72" x14ac:dyDescent="0.25">
      <c r="BS343" t="str">
        <f t="shared" si="65"/>
        <v/>
      </c>
      <c r="BT343" t="str">
        <f t="shared" si="66"/>
        <v/>
      </c>
    </row>
    <row r="344" spans="71:72" x14ac:dyDescent="0.25">
      <c r="BS344" t="str">
        <f t="shared" si="65"/>
        <v/>
      </c>
      <c r="BT344" t="str">
        <f t="shared" si="66"/>
        <v/>
      </c>
    </row>
    <row r="345" spans="71:72" x14ac:dyDescent="0.25">
      <c r="BS345" t="str">
        <f t="shared" si="65"/>
        <v/>
      </c>
      <c r="BT345" t="str">
        <f t="shared" si="66"/>
        <v/>
      </c>
    </row>
    <row r="346" spans="71:72" x14ac:dyDescent="0.25">
      <c r="BS346" t="str">
        <f t="shared" si="65"/>
        <v/>
      </c>
      <c r="BT346" t="str">
        <f t="shared" si="66"/>
        <v/>
      </c>
    </row>
    <row r="347" spans="71:72" x14ac:dyDescent="0.25">
      <c r="BS347" t="str">
        <f t="shared" si="65"/>
        <v/>
      </c>
      <c r="BT347" t="str">
        <f t="shared" si="66"/>
        <v/>
      </c>
    </row>
    <row r="348" spans="71:72" x14ac:dyDescent="0.25">
      <c r="BS348" t="str">
        <f t="shared" si="65"/>
        <v/>
      </c>
      <c r="BT348" t="str">
        <f t="shared" si="66"/>
        <v/>
      </c>
    </row>
    <row r="349" spans="71:72" x14ac:dyDescent="0.25">
      <c r="BS349" t="str">
        <f t="shared" si="65"/>
        <v/>
      </c>
      <c r="BT349" t="str">
        <f t="shared" si="66"/>
        <v/>
      </c>
    </row>
    <row r="350" spans="71:72" x14ac:dyDescent="0.25">
      <c r="BS350" t="str">
        <f t="shared" si="65"/>
        <v/>
      </c>
      <c r="BT350" t="str">
        <f t="shared" si="66"/>
        <v/>
      </c>
    </row>
    <row r="351" spans="71:72" x14ac:dyDescent="0.25">
      <c r="BS351" t="str">
        <f t="shared" si="65"/>
        <v/>
      </c>
      <c r="BT351" t="str">
        <f t="shared" si="66"/>
        <v/>
      </c>
    </row>
    <row r="352" spans="71:72" x14ac:dyDescent="0.25">
      <c r="BS352" t="str">
        <f t="shared" si="65"/>
        <v/>
      </c>
      <c r="BT352" t="str">
        <f t="shared" si="66"/>
        <v/>
      </c>
    </row>
    <row r="353" spans="71:72" x14ac:dyDescent="0.25">
      <c r="BS353" t="str">
        <f t="shared" si="65"/>
        <v/>
      </c>
      <c r="BT353" t="str">
        <f t="shared" si="66"/>
        <v/>
      </c>
    </row>
    <row r="354" spans="71:72" x14ac:dyDescent="0.25">
      <c r="BS354" t="str">
        <f t="shared" si="65"/>
        <v/>
      </c>
      <c r="BT354" t="str">
        <f t="shared" si="66"/>
        <v/>
      </c>
    </row>
    <row r="355" spans="71:72" x14ac:dyDescent="0.25">
      <c r="BS355" t="str">
        <f t="shared" si="65"/>
        <v/>
      </c>
      <c r="BT355" t="str">
        <f t="shared" si="66"/>
        <v/>
      </c>
    </row>
    <row r="356" spans="71:72" x14ac:dyDescent="0.25">
      <c r="BS356" t="str">
        <f t="shared" si="65"/>
        <v/>
      </c>
      <c r="BT356" t="str">
        <f t="shared" si="66"/>
        <v/>
      </c>
    </row>
    <row r="357" spans="71:72" x14ac:dyDescent="0.25">
      <c r="BS357" t="str">
        <f t="shared" si="65"/>
        <v/>
      </c>
      <c r="BT357" t="str">
        <f t="shared" si="66"/>
        <v/>
      </c>
    </row>
    <row r="358" spans="71:72" x14ac:dyDescent="0.25">
      <c r="BS358" t="str">
        <f t="shared" si="65"/>
        <v/>
      </c>
      <c r="BT358" t="str">
        <f t="shared" si="66"/>
        <v/>
      </c>
    </row>
    <row r="359" spans="71:72" x14ac:dyDescent="0.25">
      <c r="BS359" t="str">
        <f t="shared" si="65"/>
        <v/>
      </c>
      <c r="BT359" t="str">
        <f t="shared" si="66"/>
        <v/>
      </c>
    </row>
    <row r="360" spans="71:72" x14ac:dyDescent="0.25">
      <c r="BS360" t="str">
        <f t="shared" si="65"/>
        <v/>
      </c>
      <c r="BT360" t="str">
        <f t="shared" si="66"/>
        <v/>
      </c>
    </row>
    <row r="361" spans="71:72" x14ac:dyDescent="0.25">
      <c r="BS361" t="str">
        <f t="shared" si="65"/>
        <v/>
      </c>
      <c r="BT361" t="str">
        <f t="shared" si="66"/>
        <v/>
      </c>
    </row>
    <row r="362" spans="71:72" x14ac:dyDescent="0.25">
      <c r="BS362" t="str">
        <f t="shared" si="65"/>
        <v/>
      </c>
      <c r="BT362" t="str">
        <f t="shared" si="66"/>
        <v/>
      </c>
    </row>
    <row r="363" spans="71:72" x14ac:dyDescent="0.25">
      <c r="BS363" t="str">
        <f t="shared" si="65"/>
        <v/>
      </c>
      <c r="BT363" t="str">
        <f t="shared" si="66"/>
        <v/>
      </c>
    </row>
    <row r="364" spans="71:72" x14ac:dyDescent="0.25">
      <c r="BS364" t="str">
        <f t="shared" si="65"/>
        <v/>
      </c>
      <c r="BT364" t="str">
        <f t="shared" si="66"/>
        <v/>
      </c>
    </row>
    <row r="365" spans="71:72" x14ac:dyDescent="0.25">
      <c r="BS365" t="str">
        <f t="shared" si="65"/>
        <v/>
      </c>
      <c r="BT365" t="str">
        <f t="shared" si="66"/>
        <v/>
      </c>
    </row>
    <row r="366" spans="71:72" x14ac:dyDescent="0.25">
      <c r="BS366" t="str">
        <f t="shared" si="65"/>
        <v/>
      </c>
      <c r="BT366" t="str">
        <f t="shared" si="66"/>
        <v/>
      </c>
    </row>
    <row r="367" spans="71:72" x14ac:dyDescent="0.25">
      <c r="BS367" t="str">
        <f t="shared" si="65"/>
        <v/>
      </c>
      <c r="BT367" t="str">
        <f t="shared" si="66"/>
        <v/>
      </c>
    </row>
    <row r="368" spans="71:72" x14ac:dyDescent="0.25">
      <c r="BS368" t="str">
        <f t="shared" si="65"/>
        <v/>
      </c>
      <c r="BT368" t="str">
        <f t="shared" si="66"/>
        <v/>
      </c>
    </row>
    <row r="369" spans="71:72" x14ac:dyDescent="0.25">
      <c r="BS369" t="str">
        <f t="shared" si="65"/>
        <v/>
      </c>
      <c r="BT369" t="str">
        <f t="shared" si="66"/>
        <v/>
      </c>
    </row>
    <row r="370" spans="71:72" x14ac:dyDescent="0.25">
      <c r="BS370" t="str">
        <f t="shared" si="65"/>
        <v/>
      </c>
      <c r="BT370" t="str">
        <f t="shared" si="66"/>
        <v/>
      </c>
    </row>
    <row r="371" spans="71:72" x14ac:dyDescent="0.25">
      <c r="BS371" t="str">
        <f t="shared" si="65"/>
        <v/>
      </c>
      <c r="BT371" t="str">
        <f t="shared" si="66"/>
        <v/>
      </c>
    </row>
    <row r="372" spans="71:72" x14ac:dyDescent="0.25">
      <c r="BS372" t="str">
        <f t="shared" si="65"/>
        <v/>
      </c>
      <c r="BT372" t="str">
        <f t="shared" si="66"/>
        <v/>
      </c>
    </row>
    <row r="373" spans="71:72" x14ac:dyDescent="0.25">
      <c r="BS373" t="str">
        <f t="shared" si="65"/>
        <v/>
      </c>
      <c r="BT373" t="str">
        <f t="shared" si="66"/>
        <v/>
      </c>
    </row>
    <row r="374" spans="71:72" x14ac:dyDescent="0.25">
      <c r="BS374" t="str">
        <f t="shared" si="65"/>
        <v/>
      </c>
      <c r="BT374" t="str">
        <f t="shared" si="66"/>
        <v/>
      </c>
    </row>
    <row r="375" spans="71:72" x14ac:dyDescent="0.25">
      <c r="BS375" t="str">
        <f t="shared" si="65"/>
        <v/>
      </c>
      <c r="BT375" t="str">
        <f t="shared" si="66"/>
        <v/>
      </c>
    </row>
    <row r="376" spans="71:72" x14ac:dyDescent="0.25">
      <c r="BS376" t="str">
        <f t="shared" si="65"/>
        <v/>
      </c>
      <c r="BT376" t="str">
        <f t="shared" si="66"/>
        <v/>
      </c>
    </row>
    <row r="377" spans="71:72" x14ac:dyDescent="0.25">
      <c r="BS377" t="str">
        <f t="shared" si="65"/>
        <v/>
      </c>
      <c r="BT377" t="str">
        <f t="shared" si="66"/>
        <v/>
      </c>
    </row>
    <row r="378" spans="71:72" x14ac:dyDescent="0.25">
      <c r="BS378" t="str">
        <f t="shared" si="65"/>
        <v/>
      </c>
      <c r="BT378" t="str">
        <f t="shared" si="66"/>
        <v/>
      </c>
    </row>
    <row r="379" spans="71:72" x14ac:dyDescent="0.25">
      <c r="BS379" t="str">
        <f t="shared" si="65"/>
        <v/>
      </c>
      <c r="BT379" t="str">
        <f t="shared" si="66"/>
        <v/>
      </c>
    </row>
    <row r="380" spans="71:72" x14ac:dyDescent="0.25">
      <c r="BS380" t="str">
        <f t="shared" si="65"/>
        <v/>
      </c>
      <c r="BT380" t="str">
        <f t="shared" si="66"/>
        <v/>
      </c>
    </row>
    <row r="381" spans="71:72" x14ac:dyDescent="0.25">
      <c r="BS381" t="str">
        <f t="shared" si="65"/>
        <v/>
      </c>
      <c r="BT381" t="str">
        <f t="shared" si="66"/>
        <v/>
      </c>
    </row>
    <row r="382" spans="71:72" x14ac:dyDescent="0.25">
      <c r="BS382" t="str">
        <f t="shared" si="65"/>
        <v/>
      </c>
      <c r="BT382" t="str">
        <f t="shared" si="66"/>
        <v/>
      </c>
    </row>
    <row r="383" spans="71:72" x14ac:dyDescent="0.25">
      <c r="BS383" t="str">
        <f t="shared" si="65"/>
        <v/>
      </c>
      <c r="BT383" t="str">
        <f t="shared" si="66"/>
        <v/>
      </c>
    </row>
    <row r="384" spans="71:72" x14ac:dyDescent="0.25">
      <c r="BS384" t="str">
        <f t="shared" si="65"/>
        <v/>
      </c>
      <c r="BT384" t="str">
        <f t="shared" si="66"/>
        <v/>
      </c>
    </row>
    <row r="385" spans="71:72" x14ac:dyDescent="0.25">
      <c r="BS385" t="str">
        <f t="shared" si="65"/>
        <v/>
      </c>
      <c r="BT385" t="str">
        <f t="shared" si="66"/>
        <v/>
      </c>
    </row>
    <row r="386" spans="71:72" x14ac:dyDescent="0.25">
      <c r="BS386" t="str">
        <f t="shared" si="65"/>
        <v/>
      </c>
      <c r="BT386" t="str">
        <f t="shared" si="66"/>
        <v/>
      </c>
    </row>
    <row r="387" spans="71:72" x14ac:dyDescent="0.25">
      <c r="BS387" t="str">
        <f t="shared" si="65"/>
        <v/>
      </c>
      <c r="BT387" t="str">
        <f t="shared" si="66"/>
        <v/>
      </c>
    </row>
    <row r="388" spans="71:72" x14ac:dyDescent="0.25">
      <c r="BS388" t="str">
        <f t="shared" ref="BS388:BS451" si="67">IF(A388&gt;0,A388,"")</f>
        <v/>
      </c>
      <c r="BT388" t="str">
        <f t="shared" ref="BT388:BT451" si="68">IF(B388&gt;0,B388,"")</f>
        <v/>
      </c>
    </row>
    <row r="389" spans="71:72" x14ac:dyDescent="0.25">
      <c r="BS389" t="str">
        <f t="shared" si="67"/>
        <v/>
      </c>
      <c r="BT389" t="str">
        <f t="shared" si="68"/>
        <v/>
      </c>
    </row>
    <row r="390" spans="71:72" x14ac:dyDescent="0.25">
      <c r="BS390" t="str">
        <f t="shared" si="67"/>
        <v/>
      </c>
      <c r="BT390" t="str">
        <f t="shared" si="68"/>
        <v/>
      </c>
    </row>
    <row r="391" spans="71:72" x14ac:dyDescent="0.25">
      <c r="BS391" t="str">
        <f t="shared" si="67"/>
        <v/>
      </c>
      <c r="BT391" t="str">
        <f t="shared" si="68"/>
        <v/>
      </c>
    </row>
    <row r="392" spans="71:72" x14ac:dyDescent="0.25">
      <c r="BS392" t="str">
        <f t="shared" si="67"/>
        <v/>
      </c>
      <c r="BT392" t="str">
        <f t="shared" si="68"/>
        <v/>
      </c>
    </row>
    <row r="393" spans="71:72" x14ac:dyDescent="0.25">
      <c r="BS393" t="str">
        <f t="shared" si="67"/>
        <v/>
      </c>
      <c r="BT393" t="str">
        <f t="shared" si="68"/>
        <v/>
      </c>
    </row>
    <row r="394" spans="71:72" x14ac:dyDescent="0.25">
      <c r="BS394" t="str">
        <f t="shared" si="67"/>
        <v/>
      </c>
      <c r="BT394" t="str">
        <f t="shared" si="68"/>
        <v/>
      </c>
    </row>
    <row r="395" spans="71:72" x14ac:dyDescent="0.25">
      <c r="BS395" t="str">
        <f t="shared" si="67"/>
        <v/>
      </c>
      <c r="BT395" t="str">
        <f t="shared" si="68"/>
        <v/>
      </c>
    </row>
    <row r="396" spans="71:72" x14ac:dyDescent="0.25">
      <c r="BS396" t="str">
        <f t="shared" si="67"/>
        <v/>
      </c>
      <c r="BT396" t="str">
        <f t="shared" si="68"/>
        <v/>
      </c>
    </row>
    <row r="397" spans="71:72" x14ac:dyDescent="0.25">
      <c r="BS397" t="str">
        <f t="shared" si="67"/>
        <v/>
      </c>
      <c r="BT397" t="str">
        <f t="shared" si="68"/>
        <v/>
      </c>
    </row>
    <row r="398" spans="71:72" x14ac:dyDescent="0.25">
      <c r="BS398" t="str">
        <f t="shared" si="67"/>
        <v/>
      </c>
      <c r="BT398" t="str">
        <f t="shared" si="68"/>
        <v/>
      </c>
    </row>
    <row r="399" spans="71:72" x14ac:dyDescent="0.25">
      <c r="BS399" t="str">
        <f t="shared" si="67"/>
        <v/>
      </c>
      <c r="BT399" t="str">
        <f t="shared" si="68"/>
        <v/>
      </c>
    </row>
    <row r="400" spans="71:72" x14ac:dyDescent="0.25">
      <c r="BS400" t="str">
        <f t="shared" si="67"/>
        <v/>
      </c>
      <c r="BT400" t="str">
        <f t="shared" si="68"/>
        <v/>
      </c>
    </row>
    <row r="401" spans="71:72" x14ac:dyDescent="0.25">
      <c r="BS401" t="str">
        <f t="shared" si="67"/>
        <v/>
      </c>
      <c r="BT401" t="str">
        <f t="shared" si="68"/>
        <v/>
      </c>
    </row>
    <row r="402" spans="71:72" x14ac:dyDescent="0.25">
      <c r="BS402" t="str">
        <f t="shared" si="67"/>
        <v/>
      </c>
      <c r="BT402" t="str">
        <f t="shared" si="68"/>
        <v/>
      </c>
    </row>
    <row r="403" spans="71:72" x14ac:dyDescent="0.25">
      <c r="BS403" t="str">
        <f t="shared" si="67"/>
        <v/>
      </c>
      <c r="BT403" t="str">
        <f t="shared" si="68"/>
        <v/>
      </c>
    </row>
    <row r="404" spans="71:72" x14ac:dyDescent="0.25">
      <c r="BS404" t="str">
        <f t="shared" si="67"/>
        <v/>
      </c>
      <c r="BT404" t="str">
        <f t="shared" si="68"/>
        <v/>
      </c>
    </row>
    <row r="405" spans="71:72" x14ac:dyDescent="0.25">
      <c r="BS405" t="str">
        <f t="shared" si="67"/>
        <v/>
      </c>
      <c r="BT405" t="str">
        <f t="shared" si="68"/>
        <v/>
      </c>
    </row>
    <row r="406" spans="71:72" x14ac:dyDescent="0.25">
      <c r="BS406" t="str">
        <f t="shared" si="67"/>
        <v/>
      </c>
      <c r="BT406" t="str">
        <f t="shared" si="68"/>
        <v/>
      </c>
    </row>
    <row r="407" spans="71:72" x14ac:dyDescent="0.25">
      <c r="BS407" t="str">
        <f t="shared" si="67"/>
        <v/>
      </c>
      <c r="BT407" t="str">
        <f t="shared" si="68"/>
        <v/>
      </c>
    </row>
    <row r="408" spans="71:72" x14ac:dyDescent="0.25">
      <c r="BS408" t="str">
        <f t="shared" si="67"/>
        <v/>
      </c>
      <c r="BT408" t="str">
        <f t="shared" si="68"/>
        <v/>
      </c>
    </row>
    <row r="409" spans="71:72" x14ac:dyDescent="0.25">
      <c r="BS409" t="str">
        <f t="shared" si="67"/>
        <v/>
      </c>
      <c r="BT409" t="str">
        <f t="shared" si="68"/>
        <v/>
      </c>
    </row>
    <row r="410" spans="71:72" x14ac:dyDescent="0.25">
      <c r="BS410" t="str">
        <f t="shared" si="67"/>
        <v/>
      </c>
      <c r="BT410" t="str">
        <f t="shared" si="68"/>
        <v/>
      </c>
    </row>
    <row r="411" spans="71:72" x14ac:dyDescent="0.25">
      <c r="BS411" t="str">
        <f t="shared" si="67"/>
        <v/>
      </c>
      <c r="BT411" t="str">
        <f t="shared" si="68"/>
        <v/>
      </c>
    </row>
    <row r="412" spans="71:72" x14ac:dyDescent="0.25">
      <c r="BS412" t="str">
        <f t="shared" si="67"/>
        <v/>
      </c>
      <c r="BT412" t="str">
        <f t="shared" si="68"/>
        <v/>
      </c>
    </row>
    <row r="413" spans="71:72" x14ac:dyDescent="0.25">
      <c r="BS413" t="str">
        <f t="shared" si="67"/>
        <v/>
      </c>
      <c r="BT413" t="str">
        <f t="shared" si="68"/>
        <v/>
      </c>
    </row>
    <row r="414" spans="71:72" x14ac:dyDescent="0.25">
      <c r="BS414" t="str">
        <f t="shared" si="67"/>
        <v/>
      </c>
      <c r="BT414" t="str">
        <f t="shared" si="68"/>
        <v/>
      </c>
    </row>
    <row r="415" spans="71:72" x14ac:dyDescent="0.25">
      <c r="BS415" t="str">
        <f t="shared" si="67"/>
        <v/>
      </c>
      <c r="BT415" t="str">
        <f t="shared" si="68"/>
        <v/>
      </c>
    </row>
    <row r="416" spans="71:72" x14ac:dyDescent="0.25">
      <c r="BS416" t="str">
        <f t="shared" si="67"/>
        <v/>
      </c>
      <c r="BT416" t="str">
        <f t="shared" si="68"/>
        <v/>
      </c>
    </row>
    <row r="417" spans="71:72" x14ac:dyDescent="0.25">
      <c r="BS417" t="str">
        <f t="shared" si="67"/>
        <v/>
      </c>
      <c r="BT417" t="str">
        <f t="shared" si="68"/>
        <v/>
      </c>
    </row>
    <row r="418" spans="71:72" x14ac:dyDescent="0.25">
      <c r="BS418" t="str">
        <f t="shared" si="67"/>
        <v/>
      </c>
      <c r="BT418" t="str">
        <f t="shared" si="68"/>
        <v/>
      </c>
    </row>
    <row r="419" spans="71:72" x14ac:dyDescent="0.25">
      <c r="BS419" t="str">
        <f t="shared" si="67"/>
        <v/>
      </c>
      <c r="BT419" t="str">
        <f t="shared" si="68"/>
        <v/>
      </c>
    </row>
    <row r="420" spans="71:72" x14ac:dyDescent="0.25">
      <c r="BS420" t="str">
        <f t="shared" si="67"/>
        <v/>
      </c>
      <c r="BT420" t="str">
        <f t="shared" si="68"/>
        <v/>
      </c>
    </row>
    <row r="421" spans="71:72" x14ac:dyDescent="0.25">
      <c r="BS421" t="str">
        <f t="shared" si="67"/>
        <v/>
      </c>
      <c r="BT421" t="str">
        <f t="shared" si="68"/>
        <v/>
      </c>
    </row>
    <row r="422" spans="71:72" x14ac:dyDescent="0.25">
      <c r="BS422" t="str">
        <f t="shared" si="67"/>
        <v/>
      </c>
      <c r="BT422" t="str">
        <f t="shared" si="68"/>
        <v/>
      </c>
    </row>
    <row r="423" spans="71:72" x14ac:dyDescent="0.25">
      <c r="BS423" t="str">
        <f t="shared" si="67"/>
        <v/>
      </c>
      <c r="BT423" t="str">
        <f t="shared" si="68"/>
        <v/>
      </c>
    </row>
    <row r="424" spans="71:72" x14ac:dyDescent="0.25">
      <c r="BS424" t="str">
        <f t="shared" si="67"/>
        <v/>
      </c>
      <c r="BT424" t="str">
        <f t="shared" si="68"/>
        <v/>
      </c>
    </row>
    <row r="425" spans="71:72" x14ac:dyDescent="0.25">
      <c r="BS425" t="str">
        <f t="shared" si="67"/>
        <v/>
      </c>
      <c r="BT425" t="str">
        <f t="shared" si="68"/>
        <v/>
      </c>
    </row>
    <row r="426" spans="71:72" x14ac:dyDescent="0.25">
      <c r="BS426" t="str">
        <f t="shared" si="67"/>
        <v/>
      </c>
      <c r="BT426" t="str">
        <f t="shared" si="68"/>
        <v/>
      </c>
    </row>
    <row r="427" spans="71:72" x14ac:dyDescent="0.25">
      <c r="BS427" t="str">
        <f t="shared" si="67"/>
        <v/>
      </c>
      <c r="BT427" t="str">
        <f t="shared" si="68"/>
        <v/>
      </c>
    </row>
    <row r="428" spans="71:72" x14ac:dyDescent="0.25">
      <c r="BS428" t="str">
        <f t="shared" si="67"/>
        <v/>
      </c>
      <c r="BT428" t="str">
        <f t="shared" si="68"/>
        <v/>
      </c>
    </row>
    <row r="429" spans="71:72" x14ac:dyDescent="0.25">
      <c r="BS429" t="str">
        <f t="shared" si="67"/>
        <v/>
      </c>
      <c r="BT429" t="str">
        <f t="shared" si="68"/>
        <v/>
      </c>
    </row>
    <row r="430" spans="71:72" x14ac:dyDescent="0.25">
      <c r="BS430" t="str">
        <f t="shared" si="67"/>
        <v/>
      </c>
      <c r="BT430" t="str">
        <f t="shared" si="68"/>
        <v/>
      </c>
    </row>
    <row r="431" spans="71:72" x14ac:dyDescent="0.25">
      <c r="BS431" t="str">
        <f t="shared" si="67"/>
        <v/>
      </c>
      <c r="BT431" t="str">
        <f t="shared" si="68"/>
        <v/>
      </c>
    </row>
    <row r="432" spans="71:72" x14ac:dyDescent="0.25">
      <c r="BS432" t="str">
        <f t="shared" si="67"/>
        <v/>
      </c>
      <c r="BT432" t="str">
        <f t="shared" si="68"/>
        <v/>
      </c>
    </row>
    <row r="433" spans="71:72" x14ac:dyDescent="0.25">
      <c r="BS433" t="str">
        <f t="shared" si="67"/>
        <v/>
      </c>
      <c r="BT433" t="str">
        <f t="shared" si="68"/>
        <v/>
      </c>
    </row>
    <row r="434" spans="71:72" x14ac:dyDescent="0.25">
      <c r="BS434" t="str">
        <f t="shared" si="67"/>
        <v/>
      </c>
      <c r="BT434" t="str">
        <f t="shared" si="68"/>
        <v/>
      </c>
    </row>
    <row r="435" spans="71:72" x14ac:dyDescent="0.25">
      <c r="BS435" t="str">
        <f t="shared" si="67"/>
        <v/>
      </c>
      <c r="BT435" t="str">
        <f t="shared" si="68"/>
        <v/>
      </c>
    </row>
    <row r="436" spans="71:72" x14ac:dyDescent="0.25">
      <c r="BS436" t="str">
        <f t="shared" si="67"/>
        <v/>
      </c>
      <c r="BT436" t="str">
        <f t="shared" si="68"/>
        <v/>
      </c>
    </row>
    <row r="437" spans="71:72" x14ac:dyDescent="0.25">
      <c r="BS437" t="str">
        <f t="shared" si="67"/>
        <v/>
      </c>
      <c r="BT437" t="str">
        <f t="shared" si="68"/>
        <v/>
      </c>
    </row>
    <row r="438" spans="71:72" x14ac:dyDescent="0.25">
      <c r="BS438" t="str">
        <f t="shared" si="67"/>
        <v/>
      </c>
      <c r="BT438" t="str">
        <f t="shared" si="68"/>
        <v/>
      </c>
    </row>
    <row r="439" spans="71:72" x14ac:dyDescent="0.25">
      <c r="BS439" t="str">
        <f t="shared" si="67"/>
        <v/>
      </c>
      <c r="BT439" t="str">
        <f t="shared" si="68"/>
        <v/>
      </c>
    </row>
    <row r="440" spans="71:72" x14ac:dyDescent="0.25">
      <c r="BS440" t="str">
        <f t="shared" si="67"/>
        <v/>
      </c>
      <c r="BT440" t="str">
        <f t="shared" si="68"/>
        <v/>
      </c>
    </row>
    <row r="441" spans="71:72" x14ac:dyDescent="0.25">
      <c r="BS441" t="str">
        <f t="shared" si="67"/>
        <v/>
      </c>
      <c r="BT441" t="str">
        <f t="shared" si="68"/>
        <v/>
      </c>
    </row>
    <row r="442" spans="71:72" x14ac:dyDescent="0.25">
      <c r="BS442" t="str">
        <f t="shared" si="67"/>
        <v/>
      </c>
      <c r="BT442" t="str">
        <f t="shared" si="68"/>
        <v/>
      </c>
    </row>
    <row r="443" spans="71:72" x14ac:dyDescent="0.25">
      <c r="BS443" t="str">
        <f t="shared" si="67"/>
        <v/>
      </c>
      <c r="BT443" t="str">
        <f t="shared" si="68"/>
        <v/>
      </c>
    </row>
    <row r="444" spans="71:72" x14ac:dyDescent="0.25">
      <c r="BS444" t="str">
        <f t="shared" si="67"/>
        <v/>
      </c>
      <c r="BT444" t="str">
        <f t="shared" si="68"/>
        <v/>
      </c>
    </row>
    <row r="445" spans="71:72" x14ac:dyDescent="0.25">
      <c r="BS445" t="str">
        <f t="shared" si="67"/>
        <v/>
      </c>
      <c r="BT445" t="str">
        <f t="shared" si="68"/>
        <v/>
      </c>
    </row>
    <row r="446" spans="71:72" x14ac:dyDescent="0.25">
      <c r="BS446" t="str">
        <f t="shared" si="67"/>
        <v/>
      </c>
      <c r="BT446" t="str">
        <f t="shared" si="68"/>
        <v/>
      </c>
    </row>
    <row r="447" spans="71:72" x14ac:dyDescent="0.25">
      <c r="BS447" t="str">
        <f t="shared" si="67"/>
        <v/>
      </c>
      <c r="BT447" t="str">
        <f t="shared" si="68"/>
        <v/>
      </c>
    </row>
    <row r="448" spans="71:72" x14ac:dyDescent="0.25">
      <c r="BS448" t="str">
        <f t="shared" si="67"/>
        <v/>
      </c>
      <c r="BT448" t="str">
        <f t="shared" si="68"/>
        <v/>
      </c>
    </row>
    <row r="449" spans="71:72" x14ac:dyDescent="0.25">
      <c r="BS449" t="str">
        <f t="shared" si="67"/>
        <v/>
      </c>
      <c r="BT449" t="str">
        <f t="shared" si="68"/>
        <v/>
      </c>
    </row>
    <row r="450" spans="71:72" x14ac:dyDescent="0.25">
      <c r="BS450" t="str">
        <f t="shared" si="67"/>
        <v/>
      </c>
      <c r="BT450" t="str">
        <f t="shared" si="68"/>
        <v/>
      </c>
    </row>
    <row r="451" spans="71:72" x14ac:dyDescent="0.25">
      <c r="BS451" t="str">
        <f t="shared" si="67"/>
        <v/>
      </c>
      <c r="BT451" t="str">
        <f t="shared" si="68"/>
        <v/>
      </c>
    </row>
    <row r="452" spans="71:72" x14ac:dyDescent="0.25">
      <c r="BS452" t="str">
        <f t="shared" ref="BS452:BS515" si="69">IF(A452&gt;0,A452,"")</f>
        <v/>
      </c>
      <c r="BT452" t="str">
        <f t="shared" ref="BT452:BT515" si="70">IF(B452&gt;0,B452,"")</f>
        <v/>
      </c>
    </row>
    <row r="453" spans="71:72" x14ac:dyDescent="0.25">
      <c r="BS453" t="str">
        <f t="shared" si="69"/>
        <v/>
      </c>
      <c r="BT453" t="str">
        <f t="shared" si="70"/>
        <v/>
      </c>
    </row>
    <row r="454" spans="71:72" x14ac:dyDescent="0.25">
      <c r="BS454" t="str">
        <f t="shared" si="69"/>
        <v/>
      </c>
      <c r="BT454" t="str">
        <f t="shared" si="70"/>
        <v/>
      </c>
    </row>
    <row r="455" spans="71:72" x14ac:dyDescent="0.25">
      <c r="BS455" t="str">
        <f t="shared" si="69"/>
        <v/>
      </c>
      <c r="BT455" t="str">
        <f t="shared" si="70"/>
        <v/>
      </c>
    </row>
    <row r="456" spans="71:72" x14ac:dyDescent="0.25">
      <c r="BS456" t="str">
        <f t="shared" si="69"/>
        <v/>
      </c>
      <c r="BT456" t="str">
        <f t="shared" si="70"/>
        <v/>
      </c>
    </row>
    <row r="457" spans="71:72" x14ac:dyDescent="0.25">
      <c r="BS457" t="str">
        <f t="shared" si="69"/>
        <v/>
      </c>
      <c r="BT457" t="str">
        <f t="shared" si="70"/>
        <v/>
      </c>
    </row>
    <row r="458" spans="71:72" x14ac:dyDescent="0.25">
      <c r="BS458" t="str">
        <f t="shared" si="69"/>
        <v/>
      </c>
      <c r="BT458" t="str">
        <f t="shared" si="70"/>
        <v/>
      </c>
    </row>
    <row r="459" spans="71:72" x14ac:dyDescent="0.25">
      <c r="BS459" t="str">
        <f t="shared" si="69"/>
        <v/>
      </c>
      <c r="BT459" t="str">
        <f t="shared" si="70"/>
        <v/>
      </c>
    </row>
    <row r="460" spans="71:72" x14ac:dyDescent="0.25">
      <c r="BS460" t="str">
        <f t="shared" si="69"/>
        <v/>
      </c>
      <c r="BT460" t="str">
        <f t="shared" si="70"/>
        <v/>
      </c>
    </row>
    <row r="461" spans="71:72" x14ac:dyDescent="0.25">
      <c r="BS461" t="str">
        <f t="shared" si="69"/>
        <v/>
      </c>
      <c r="BT461" t="str">
        <f t="shared" si="70"/>
        <v/>
      </c>
    </row>
    <row r="462" spans="71:72" x14ac:dyDescent="0.25">
      <c r="BS462" t="str">
        <f t="shared" si="69"/>
        <v/>
      </c>
      <c r="BT462" t="str">
        <f t="shared" si="70"/>
        <v/>
      </c>
    </row>
    <row r="463" spans="71:72" x14ac:dyDescent="0.25">
      <c r="BS463" t="str">
        <f t="shared" si="69"/>
        <v/>
      </c>
      <c r="BT463" t="str">
        <f t="shared" si="70"/>
        <v/>
      </c>
    </row>
    <row r="464" spans="71:72" x14ac:dyDescent="0.25">
      <c r="BS464" t="str">
        <f t="shared" si="69"/>
        <v/>
      </c>
      <c r="BT464" t="str">
        <f t="shared" si="70"/>
        <v/>
      </c>
    </row>
    <row r="465" spans="71:72" x14ac:dyDescent="0.25">
      <c r="BS465" t="str">
        <f t="shared" si="69"/>
        <v/>
      </c>
      <c r="BT465" t="str">
        <f t="shared" si="70"/>
        <v/>
      </c>
    </row>
    <row r="466" spans="71:72" x14ac:dyDescent="0.25">
      <c r="BS466" t="str">
        <f t="shared" si="69"/>
        <v/>
      </c>
      <c r="BT466" t="str">
        <f t="shared" si="70"/>
        <v/>
      </c>
    </row>
    <row r="467" spans="71:72" x14ac:dyDescent="0.25">
      <c r="BS467" t="str">
        <f t="shared" si="69"/>
        <v/>
      </c>
      <c r="BT467" t="str">
        <f t="shared" si="70"/>
        <v/>
      </c>
    </row>
    <row r="468" spans="71:72" x14ac:dyDescent="0.25">
      <c r="BS468" t="str">
        <f t="shared" si="69"/>
        <v/>
      </c>
      <c r="BT468" t="str">
        <f t="shared" si="70"/>
        <v/>
      </c>
    </row>
    <row r="469" spans="71:72" x14ac:dyDescent="0.25">
      <c r="BS469" t="str">
        <f t="shared" si="69"/>
        <v/>
      </c>
      <c r="BT469" t="str">
        <f t="shared" si="70"/>
        <v/>
      </c>
    </row>
    <row r="470" spans="71:72" x14ac:dyDescent="0.25">
      <c r="BS470" t="str">
        <f t="shared" si="69"/>
        <v/>
      </c>
      <c r="BT470" t="str">
        <f t="shared" si="70"/>
        <v/>
      </c>
    </row>
    <row r="471" spans="71:72" x14ac:dyDescent="0.25">
      <c r="BS471" t="str">
        <f t="shared" si="69"/>
        <v/>
      </c>
      <c r="BT471" t="str">
        <f t="shared" si="70"/>
        <v/>
      </c>
    </row>
    <row r="472" spans="71:72" x14ac:dyDescent="0.25">
      <c r="BS472" t="str">
        <f t="shared" si="69"/>
        <v/>
      </c>
      <c r="BT472" t="str">
        <f t="shared" si="70"/>
        <v/>
      </c>
    </row>
    <row r="473" spans="71:72" x14ac:dyDescent="0.25">
      <c r="BS473" t="str">
        <f t="shared" si="69"/>
        <v/>
      </c>
      <c r="BT473" t="str">
        <f t="shared" si="70"/>
        <v/>
      </c>
    </row>
    <row r="474" spans="71:72" x14ac:dyDescent="0.25">
      <c r="BS474" t="str">
        <f t="shared" si="69"/>
        <v/>
      </c>
      <c r="BT474" t="str">
        <f t="shared" si="70"/>
        <v/>
      </c>
    </row>
    <row r="475" spans="71:72" x14ac:dyDescent="0.25">
      <c r="BS475" t="str">
        <f t="shared" si="69"/>
        <v/>
      </c>
      <c r="BT475" t="str">
        <f t="shared" si="70"/>
        <v/>
      </c>
    </row>
    <row r="476" spans="71:72" x14ac:dyDescent="0.25">
      <c r="BS476" t="str">
        <f t="shared" si="69"/>
        <v/>
      </c>
      <c r="BT476" t="str">
        <f t="shared" si="70"/>
        <v/>
      </c>
    </row>
    <row r="477" spans="71:72" x14ac:dyDescent="0.25">
      <c r="BS477" t="str">
        <f t="shared" si="69"/>
        <v/>
      </c>
      <c r="BT477" t="str">
        <f t="shared" si="70"/>
        <v/>
      </c>
    </row>
    <row r="478" spans="71:72" x14ac:dyDescent="0.25">
      <c r="BS478" t="str">
        <f t="shared" si="69"/>
        <v/>
      </c>
      <c r="BT478" t="str">
        <f t="shared" si="70"/>
        <v/>
      </c>
    </row>
    <row r="479" spans="71:72" x14ac:dyDescent="0.25">
      <c r="BS479" t="str">
        <f t="shared" si="69"/>
        <v/>
      </c>
      <c r="BT479" t="str">
        <f t="shared" si="70"/>
        <v/>
      </c>
    </row>
    <row r="480" spans="71:72" x14ac:dyDescent="0.25">
      <c r="BS480" t="str">
        <f t="shared" si="69"/>
        <v/>
      </c>
      <c r="BT480" t="str">
        <f t="shared" si="70"/>
        <v/>
      </c>
    </row>
    <row r="481" spans="71:72" x14ac:dyDescent="0.25">
      <c r="BS481" t="str">
        <f t="shared" si="69"/>
        <v/>
      </c>
      <c r="BT481" t="str">
        <f t="shared" si="70"/>
        <v/>
      </c>
    </row>
    <row r="482" spans="71:72" x14ac:dyDescent="0.25">
      <c r="BS482" t="str">
        <f t="shared" si="69"/>
        <v/>
      </c>
      <c r="BT482" t="str">
        <f t="shared" si="70"/>
        <v/>
      </c>
    </row>
    <row r="483" spans="71:72" x14ac:dyDescent="0.25">
      <c r="BS483" t="str">
        <f t="shared" si="69"/>
        <v/>
      </c>
      <c r="BT483" t="str">
        <f t="shared" si="70"/>
        <v/>
      </c>
    </row>
    <row r="484" spans="71:72" x14ac:dyDescent="0.25">
      <c r="BS484" t="str">
        <f t="shared" si="69"/>
        <v/>
      </c>
      <c r="BT484" t="str">
        <f t="shared" si="70"/>
        <v/>
      </c>
    </row>
    <row r="485" spans="71:72" x14ac:dyDescent="0.25">
      <c r="BS485" t="str">
        <f t="shared" si="69"/>
        <v/>
      </c>
      <c r="BT485" t="str">
        <f t="shared" si="70"/>
        <v/>
      </c>
    </row>
    <row r="486" spans="71:72" x14ac:dyDescent="0.25">
      <c r="BS486" t="str">
        <f t="shared" si="69"/>
        <v/>
      </c>
      <c r="BT486" t="str">
        <f t="shared" si="70"/>
        <v/>
      </c>
    </row>
    <row r="487" spans="71:72" x14ac:dyDescent="0.25">
      <c r="BS487" t="str">
        <f t="shared" si="69"/>
        <v/>
      </c>
      <c r="BT487" t="str">
        <f t="shared" si="70"/>
        <v/>
      </c>
    </row>
    <row r="488" spans="71:72" x14ac:dyDescent="0.25">
      <c r="BS488" t="str">
        <f t="shared" si="69"/>
        <v/>
      </c>
      <c r="BT488" t="str">
        <f t="shared" si="70"/>
        <v/>
      </c>
    </row>
    <row r="489" spans="71:72" x14ac:dyDescent="0.25">
      <c r="BS489" t="str">
        <f t="shared" si="69"/>
        <v/>
      </c>
      <c r="BT489" t="str">
        <f t="shared" si="70"/>
        <v/>
      </c>
    </row>
    <row r="490" spans="71:72" x14ac:dyDescent="0.25">
      <c r="BS490" t="str">
        <f t="shared" si="69"/>
        <v/>
      </c>
      <c r="BT490" t="str">
        <f t="shared" si="70"/>
        <v/>
      </c>
    </row>
    <row r="491" spans="71:72" x14ac:dyDescent="0.25">
      <c r="BS491" t="str">
        <f t="shared" si="69"/>
        <v/>
      </c>
      <c r="BT491" t="str">
        <f t="shared" si="70"/>
        <v/>
      </c>
    </row>
    <row r="492" spans="71:72" x14ac:dyDescent="0.25">
      <c r="BS492" t="str">
        <f t="shared" si="69"/>
        <v/>
      </c>
      <c r="BT492" t="str">
        <f t="shared" si="70"/>
        <v/>
      </c>
    </row>
    <row r="493" spans="71:72" x14ac:dyDescent="0.25">
      <c r="BS493" t="str">
        <f t="shared" si="69"/>
        <v/>
      </c>
      <c r="BT493" t="str">
        <f t="shared" si="70"/>
        <v/>
      </c>
    </row>
    <row r="494" spans="71:72" x14ac:dyDescent="0.25">
      <c r="BS494" t="str">
        <f t="shared" si="69"/>
        <v/>
      </c>
      <c r="BT494" t="str">
        <f t="shared" si="70"/>
        <v/>
      </c>
    </row>
    <row r="495" spans="71:72" x14ac:dyDescent="0.25">
      <c r="BS495" t="str">
        <f t="shared" si="69"/>
        <v/>
      </c>
      <c r="BT495" t="str">
        <f t="shared" si="70"/>
        <v/>
      </c>
    </row>
    <row r="496" spans="71:72" x14ac:dyDescent="0.25">
      <c r="BS496" t="str">
        <f t="shared" si="69"/>
        <v/>
      </c>
      <c r="BT496" t="str">
        <f t="shared" si="70"/>
        <v/>
      </c>
    </row>
    <row r="497" spans="71:72" x14ac:dyDescent="0.25">
      <c r="BS497" t="str">
        <f t="shared" si="69"/>
        <v/>
      </c>
      <c r="BT497" t="str">
        <f t="shared" si="70"/>
        <v/>
      </c>
    </row>
    <row r="498" spans="71:72" x14ac:dyDescent="0.25">
      <c r="BS498" t="str">
        <f t="shared" si="69"/>
        <v/>
      </c>
      <c r="BT498" t="str">
        <f t="shared" si="70"/>
        <v/>
      </c>
    </row>
    <row r="499" spans="71:72" x14ac:dyDescent="0.25">
      <c r="BS499" t="str">
        <f t="shared" si="69"/>
        <v/>
      </c>
      <c r="BT499" t="str">
        <f t="shared" si="70"/>
        <v/>
      </c>
    </row>
    <row r="500" spans="71:72" x14ac:dyDescent="0.25">
      <c r="BS500" t="str">
        <f t="shared" si="69"/>
        <v/>
      </c>
      <c r="BT500" t="str">
        <f t="shared" si="70"/>
        <v/>
      </c>
    </row>
    <row r="501" spans="71:72" x14ac:dyDescent="0.25">
      <c r="BS501" t="str">
        <f t="shared" si="69"/>
        <v/>
      </c>
      <c r="BT501" t="str">
        <f t="shared" si="70"/>
        <v/>
      </c>
    </row>
    <row r="502" spans="71:72" x14ac:dyDescent="0.25">
      <c r="BS502" t="str">
        <f t="shared" si="69"/>
        <v/>
      </c>
      <c r="BT502" t="str">
        <f t="shared" si="70"/>
        <v/>
      </c>
    </row>
    <row r="503" spans="71:72" x14ac:dyDescent="0.25">
      <c r="BS503" t="str">
        <f t="shared" si="69"/>
        <v/>
      </c>
      <c r="BT503" t="str">
        <f t="shared" si="70"/>
        <v/>
      </c>
    </row>
    <row r="504" spans="71:72" x14ac:dyDescent="0.25">
      <c r="BS504" t="str">
        <f t="shared" si="69"/>
        <v/>
      </c>
      <c r="BT504" t="str">
        <f t="shared" si="70"/>
        <v/>
      </c>
    </row>
    <row r="505" spans="71:72" x14ac:dyDescent="0.25">
      <c r="BS505" t="str">
        <f t="shared" si="69"/>
        <v/>
      </c>
      <c r="BT505" t="str">
        <f t="shared" si="70"/>
        <v/>
      </c>
    </row>
    <row r="506" spans="71:72" x14ac:dyDescent="0.25">
      <c r="BS506" t="str">
        <f t="shared" si="69"/>
        <v/>
      </c>
      <c r="BT506" t="str">
        <f t="shared" si="70"/>
        <v/>
      </c>
    </row>
    <row r="507" spans="71:72" x14ac:dyDescent="0.25">
      <c r="BS507" t="str">
        <f t="shared" si="69"/>
        <v/>
      </c>
      <c r="BT507" t="str">
        <f t="shared" si="70"/>
        <v/>
      </c>
    </row>
    <row r="508" spans="71:72" x14ac:dyDescent="0.25">
      <c r="BS508" t="str">
        <f t="shared" si="69"/>
        <v/>
      </c>
      <c r="BT508" t="str">
        <f t="shared" si="70"/>
        <v/>
      </c>
    </row>
    <row r="509" spans="71:72" x14ac:dyDescent="0.25">
      <c r="BS509" t="str">
        <f t="shared" si="69"/>
        <v/>
      </c>
      <c r="BT509" t="str">
        <f t="shared" si="70"/>
        <v/>
      </c>
    </row>
    <row r="510" spans="71:72" x14ac:dyDescent="0.25">
      <c r="BS510" t="str">
        <f t="shared" si="69"/>
        <v/>
      </c>
      <c r="BT510" t="str">
        <f t="shared" si="70"/>
        <v/>
      </c>
    </row>
    <row r="511" spans="71:72" x14ac:dyDescent="0.25">
      <c r="BS511" t="str">
        <f t="shared" si="69"/>
        <v/>
      </c>
      <c r="BT511" t="str">
        <f t="shared" si="70"/>
        <v/>
      </c>
    </row>
    <row r="512" spans="71:72" x14ac:dyDescent="0.25">
      <c r="BS512" t="str">
        <f t="shared" si="69"/>
        <v/>
      </c>
      <c r="BT512" t="str">
        <f t="shared" si="70"/>
        <v/>
      </c>
    </row>
    <row r="513" spans="71:72" x14ac:dyDescent="0.25">
      <c r="BS513" t="str">
        <f t="shared" si="69"/>
        <v/>
      </c>
      <c r="BT513" t="str">
        <f t="shared" si="70"/>
        <v/>
      </c>
    </row>
    <row r="514" spans="71:72" x14ac:dyDescent="0.25">
      <c r="BS514" t="str">
        <f t="shared" si="69"/>
        <v/>
      </c>
      <c r="BT514" t="str">
        <f t="shared" si="70"/>
        <v/>
      </c>
    </row>
    <row r="515" spans="71:72" x14ac:dyDescent="0.25">
      <c r="BS515" t="str">
        <f t="shared" si="69"/>
        <v/>
      </c>
      <c r="BT515" t="str">
        <f t="shared" si="70"/>
        <v/>
      </c>
    </row>
    <row r="516" spans="71:72" x14ac:dyDescent="0.25">
      <c r="BS516" t="str">
        <f t="shared" ref="BS516:BS562" si="71">IF(A516&gt;0,A516,"")</f>
        <v/>
      </c>
      <c r="BT516" t="str">
        <f t="shared" ref="BT516:BT562" si="72">IF(B516&gt;0,B516,"")</f>
        <v/>
      </c>
    </row>
    <row r="517" spans="71:72" x14ac:dyDescent="0.25">
      <c r="BS517" t="str">
        <f t="shared" si="71"/>
        <v/>
      </c>
      <c r="BT517" t="str">
        <f t="shared" si="72"/>
        <v/>
      </c>
    </row>
    <row r="518" spans="71:72" x14ac:dyDescent="0.25">
      <c r="BS518" t="str">
        <f t="shared" si="71"/>
        <v/>
      </c>
      <c r="BT518" t="str">
        <f t="shared" si="72"/>
        <v/>
      </c>
    </row>
    <row r="519" spans="71:72" x14ac:dyDescent="0.25">
      <c r="BS519" t="str">
        <f t="shared" si="71"/>
        <v/>
      </c>
      <c r="BT519" t="str">
        <f t="shared" si="72"/>
        <v/>
      </c>
    </row>
    <row r="520" spans="71:72" x14ac:dyDescent="0.25">
      <c r="BS520" t="str">
        <f t="shared" si="71"/>
        <v/>
      </c>
      <c r="BT520" t="str">
        <f t="shared" si="72"/>
        <v/>
      </c>
    </row>
    <row r="521" spans="71:72" x14ac:dyDescent="0.25">
      <c r="BS521" t="str">
        <f t="shared" si="71"/>
        <v/>
      </c>
      <c r="BT521" t="str">
        <f t="shared" si="72"/>
        <v/>
      </c>
    </row>
    <row r="522" spans="71:72" x14ac:dyDescent="0.25">
      <c r="BS522" t="str">
        <f t="shared" si="71"/>
        <v/>
      </c>
      <c r="BT522" t="str">
        <f t="shared" si="72"/>
        <v/>
      </c>
    </row>
    <row r="523" spans="71:72" x14ac:dyDescent="0.25">
      <c r="BS523" t="str">
        <f t="shared" si="71"/>
        <v/>
      </c>
      <c r="BT523" t="str">
        <f t="shared" si="72"/>
        <v/>
      </c>
    </row>
    <row r="524" spans="71:72" x14ac:dyDescent="0.25">
      <c r="BS524" t="str">
        <f t="shared" si="71"/>
        <v/>
      </c>
      <c r="BT524" t="str">
        <f t="shared" si="72"/>
        <v/>
      </c>
    </row>
    <row r="525" spans="71:72" x14ac:dyDescent="0.25">
      <c r="BS525" t="str">
        <f t="shared" si="71"/>
        <v/>
      </c>
      <c r="BT525" t="str">
        <f t="shared" si="72"/>
        <v/>
      </c>
    </row>
    <row r="526" spans="71:72" x14ac:dyDescent="0.25">
      <c r="BS526" t="str">
        <f t="shared" si="71"/>
        <v/>
      </c>
      <c r="BT526" t="str">
        <f t="shared" si="72"/>
        <v/>
      </c>
    </row>
    <row r="527" spans="71:72" x14ac:dyDescent="0.25">
      <c r="BS527" t="str">
        <f t="shared" si="71"/>
        <v/>
      </c>
      <c r="BT527" t="str">
        <f t="shared" si="72"/>
        <v/>
      </c>
    </row>
    <row r="528" spans="71:72" x14ac:dyDescent="0.25">
      <c r="BS528" t="str">
        <f t="shared" si="71"/>
        <v/>
      </c>
      <c r="BT528" t="str">
        <f t="shared" si="72"/>
        <v/>
      </c>
    </row>
    <row r="529" spans="71:72" x14ac:dyDescent="0.25">
      <c r="BS529" t="str">
        <f t="shared" si="71"/>
        <v/>
      </c>
      <c r="BT529" t="str">
        <f t="shared" si="72"/>
        <v/>
      </c>
    </row>
    <row r="530" spans="71:72" x14ac:dyDescent="0.25">
      <c r="BS530" t="str">
        <f t="shared" si="71"/>
        <v/>
      </c>
      <c r="BT530" t="str">
        <f t="shared" si="72"/>
        <v/>
      </c>
    </row>
    <row r="531" spans="71:72" x14ac:dyDescent="0.25">
      <c r="BS531" t="str">
        <f t="shared" si="71"/>
        <v/>
      </c>
      <c r="BT531" t="str">
        <f t="shared" si="72"/>
        <v/>
      </c>
    </row>
    <row r="532" spans="71:72" x14ac:dyDescent="0.25">
      <c r="BS532" t="str">
        <f t="shared" si="71"/>
        <v/>
      </c>
      <c r="BT532" t="str">
        <f t="shared" si="72"/>
        <v/>
      </c>
    </row>
    <row r="533" spans="71:72" x14ac:dyDescent="0.25">
      <c r="BS533" t="str">
        <f t="shared" si="71"/>
        <v/>
      </c>
      <c r="BT533" t="str">
        <f t="shared" si="72"/>
        <v/>
      </c>
    </row>
    <row r="534" spans="71:72" x14ac:dyDescent="0.25">
      <c r="BS534" t="str">
        <f t="shared" si="71"/>
        <v/>
      </c>
      <c r="BT534" t="str">
        <f t="shared" si="72"/>
        <v/>
      </c>
    </row>
    <row r="535" spans="71:72" x14ac:dyDescent="0.25">
      <c r="BS535" t="str">
        <f t="shared" si="71"/>
        <v/>
      </c>
      <c r="BT535" t="str">
        <f t="shared" si="72"/>
        <v/>
      </c>
    </row>
    <row r="536" spans="71:72" x14ac:dyDescent="0.25">
      <c r="BS536" t="str">
        <f t="shared" si="71"/>
        <v/>
      </c>
      <c r="BT536" t="str">
        <f t="shared" si="72"/>
        <v/>
      </c>
    </row>
    <row r="537" spans="71:72" x14ac:dyDescent="0.25">
      <c r="BS537" t="str">
        <f t="shared" si="71"/>
        <v/>
      </c>
      <c r="BT537" t="str">
        <f t="shared" si="72"/>
        <v/>
      </c>
    </row>
    <row r="538" spans="71:72" x14ac:dyDescent="0.25">
      <c r="BS538" t="str">
        <f t="shared" si="71"/>
        <v/>
      </c>
      <c r="BT538" t="str">
        <f t="shared" si="72"/>
        <v/>
      </c>
    </row>
    <row r="539" spans="71:72" x14ac:dyDescent="0.25">
      <c r="BS539" t="str">
        <f t="shared" si="71"/>
        <v/>
      </c>
      <c r="BT539" t="str">
        <f t="shared" si="72"/>
        <v/>
      </c>
    </row>
    <row r="540" spans="71:72" x14ac:dyDescent="0.25">
      <c r="BS540" t="str">
        <f t="shared" si="71"/>
        <v/>
      </c>
      <c r="BT540" t="str">
        <f t="shared" si="72"/>
        <v/>
      </c>
    </row>
    <row r="541" spans="71:72" x14ac:dyDescent="0.25">
      <c r="BS541" t="str">
        <f t="shared" si="71"/>
        <v/>
      </c>
      <c r="BT541" t="str">
        <f t="shared" si="72"/>
        <v/>
      </c>
    </row>
    <row r="542" spans="71:72" x14ac:dyDescent="0.25">
      <c r="BS542" t="str">
        <f t="shared" si="71"/>
        <v/>
      </c>
      <c r="BT542" t="str">
        <f t="shared" si="72"/>
        <v/>
      </c>
    </row>
    <row r="543" spans="71:72" x14ac:dyDescent="0.25">
      <c r="BS543" t="str">
        <f t="shared" si="71"/>
        <v/>
      </c>
      <c r="BT543" t="str">
        <f t="shared" si="72"/>
        <v/>
      </c>
    </row>
    <row r="544" spans="71:72" x14ac:dyDescent="0.25">
      <c r="BS544" t="str">
        <f t="shared" si="71"/>
        <v/>
      </c>
      <c r="BT544" t="str">
        <f t="shared" si="72"/>
        <v/>
      </c>
    </row>
    <row r="545" spans="71:72" x14ac:dyDescent="0.25">
      <c r="BS545" t="str">
        <f t="shared" si="71"/>
        <v/>
      </c>
      <c r="BT545" t="str">
        <f t="shared" si="72"/>
        <v/>
      </c>
    </row>
    <row r="546" spans="71:72" x14ac:dyDescent="0.25">
      <c r="BS546" t="str">
        <f t="shared" si="71"/>
        <v/>
      </c>
      <c r="BT546" t="str">
        <f t="shared" si="72"/>
        <v/>
      </c>
    </row>
    <row r="547" spans="71:72" x14ac:dyDescent="0.25">
      <c r="BS547" t="str">
        <f t="shared" si="71"/>
        <v/>
      </c>
      <c r="BT547" t="str">
        <f t="shared" si="72"/>
        <v/>
      </c>
    </row>
    <row r="548" spans="71:72" x14ac:dyDescent="0.25">
      <c r="BS548" t="str">
        <f t="shared" si="71"/>
        <v/>
      </c>
      <c r="BT548" t="str">
        <f t="shared" si="72"/>
        <v/>
      </c>
    </row>
    <row r="549" spans="71:72" x14ac:dyDescent="0.25">
      <c r="BS549" t="str">
        <f t="shared" si="71"/>
        <v/>
      </c>
      <c r="BT549" t="str">
        <f t="shared" si="72"/>
        <v/>
      </c>
    </row>
    <row r="550" spans="71:72" x14ac:dyDescent="0.25">
      <c r="BS550" t="str">
        <f t="shared" si="71"/>
        <v/>
      </c>
      <c r="BT550" t="str">
        <f t="shared" si="72"/>
        <v/>
      </c>
    </row>
    <row r="551" spans="71:72" x14ac:dyDescent="0.25">
      <c r="BS551" t="str">
        <f t="shared" si="71"/>
        <v/>
      </c>
      <c r="BT551" t="str">
        <f t="shared" si="72"/>
        <v/>
      </c>
    </row>
    <row r="552" spans="71:72" x14ac:dyDescent="0.25">
      <c r="BS552" t="str">
        <f t="shared" si="71"/>
        <v/>
      </c>
      <c r="BT552" t="str">
        <f t="shared" si="72"/>
        <v/>
      </c>
    </row>
    <row r="553" spans="71:72" x14ac:dyDescent="0.25">
      <c r="BS553" t="str">
        <f t="shared" si="71"/>
        <v/>
      </c>
      <c r="BT553" t="str">
        <f t="shared" si="72"/>
        <v/>
      </c>
    </row>
    <row r="554" spans="71:72" x14ac:dyDescent="0.25">
      <c r="BS554" t="str">
        <f t="shared" si="71"/>
        <v/>
      </c>
      <c r="BT554" t="str">
        <f t="shared" si="72"/>
        <v/>
      </c>
    </row>
    <row r="555" spans="71:72" x14ac:dyDescent="0.25">
      <c r="BS555" t="str">
        <f t="shared" si="71"/>
        <v/>
      </c>
      <c r="BT555" t="str">
        <f t="shared" si="72"/>
        <v/>
      </c>
    </row>
    <row r="556" spans="71:72" x14ac:dyDescent="0.25">
      <c r="BS556" t="str">
        <f t="shared" si="71"/>
        <v/>
      </c>
      <c r="BT556" t="str">
        <f t="shared" si="72"/>
        <v/>
      </c>
    </row>
    <row r="557" spans="71:72" x14ac:dyDescent="0.25">
      <c r="BS557" t="str">
        <f t="shared" si="71"/>
        <v/>
      </c>
      <c r="BT557" t="str">
        <f t="shared" si="72"/>
        <v/>
      </c>
    </row>
    <row r="558" spans="71:72" x14ac:dyDescent="0.25">
      <c r="BS558" t="str">
        <f t="shared" si="71"/>
        <v/>
      </c>
      <c r="BT558" t="str">
        <f t="shared" si="72"/>
        <v/>
      </c>
    </row>
    <row r="559" spans="71:72" x14ac:dyDescent="0.25">
      <c r="BS559" t="str">
        <f t="shared" si="71"/>
        <v/>
      </c>
      <c r="BT559" t="str">
        <f t="shared" si="72"/>
        <v/>
      </c>
    </row>
    <row r="560" spans="71:72" x14ac:dyDescent="0.25">
      <c r="BS560" t="str">
        <f t="shared" si="71"/>
        <v/>
      </c>
      <c r="BT560" t="str">
        <f t="shared" si="72"/>
        <v/>
      </c>
    </row>
    <row r="561" spans="71:72" x14ac:dyDescent="0.25">
      <c r="BS561" t="str">
        <f t="shared" si="71"/>
        <v/>
      </c>
      <c r="BT561" t="str">
        <f t="shared" si="72"/>
        <v/>
      </c>
    </row>
    <row r="562" spans="71:72" x14ac:dyDescent="0.25">
      <c r="BS562" t="str">
        <f t="shared" si="71"/>
        <v/>
      </c>
      <c r="BT562" t="str">
        <f t="shared" si="72"/>
        <v/>
      </c>
    </row>
  </sheetData>
  <pageMargins left="0.7" right="0.7" top="0.75" bottom="0.75" header="0.3" footer="0.3"/>
  <pageSetup orientation="portrait" r:id="rId1"/>
  <ignoredErrors>
    <ignoredError sqref="O5:O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A562"/>
  <sheetViews>
    <sheetView topLeftCell="BH1" zoomScaleNormal="100" workbookViewId="0">
      <selection activeCell="BP16" sqref="BP16"/>
    </sheetView>
  </sheetViews>
  <sheetFormatPr defaultRowHeight="15" x14ac:dyDescent="0.25"/>
  <cols>
    <col min="9" max="10" width="13.42578125" customWidth="1"/>
    <col min="11" max="11" width="12.42578125" customWidth="1"/>
    <col min="37" max="37" width="10.140625" customWidth="1"/>
    <col min="38" max="38" width="10.140625" bestFit="1" customWidth="1"/>
    <col min="47" max="47" width="20.5703125" customWidth="1"/>
    <col min="50" max="50" width="10.140625" customWidth="1"/>
    <col min="51" max="51" width="11.42578125" customWidth="1"/>
    <col min="52" max="52" width="12" bestFit="1" customWidth="1"/>
  </cols>
  <sheetData>
    <row r="1" spans="1:79" ht="15.75" thickBot="1" x14ac:dyDescent="0.3">
      <c r="E1" t="b">
        <v>1</v>
      </c>
      <c r="F1" t="b">
        <v>0</v>
      </c>
      <c r="G1" s="1" t="s">
        <v>124</v>
      </c>
      <c r="S1" t="s">
        <v>0</v>
      </c>
      <c r="AU1" t="s">
        <v>29</v>
      </c>
      <c r="AY1" t="s">
        <v>29</v>
      </c>
      <c r="BB1" t="s">
        <v>29</v>
      </c>
      <c r="BK1" t="s">
        <v>20</v>
      </c>
      <c r="BL1" t="s">
        <v>19</v>
      </c>
      <c r="BM1" t="s">
        <v>21</v>
      </c>
      <c r="BO1" s="82" t="s">
        <v>103</v>
      </c>
      <c r="BS1" t="s">
        <v>126</v>
      </c>
    </row>
    <row r="2" spans="1:79" ht="15.75" thickBot="1" x14ac:dyDescent="0.3">
      <c r="A2" s="4" t="s">
        <v>6</v>
      </c>
      <c r="B2" t="s">
        <v>0</v>
      </c>
      <c r="C2" s="2" t="s">
        <v>2</v>
      </c>
      <c r="D2" s="2" t="s">
        <v>1</v>
      </c>
      <c r="E2" s="2" t="s">
        <v>3</v>
      </c>
      <c r="F2" s="2" t="s">
        <v>3</v>
      </c>
      <c r="G2" s="5" t="s">
        <v>4</v>
      </c>
      <c r="H2" s="5" t="s">
        <v>5</v>
      </c>
      <c r="I2" t="s">
        <v>65</v>
      </c>
      <c r="J2" t="s">
        <v>66</v>
      </c>
      <c r="K2" t="s">
        <v>67</v>
      </c>
      <c r="L2" t="s">
        <v>7</v>
      </c>
      <c r="N2" s="25" t="s">
        <v>120</v>
      </c>
      <c r="O2" s="25" t="s">
        <v>9</v>
      </c>
      <c r="P2" t="s">
        <v>121</v>
      </c>
      <c r="Q2" t="s">
        <v>10</v>
      </c>
      <c r="R2" t="s">
        <v>11</v>
      </c>
      <c r="S2">
        <f>COUNT(B3:B64)</f>
        <v>28</v>
      </c>
      <c r="T2" s="82" t="s">
        <v>131</v>
      </c>
      <c r="W2" s="74" t="s">
        <v>78</v>
      </c>
      <c r="AU2" t="s">
        <v>30</v>
      </c>
      <c r="AV2">
        <v>0.5</v>
      </c>
      <c r="AY2" t="s">
        <v>32</v>
      </c>
      <c r="AZ2" t="s">
        <v>33</v>
      </c>
      <c r="BB2" t="s">
        <v>32</v>
      </c>
      <c r="BK2" s="2">
        <v>1E-3</v>
      </c>
      <c r="BL2">
        <f>NORMSINV(BK2)</f>
        <v>-3.0902323061678132</v>
      </c>
      <c r="BM2" s="51">
        <f>AK16</f>
        <v>0</v>
      </c>
      <c r="BS2" t="s">
        <v>6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12</v>
      </c>
      <c r="CA2" t="s">
        <v>13</v>
      </c>
    </row>
    <row r="3" spans="1:79" x14ac:dyDescent="0.25">
      <c r="A3" s="42">
        <v>5.0000000000000001E-3</v>
      </c>
      <c r="B3">
        <v>1</v>
      </c>
      <c r="C3" s="6">
        <f t="shared" ref="C3:C30" si="0">(B3-0.5)/$S$2</f>
        <v>1.7857142857142856E-2</v>
      </c>
      <c r="D3" s="6">
        <f>(_xlfn.NORM.S.INV(C3))</f>
        <v>-2.1001654928444697</v>
      </c>
      <c r="E3" s="7">
        <f>_xlfn.NORM.DIST(D3,0,1,TRUE)</f>
        <v>1.7857142857142842E-2</v>
      </c>
      <c r="F3" s="7">
        <f>_xlfn.NORM.DIST(D3,0,1,FALSE)</f>
        <v>4.3968312196343173E-2</v>
      </c>
      <c r="G3" s="9">
        <f>AVERAGE(A3:A30)</f>
        <v>6.3928571428571432E-2</v>
      </c>
      <c r="H3" s="9">
        <f>STDEV(A3:A30)</f>
        <v>4.3388792349952528E-2</v>
      </c>
      <c r="I3">
        <f>_xlfn.NORM.DIST(L3,$G$3,$H$3,TRUE)</f>
        <v>7.0323080932758297E-2</v>
      </c>
      <c r="J3">
        <f>_xlfn.NORM.DIST(L3,$G$3,$H$3,FALSE)</f>
        <v>3.1055099478052153</v>
      </c>
      <c r="K3">
        <f>J3*$H$3</f>
        <v>0.13474432626603239</v>
      </c>
      <c r="L3">
        <v>0</v>
      </c>
      <c r="N3" s="102">
        <f>AK16</f>
        <v>0</v>
      </c>
      <c r="O3" s="97">
        <v>3</v>
      </c>
      <c r="P3" s="78" t="str">
        <f>(N3&amp;" to "&amp;N4)</f>
        <v>0 to 0.01</v>
      </c>
      <c r="Q3">
        <f>O3/$S$2</f>
        <v>0.10714285714285714</v>
      </c>
      <c r="R3">
        <f>O3/$S$2</f>
        <v>0.10714285714285714</v>
      </c>
      <c r="S3">
        <f>SUM(O3:O28)</f>
        <v>28</v>
      </c>
      <c r="T3" s="82" t="s">
        <v>132</v>
      </c>
      <c r="AU3" t="s">
        <v>31</v>
      </c>
      <c r="AV3" s="55">
        <v>0.5</v>
      </c>
      <c r="AY3">
        <f>AV3</f>
        <v>0.5</v>
      </c>
      <c r="AZ3">
        <f>AV8</f>
        <v>9.0999999999999998E-2</v>
      </c>
      <c r="BA3" t="s">
        <v>35</v>
      </c>
      <c r="BB3">
        <v>0.5</v>
      </c>
      <c r="BK3" s="50">
        <v>0.01</v>
      </c>
      <c r="BL3">
        <f>NORMSINV(BK3)</f>
        <v>-2.3263478740408408</v>
      </c>
      <c r="BM3" s="51">
        <f>BM2</f>
        <v>0</v>
      </c>
      <c r="BO3" t="s">
        <v>94</v>
      </c>
      <c r="BP3">
        <f>AVERAGE(BS3:BS30)</f>
        <v>6.3928571428571432E-2</v>
      </c>
      <c r="BS3">
        <f>IF(A3&gt;0,A3,"")</f>
        <v>5.0000000000000001E-3</v>
      </c>
      <c r="BT3">
        <f>IF(B3&gt;0,B3,"")</f>
        <v>1</v>
      </c>
      <c r="BU3">
        <f>BS3</f>
        <v>5.0000000000000001E-3</v>
      </c>
      <c r="BV3">
        <f>_xlfn.NORM.DIST(BU3,$BP$3,$BP$4,TRUE)</f>
        <v>8.7207742391988446E-2</v>
      </c>
      <c r="BW3">
        <f>1-BV3</f>
        <v>0.91279225760801153</v>
      </c>
      <c r="BX3">
        <f t="shared" ref="BX3:BX29" si="1">SMALL($BW$3:$BW$30,BT3)</f>
        <v>2.2806939213247945E-3</v>
      </c>
      <c r="BY3">
        <f>(2*BT3-1)*(LN(BV3)+LN(BX3))</f>
        <v>-8.5227376939728074</v>
      </c>
      <c r="BZ3">
        <f>(BT3-0.5)/$BP$5</f>
        <v>1.7857142857142856E-2</v>
      </c>
      <c r="CA3">
        <f>_xlfn.NORM.S.INV(BZ3)</f>
        <v>-2.1001654928444697</v>
      </c>
    </row>
    <row r="4" spans="1:79" x14ac:dyDescent="0.25">
      <c r="A4" s="42">
        <v>5.0000000000000001E-3</v>
      </c>
      <c r="B4">
        <v>2</v>
      </c>
      <c r="C4" s="6">
        <f t="shared" si="0"/>
        <v>5.3571428571428568E-2</v>
      </c>
      <c r="D4" s="6">
        <f t="shared" ref="D4:D30" si="2">(_xlfn.NORM.S.INV(C4))</f>
        <v>-1.6111691623526765</v>
      </c>
      <c r="E4" s="7">
        <f t="shared" ref="E4:E30" si="3">_xlfn.NORM.DIST(D4,0,1,TRUE)</f>
        <v>5.3571428571428617E-2</v>
      </c>
      <c r="F4" s="7">
        <f t="shared" ref="F4:F30" si="4">_xlfn.NORM.DIST(D4,0,1,FALSE)</f>
        <v>0.10894941706771384</v>
      </c>
      <c r="I4">
        <f t="shared" ref="I4:I67" si="5">_xlfn.NORM.DIST(L4,$G$3,$H$3,TRUE)</f>
        <v>8.7207742391988446E-2</v>
      </c>
      <c r="J4">
        <f t="shared" ref="J4:J67" si="6">_xlfn.NORM.DIST(L4,$G$3,$H$3,FALSE)</f>
        <v>3.6558450357705934</v>
      </c>
      <c r="K4">
        <f t="shared" ref="K4:K67" si="7">J4*$H$3</f>
        <v>0.15862270112065505</v>
      </c>
      <c r="L4">
        <f>L3+0.005</f>
        <v>5.0000000000000001E-3</v>
      </c>
      <c r="N4" s="102">
        <f>N3+$AM$16</f>
        <v>0.01</v>
      </c>
      <c r="O4" s="97">
        <v>2</v>
      </c>
      <c r="P4" s="80" t="str">
        <f t="shared" ref="P4:P27" si="8">(N4&amp;" to "&amp;N5)</f>
        <v>0.01 to 0.02</v>
      </c>
      <c r="Q4">
        <f>O4/$S$2</f>
        <v>7.1428571428571425E-2</v>
      </c>
      <c r="R4">
        <f>SUM(O3:O4)/$S$2</f>
        <v>0.17857142857142858</v>
      </c>
      <c r="AU4" t="s">
        <v>34</v>
      </c>
      <c r="AV4" s="55">
        <v>0.75</v>
      </c>
      <c r="AY4">
        <f>AV3</f>
        <v>0.5</v>
      </c>
      <c r="AZ4">
        <f>AV14</f>
        <v>7.4986195872625935E-2</v>
      </c>
      <c r="BA4" t="s">
        <v>37</v>
      </c>
      <c r="BB4">
        <v>0.5</v>
      </c>
      <c r="BK4" s="50">
        <v>0.02</v>
      </c>
      <c r="BL4">
        <f t="shared" ref="BL4:BL18" si="9">NORMSINV(BK4)</f>
        <v>-2.0537489106318225</v>
      </c>
      <c r="BM4" s="51">
        <f t="shared" ref="BM4:BM18" si="10">BM3</f>
        <v>0</v>
      </c>
      <c r="BO4" t="s">
        <v>95</v>
      </c>
      <c r="BP4">
        <f>STDEV(BS3:BS30)</f>
        <v>4.3388792349952528E-2</v>
      </c>
      <c r="BS4">
        <f t="shared" ref="BS4:BT67" si="11">IF(A4&gt;0,A4,"")</f>
        <v>5.0000000000000001E-3</v>
      </c>
      <c r="BT4">
        <f t="shared" si="11"/>
        <v>2</v>
      </c>
      <c r="BU4">
        <f t="shared" ref="BU4:BU67" si="12">BS4</f>
        <v>5.0000000000000001E-3</v>
      </c>
      <c r="BV4">
        <f t="shared" ref="BV4:BV30" si="13">_xlfn.NORM.DIST(BU4,$BP$3,$BP$4,TRUE)</f>
        <v>8.7207742391988446E-2</v>
      </c>
      <c r="BW4">
        <f t="shared" ref="BW4:BW30" si="14">1-BV4</f>
        <v>0.91279225760801153</v>
      </c>
      <c r="BX4">
        <f t="shared" si="1"/>
        <v>3.0847055487920882E-2</v>
      </c>
      <c r="BY4">
        <f t="shared" ref="BY4:BY30" si="15">(2*BT4-1)*(LN(BV4)+LN(BX4))</f>
        <v>-17.754528427176993</v>
      </c>
      <c r="BZ4">
        <f t="shared" ref="BZ4:BZ30" si="16">(BT4-0.5)/$BP$5</f>
        <v>5.3571428571428568E-2</v>
      </c>
      <c r="CA4">
        <f t="shared" ref="CA4:CA30" si="17">_xlfn.NORM.S.INV(BZ4)</f>
        <v>-1.6111691623526765</v>
      </c>
    </row>
    <row r="5" spans="1:79" x14ac:dyDescent="0.25">
      <c r="A5" s="42">
        <v>5.0000000000000001E-3</v>
      </c>
      <c r="B5">
        <v>3</v>
      </c>
      <c r="C5" s="6">
        <f t="shared" si="0"/>
        <v>8.9285714285714288E-2</v>
      </c>
      <c r="D5" s="6">
        <f t="shared" si="2"/>
        <v>-1.3451666341766386</v>
      </c>
      <c r="E5" s="7">
        <f t="shared" si="3"/>
        <v>8.9285714285714329E-2</v>
      </c>
      <c r="F5" s="7">
        <f t="shared" si="4"/>
        <v>0.16143137163730539</v>
      </c>
      <c r="I5">
        <f t="shared" si="5"/>
        <v>0.10694961877558103</v>
      </c>
      <c r="J5">
        <f t="shared" si="6"/>
        <v>4.2469326794927698</v>
      </c>
      <c r="K5">
        <f t="shared" si="7"/>
        <v>0.18426928015473928</v>
      </c>
      <c r="L5">
        <f t="shared" ref="L5:L68" si="18">L4+0.005</f>
        <v>0.01</v>
      </c>
      <c r="N5" s="102">
        <f t="shared" ref="N5:N28" si="19">N4+$AM$16</f>
        <v>0.02</v>
      </c>
      <c r="O5" s="97">
        <v>1</v>
      </c>
      <c r="P5" s="80" t="str">
        <f t="shared" si="8"/>
        <v>0.02 to 0.03</v>
      </c>
      <c r="Q5">
        <f t="shared" ref="Q5:Q27" si="20">O5/$S$2</f>
        <v>3.5714285714285712E-2</v>
      </c>
      <c r="R5">
        <f>SUM(O3:O5)/$S$2</f>
        <v>0.21428571428571427</v>
      </c>
      <c r="AU5" t="s">
        <v>36</v>
      </c>
      <c r="AV5" s="55">
        <v>1</v>
      </c>
      <c r="AY5">
        <f>AV4</f>
        <v>0.75</v>
      </c>
      <c r="AZ5">
        <f>AV9</f>
        <v>5.8000000000000003E-2</v>
      </c>
      <c r="BA5" t="s">
        <v>39</v>
      </c>
      <c r="BB5">
        <v>0.75</v>
      </c>
      <c r="BK5" s="50">
        <v>0.05</v>
      </c>
      <c r="BL5">
        <f t="shared" si="9"/>
        <v>-1.6448536269514726</v>
      </c>
      <c r="BM5" s="51">
        <f t="shared" si="10"/>
        <v>0</v>
      </c>
      <c r="BO5" t="s">
        <v>96</v>
      </c>
      <c r="BP5">
        <f>COUNT(BS3:BS30)</f>
        <v>28</v>
      </c>
      <c r="BS5">
        <f t="shared" si="11"/>
        <v>5.0000000000000001E-3</v>
      </c>
      <c r="BT5">
        <f t="shared" si="11"/>
        <v>3</v>
      </c>
      <c r="BU5">
        <f t="shared" si="12"/>
        <v>5.0000000000000001E-3</v>
      </c>
      <c r="BV5">
        <f t="shared" si="13"/>
        <v>8.7207742391988446E-2</v>
      </c>
      <c r="BW5">
        <f t="shared" si="14"/>
        <v>0.91279225760801153</v>
      </c>
      <c r="BX5">
        <f t="shared" si="1"/>
        <v>0.10634415491208449</v>
      </c>
      <c r="BY5">
        <f t="shared" si="15"/>
        <v>-23.402684314101609</v>
      </c>
      <c r="BZ5">
        <f t="shared" si="16"/>
        <v>8.9285714285714288E-2</v>
      </c>
      <c r="CA5">
        <f t="shared" si="17"/>
        <v>-1.3451666341766386</v>
      </c>
    </row>
    <row r="6" spans="1:79" x14ac:dyDescent="0.25">
      <c r="A6" s="46">
        <v>1.7999999999999999E-2</v>
      </c>
      <c r="B6">
        <v>4</v>
      </c>
      <c r="C6" s="6">
        <f t="shared" si="0"/>
        <v>0.125</v>
      </c>
      <c r="D6" s="6">
        <f t="shared" si="2"/>
        <v>-1.1503493803760083</v>
      </c>
      <c r="E6" s="7">
        <f t="shared" si="3"/>
        <v>0.12499999999999999</v>
      </c>
      <c r="F6" s="7">
        <f t="shared" si="4"/>
        <v>0.20585353017164357</v>
      </c>
      <c r="I6">
        <f t="shared" si="5"/>
        <v>0.12972803978699235</v>
      </c>
      <c r="J6">
        <f t="shared" si="6"/>
        <v>4.8685061114484451</v>
      </c>
      <c r="K6">
        <f t="shared" si="7"/>
        <v>0.21123860072411144</v>
      </c>
      <c r="L6">
        <f t="shared" si="18"/>
        <v>1.4999999999999999E-2</v>
      </c>
      <c r="N6" s="102">
        <f t="shared" si="19"/>
        <v>0.03</v>
      </c>
      <c r="O6" s="97">
        <v>3</v>
      </c>
      <c r="P6" s="80" t="str">
        <f t="shared" si="8"/>
        <v>0.03 to 0.04</v>
      </c>
      <c r="Q6">
        <f t="shared" si="20"/>
        <v>0.10714285714285714</v>
      </c>
      <c r="R6">
        <f>SUM(O$3:O6)/$S$2</f>
        <v>0.32142857142857145</v>
      </c>
      <c r="AK6" s="26"/>
      <c r="AU6" t="s">
        <v>38</v>
      </c>
      <c r="AV6" s="55">
        <v>1.25</v>
      </c>
      <c r="AY6">
        <f>AV6</f>
        <v>1.25</v>
      </c>
      <c r="AZ6">
        <f>AV9</f>
        <v>5.8000000000000003E-2</v>
      </c>
      <c r="BA6" t="s">
        <v>39</v>
      </c>
      <c r="BB6">
        <v>1.25</v>
      </c>
      <c r="BK6" s="50">
        <v>0.1</v>
      </c>
      <c r="BL6">
        <f t="shared" si="9"/>
        <v>-1.2815515655446006</v>
      </c>
      <c r="BM6" s="51">
        <f t="shared" si="10"/>
        <v>0</v>
      </c>
      <c r="BS6">
        <f t="shared" si="11"/>
        <v>1.7999999999999999E-2</v>
      </c>
      <c r="BT6">
        <f t="shared" si="11"/>
        <v>4</v>
      </c>
      <c r="BU6">
        <f t="shared" si="12"/>
        <v>1.7999999999999999E-2</v>
      </c>
      <c r="BV6">
        <f t="shared" si="13"/>
        <v>0.14490571680319234</v>
      </c>
      <c r="BW6">
        <f t="shared" si="14"/>
        <v>0.85509428319680769</v>
      </c>
      <c r="BX6">
        <f t="shared" si="1"/>
        <v>0.1548782725407396</v>
      </c>
      <c r="BY6">
        <f t="shared" si="15"/>
        <v>-26.57751450231574</v>
      </c>
      <c r="BZ6">
        <f t="shared" si="16"/>
        <v>0.125</v>
      </c>
      <c r="CA6">
        <f t="shared" si="17"/>
        <v>-1.1503493803760083</v>
      </c>
    </row>
    <row r="7" spans="1:79" x14ac:dyDescent="0.25">
      <c r="A7" s="46">
        <v>1.7999999999999999E-2</v>
      </c>
      <c r="B7">
        <v>5</v>
      </c>
      <c r="C7" s="6">
        <f t="shared" si="0"/>
        <v>0.16071428571428573</v>
      </c>
      <c r="D7" s="6">
        <f t="shared" si="2"/>
        <v>-0.99152647467733057</v>
      </c>
      <c r="E7" s="7">
        <f t="shared" si="3"/>
        <v>0.16071428571428567</v>
      </c>
      <c r="F7" s="7">
        <f t="shared" si="4"/>
        <v>0.24402102040525492</v>
      </c>
      <c r="I7">
        <f t="shared" si="5"/>
        <v>0.15566373663010838</v>
      </c>
      <c r="J7">
        <f t="shared" si="6"/>
        <v>5.5074277269356031</v>
      </c>
      <c r="K7">
        <f t="shared" si="7"/>
        <v>0.23896063802637993</v>
      </c>
      <c r="L7">
        <f t="shared" si="18"/>
        <v>0.02</v>
      </c>
      <c r="N7" s="102">
        <f t="shared" si="19"/>
        <v>0.04</v>
      </c>
      <c r="O7" s="97">
        <v>1</v>
      </c>
      <c r="P7" s="80" t="str">
        <f t="shared" si="8"/>
        <v>0.04 to 0.05</v>
      </c>
      <c r="Q7">
        <f t="shared" si="20"/>
        <v>3.5714285714285712E-2</v>
      </c>
      <c r="R7">
        <f>SUM(O$3:O7)/$S$2</f>
        <v>0.35714285714285715</v>
      </c>
      <c r="AU7" t="s">
        <v>40</v>
      </c>
      <c r="AV7" s="55">
        <v>1.5</v>
      </c>
      <c r="AY7">
        <f>AV7</f>
        <v>1.5</v>
      </c>
      <c r="AZ7">
        <f>AV14</f>
        <v>7.4986195872625935E-2</v>
      </c>
      <c r="BA7" t="s">
        <v>37</v>
      </c>
      <c r="BB7">
        <v>1.5</v>
      </c>
      <c r="BK7" s="50">
        <v>0.2</v>
      </c>
      <c r="BL7">
        <f t="shared" si="9"/>
        <v>-0.84162123357291452</v>
      </c>
      <c r="BM7" s="51">
        <f t="shared" si="10"/>
        <v>0</v>
      </c>
      <c r="BO7" t="s">
        <v>93</v>
      </c>
      <c r="BP7">
        <f>SUM(BY3:BY30)</f>
        <v>-795.8362795728998</v>
      </c>
      <c r="BS7">
        <f t="shared" si="11"/>
        <v>1.7999999999999999E-2</v>
      </c>
      <c r="BT7">
        <f t="shared" si="11"/>
        <v>5</v>
      </c>
      <c r="BU7">
        <f t="shared" si="12"/>
        <v>1.7999999999999999E-2</v>
      </c>
      <c r="BV7">
        <f t="shared" si="13"/>
        <v>0.14490571680319234</v>
      </c>
      <c r="BW7">
        <f t="shared" si="14"/>
        <v>0.85509428319680769</v>
      </c>
      <c r="BX7">
        <f t="shared" si="1"/>
        <v>0.20945717572346612</v>
      </c>
      <c r="BY7">
        <f t="shared" si="15"/>
        <v>-31.454171543984749</v>
      </c>
      <c r="BZ7">
        <f t="shared" si="16"/>
        <v>0.16071428571428573</v>
      </c>
      <c r="CA7">
        <f t="shared" si="17"/>
        <v>-0.99152647467733057</v>
      </c>
    </row>
    <row r="8" spans="1:79" x14ac:dyDescent="0.25">
      <c r="A8" s="41">
        <v>0.02</v>
      </c>
      <c r="B8">
        <v>6</v>
      </c>
      <c r="C8" s="6">
        <f t="shared" si="0"/>
        <v>0.19642857142857142</v>
      </c>
      <c r="D8" s="6">
        <f t="shared" si="2"/>
        <v>-0.85444739869598973</v>
      </c>
      <c r="E8" s="7">
        <f t="shared" si="3"/>
        <v>0.19642857142857137</v>
      </c>
      <c r="F8" s="7">
        <f t="shared" si="4"/>
        <v>0.276933267942304</v>
      </c>
      <c r="I8">
        <f t="shared" si="5"/>
        <v>0.18480519926680322</v>
      </c>
      <c r="J8">
        <f t="shared" si="6"/>
        <v>6.1480110346697705</v>
      </c>
      <c r="K8">
        <f t="shared" si="7"/>
        <v>0.26675477414850346</v>
      </c>
      <c r="L8">
        <f t="shared" si="18"/>
        <v>2.5000000000000001E-2</v>
      </c>
      <c r="N8" s="102">
        <f t="shared" si="19"/>
        <v>0.05</v>
      </c>
      <c r="O8" s="97">
        <v>6</v>
      </c>
      <c r="P8" s="80" t="str">
        <f t="shared" si="8"/>
        <v>0.05 to 0.06</v>
      </c>
      <c r="Q8">
        <f t="shared" si="20"/>
        <v>0.21428571428571427</v>
      </c>
      <c r="R8">
        <f>SUM(O$3:O8)/$S$2</f>
        <v>0.5714285714285714</v>
      </c>
      <c r="AU8" t="s">
        <v>42</v>
      </c>
      <c r="AV8" s="65">
        <f>QUARTILE(AV22:AV221,3)</f>
        <v>9.0999999999999998E-2</v>
      </c>
      <c r="AY8">
        <f>AV7</f>
        <v>1.5</v>
      </c>
      <c r="AZ8">
        <f>AV8</f>
        <v>9.0999999999999998E-2</v>
      </c>
      <c r="BA8" t="s">
        <v>35</v>
      </c>
      <c r="BB8">
        <v>1.5</v>
      </c>
      <c r="BC8" t="s">
        <v>35</v>
      </c>
      <c r="BK8" s="50">
        <v>0.3</v>
      </c>
      <c r="BL8">
        <f t="shared" si="9"/>
        <v>-0.52440051270804089</v>
      </c>
      <c r="BM8" s="51">
        <f t="shared" si="10"/>
        <v>0</v>
      </c>
      <c r="BO8" t="s">
        <v>97</v>
      </c>
      <c r="BP8" s="59">
        <f>(-BP5-(1/BP5)*BP7)</f>
        <v>0.42272427046070504</v>
      </c>
      <c r="BS8">
        <f t="shared" si="11"/>
        <v>0.02</v>
      </c>
      <c r="BT8">
        <f t="shared" si="11"/>
        <v>6</v>
      </c>
      <c r="BU8">
        <f t="shared" si="12"/>
        <v>0.02</v>
      </c>
      <c r="BV8">
        <f t="shared" si="13"/>
        <v>0.15566373663010838</v>
      </c>
      <c r="BW8">
        <f t="shared" si="14"/>
        <v>0.84433626336989165</v>
      </c>
      <c r="BX8">
        <f t="shared" si="1"/>
        <v>0.25882432555553792</v>
      </c>
      <c r="BY8">
        <f t="shared" si="15"/>
        <v>-35.328291457688351</v>
      </c>
      <c r="BZ8">
        <f t="shared" si="16"/>
        <v>0.19642857142857142</v>
      </c>
      <c r="CA8">
        <f t="shared" si="17"/>
        <v>-0.85444739869598973</v>
      </c>
    </row>
    <row r="9" spans="1:79" x14ac:dyDescent="0.25">
      <c r="A9" s="31">
        <v>3.3000000000000002E-2</v>
      </c>
      <c r="B9">
        <v>7</v>
      </c>
      <c r="C9" s="6">
        <f t="shared" si="0"/>
        <v>0.23214285714285715</v>
      </c>
      <c r="D9" s="6">
        <f t="shared" si="2"/>
        <v>-0.73180808385961749</v>
      </c>
      <c r="E9" s="7">
        <f t="shared" si="3"/>
        <v>0.23214285714285718</v>
      </c>
      <c r="F9" s="7">
        <f t="shared" si="4"/>
        <v>0.30522377923106397</v>
      </c>
      <c r="I9">
        <f t="shared" si="5"/>
        <v>0.21711720298100309</v>
      </c>
      <c r="J9">
        <f t="shared" si="6"/>
        <v>6.772565507100083</v>
      </c>
      <c r="K9">
        <f t="shared" si="7"/>
        <v>0.29385343846401646</v>
      </c>
      <c r="L9">
        <f t="shared" si="18"/>
        <v>3.0000000000000002E-2</v>
      </c>
      <c r="N9" s="102">
        <f t="shared" si="19"/>
        <v>6.0000000000000005E-2</v>
      </c>
      <c r="O9" s="97">
        <v>1</v>
      </c>
      <c r="P9" s="80" t="str">
        <f t="shared" si="8"/>
        <v>0.06 to 0.07</v>
      </c>
      <c r="Q9">
        <f t="shared" si="20"/>
        <v>3.5714285714285712E-2</v>
      </c>
      <c r="R9">
        <f>SUM(O$3:O9)/$S$2</f>
        <v>0.6071428571428571</v>
      </c>
      <c r="AQ9" s="27"/>
      <c r="AU9" t="s">
        <v>43</v>
      </c>
      <c r="AV9" s="65">
        <f>MEDIAN(AV22:AV221)</f>
        <v>5.8000000000000003E-2</v>
      </c>
      <c r="AY9">
        <f>AV3</f>
        <v>0.5</v>
      </c>
      <c r="AZ9">
        <f>AV8</f>
        <v>9.0999999999999998E-2</v>
      </c>
      <c r="BA9" t="s">
        <v>35</v>
      </c>
      <c r="BB9">
        <v>0.5</v>
      </c>
      <c r="BK9" s="50">
        <v>0.4</v>
      </c>
      <c r="BL9">
        <f t="shared" si="9"/>
        <v>-0.25334710313579978</v>
      </c>
      <c r="BM9" s="51">
        <f t="shared" si="10"/>
        <v>0</v>
      </c>
      <c r="BO9" t="s">
        <v>98</v>
      </c>
      <c r="BP9">
        <f>BP8*(1+(0.75/BP5)+(2.25/BP5^2))</f>
        <v>0.43526041751199507</v>
      </c>
      <c r="BQ9" t="s">
        <v>134</v>
      </c>
      <c r="BS9">
        <f t="shared" si="11"/>
        <v>3.3000000000000002E-2</v>
      </c>
      <c r="BT9">
        <f t="shared" si="11"/>
        <v>7</v>
      </c>
      <c r="BU9">
        <f t="shared" si="12"/>
        <v>3.3000000000000002E-2</v>
      </c>
      <c r="BV9">
        <f t="shared" si="13"/>
        <v>0.23797734400806334</v>
      </c>
      <c r="BW9">
        <f t="shared" si="14"/>
        <v>0.76202265599193664</v>
      </c>
      <c r="BX9">
        <f t="shared" si="1"/>
        <v>0.2663378430598291</v>
      </c>
      <c r="BY9">
        <f t="shared" si="15"/>
        <v>-35.861403402141541</v>
      </c>
      <c r="BZ9">
        <f t="shared" si="16"/>
        <v>0.23214285714285715</v>
      </c>
      <c r="CA9">
        <f t="shared" si="17"/>
        <v>-0.73180808385961749</v>
      </c>
    </row>
    <row r="10" spans="1:79" x14ac:dyDescent="0.25">
      <c r="A10" s="31">
        <v>3.4000000000000002E-2</v>
      </c>
      <c r="B10">
        <v>8</v>
      </c>
      <c r="C10" s="6">
        <f t="shared" si="0"/>
        <v>0.26785714285714285</v>
      </c>
      <c r="D10" s="6">
        <f t="shared" si="2"/>
        <v>-0.61930676950877617</v>
      </c>
      <c r="E10" s="7">
        <f t="shared" si="3"/>
        <v>0.26785714285714279</v>
      </c>
      <c r="F10" s="7">
        <f t="shared" si="4"/>
        <v>0.32932539627104196</v>
      </c>
      <c r="I10">
        <f t="shared" si="5"/>
        <v>0.25247258672732337</v>
      </c>
      <c r="J10">
        <f t="shared" si="6"/>
        <v>7.3621478509135949</v>
      </c>
      <c r="K10">
        <f t="shared" si="7"/>
        <v>0.31943470435293925</v>
      </c>
      <c r="L10">
        <f t="shared" si="18"/>
        <v>3.5000000000000003E-2</v>
      </c>
      <c r="N10" s="102">
        <f t="shared" si="19"/>
        <v>7.0000000000000007E-2</v>
      </c>
      <c r="O10" s="97">
        <v>1</v>
      </c>
      <c r="P10" s="80" t="str">
        <f t="shared" si="8"/>
        <v>0.07 to 0.08</v>
      </c>
      <c r="Q10">
        <f t="shared" si="20"/>
        <v>3.5714285714285712E-2</v>
      </c>
      <c r="R10">
        <f>SUM(O$3:O10)/$S$2</f>
        <v>0.6428571428571429</v>
      </c>
      <c r="AU10" t="s">
        <v>44</v>
      </c>
      <c r="AV10" s="65">
        <f>QUARTILE(AV22:AV221,1)</f>
        <v>3.3750000000000002E-2</v>
      </c>
      <c r="BK10" s="50">
        <v>0.5</v>
      </c>
      <c r="BL10">
        <f t="shared" si="9"/>
        <v>0</v>
      </c>
      <c r="BM10" s="51">
        <f t="shared" si="10"/>
        <v>0</v>
      </c>
      <c r="BO10" t="s">
        <v>99</v>
      </c>
      <c r="BP10">
        <f>MAX(BP15:BP18)</f>
        <v>0.29932582673459301</v>
      </c>
      <c r="BS10">
        <f t="shared" si="11"/>
        <v>3.4000000000000002E-2</v>
      </c>
      <c r="BT10">
        <f t="shared" si="11"/>
        <v>8</v>
      </c>
      <c r="BU10">
        <f t="shared" si="12"/>
        <v>3.4000000000000002E-2</v>
      </c>
      <c r="BV10">
        <f t="shared" si="13"/>
        <v>0.2451673593314983</v>
      </c>
      <c r="BW10">
        <f t="shared" si="14"/>
        <v>0.75483264066850175</v>
      </c>
      <c r="BX10">
        <f t="shared" si="1"/>
        <v>0.2663378430598291</v>
      </c>
      <c r="BY10">
        <f t="shared" si="15"/>
        <v>-40.932058375777196</v>
      </c>
      <c r="BZ10">
        <f t="shared" si="16"/>
        <v>0.26785714285714285</v>
      </c>
      <c r="CA10">
        <f t="shared" si="17"/>
        <v>-0.61930676950877617</v>
      </c>
    </row>
    <row r="11" spans="1:79" x14ac:dyDescent="0.25">
      <c r="A11" s="31">
        <v>3.4000000000000002E-2</v>
      </c>
      <c r="B11">
        <v>9</v>
      </c>
      <c r="C11" s="6">
        <f t="shared" si="0"/>
        <v>0.30357142857142855</v>
      </c>
      <c r="D11" s="6">
        <f t="shared" si="2"/>
        <v>-0.51415610074453411</v>
      </c>
      <c r="E11" s="7">
        <f t="shared" si="3"/>
        <v>0.30357142857142849</v>
      </c>
      <c r="F11" s="7">
        <f t="shared" si="4"/>
        <v>0.34954716336189645</v>
      </c>
      <c r="I11">
        <f t="shared" si="5"/>
        <v>0.29064822811946583</v>
      </c>
      <c r="J11">
        <f t="shared" si="6"/>
        <v>7.8974811857967344</v>
      </c>
      <c r="K11">
        <f t="shared" si="7"/>
        <v>0.34266217125819137</v>
      </c>
      <c r="L11">
        <f t="shared" si="18"/>
        <v>0.04</v>
      </c>
      <c r="N11" s="102">
        <f t="shared" si="19"/>
        <v>0.08</v>
      </c>
      <c r="O11" s="97">
        <v>2</v>
      </c>
      <c r="P11" s="80" t="str">
        <f t="shared" si="8"/>
        <v>0.08 to 0.09</v>
      </c>
      <c r="Q11">
        <f t="shared" si="20"/>
        <v>7.1428571428571425E-2</v>
      </c>
      <c r="R11">
        <f>SUM(O$3:O11)/$S$2</f>
        <v>0.7142857142857143</v>
      </c>
      <c r="AU11" t="s">
        <v>45</v>
      </c>
      <c r="AV11" s="57">
        <f>AV8-AV10</f>
        <v>5.7249999999999995E-2</v>
      </c>
      <c r="AY11">
        <f>AV4</f>
        <v>0.75</v>
      </c>
      <c r="AZ11">
        <f>AV9</f>
        <v>5.8000000000000003E-2</v>
      </c>
      <c r="BA11" t="s">
        <v>39</v>
      </c>
      <c r="BB11">
        <v>0.75</v>
      </c>
      <c r="BK11" s="50">
        <v>0.6</v>
      </c>
      <c r="BL11">
        <f t="shared" si="9"/>
        <v>0.25334710313579978</v>
      </c>
      <c r="BM11" s="51">
        <f t="shared" si="10"/>
        <v>0</v>
      </c>
      <c r="BS11">
        <f t="shared" si="11"/>
        <v>3.4000000000000002E-2</v>
      </c>
      <c r="BT11">
        <f t="shared" si="11"/>
        <v>9</v>
      </c>
      <c r="BU11">
        <f t="shared" si="12"/>
        <v>3.4000000000000002E-2</v>
      </c>
      <c r="BV11">
        <f t="shared" si="13"/>
        <v>0.2451673593314983</v>
      </c>
      <c r="BW11">
        <f t="shared" si="14"/>
        <v>0.75483264066850175</v>
      </c>
      <c r="BX11">
        <f t="shared" si="1"/>
        <v>0.34699265229272647</v>
      </c>
      <c r="BY11">
        <f t="shared" si="15"/>
        <v>-41.89251990117485</v>
      </c>
      <c r="BZ11">
        <f t="shared" si="16"/>
        <v>0.30357142857142855</v>
      </c>
      <c r="CA11">
        <f t="shared" si="17"/>
        <v>-0.51415610074453411</v>
      </c>
    </row>
    <row r="12" spans="1:79" x14ac:dyDescent="0.25">
      <c r="A12" s="38">
        <v>4.7E-2</v>
      </c>
      <c r="B12">
        <v>10</v>
      </c>
      <c r="C12" s="6">
        <f t="shared" si="0"/>
        <v>0.3392857142857143</v>
      </c>
      <c r="D12" s="6">
        <f t="shared" si="2"/>
        <v>-0.41441332960007643</v>
      </c>
      <c r="E12" s="7">
        <f t="shared" si="3"/>
        <v>0.3392857142857143</v>
      </c>
      <c r="F12" s="7">
        <f t="shared" si="4"/>
        <v>0.36611501838029148</v>
      </c>
      <c r="I12">
        <f t="shared" si="5"/>
        <v>0.33132591525281574</v>
      </c>
      <c r="J12">
        <f t="shared" si="6"/>
        <v>8.3599832910017113</v>
      </c>
      <c r="K12">
        <f t="shared" si="7"/>
        <v>0.36272957906234599</v>
      </c>
      <c r="L12">
        <f t="shared" si="18"/>
        <v>4.4999999999999998E-2</v>
      </c>
      <c r="N12" s="102">
        <f t="shared" si="19"/>
        <v>0.09</v>
      </c>
      <c r="O12" s="97">
        <v>4</v>
      </c>
      <c r="P12" s="80" t="str">
        <f t="shared" si="8"/>
        <v>0.09 to 0.1</v>
      </c>
      <c r="Q12">
        <f t="shared" si="20"/>
        <v>0.14285714285714285</v>
      </c>
      <c r="R12">
        <f>SUM(O$3:O12)/$S$2</f>
        <v>0.8571428571428571</v>
      </c>
      <c r="AP12" s="28"/>
      <c r="AQ12" s="3"/>
      <c r="AU12" t="s">
        <v>46</v>
      </c>
      <c r="AV12" s="57">
        <f>AV8+(1.5*AV11)</f>
        <v>0.176875</v>
      </c>
      <c r="AW12" s="59">
        <f>IF(AV17&gt;AV12,AV12,AV17)</f>
        <v>0.176875</v>
      </c>
      <c r="AX12" t="str">
        <f>IF(AV17&gt;AV12,"add out","")</f>
        <v>add out</v>
      </c>
      <c r="AY12">
        <f>AV6</f>
        <v>1.25</v>
      </c>
      <c r="AZ12">
        <f>AV9</f>
        <v>5.8000000000000003E-2</v>
      </c>
      <c r="BA12" t="s">
        <v>39</v>
      </c>
      <c r="BB12">
        <v>1.25</v>
      </c>
      <c r="BC12" t="s">
        <v>39</v>
      </c>
      <c r="BK12" s="50">
        <v>0.7</v>
      </c>
      <c r="BL12">
        <f t="shared" si="9"/>
        <v>0.52440051270804078</v>
      </c>
      <c r="BM12" s="51">
        <f t="shared" si="10"/>
        <v>0</v>
      </c>
      <c r="BS12">
        <f t="shared" si="11"/>
        <v>4.7E-2</v>
      </c>
      <c r="BT12">
        <f t="shared" si="11"/>
        <v>10</v>
      </c>
      <c r="BU12">
        <f t="shared" si="12"/>
        <v>4.7E-2</v>
      </c>
      <c r="BV12">
        <f t="shared" si="13"/>
        <v>0.34820911713102759</v>
      </c>
      <c r="BW12">
        <f t="shared" si="14"/>
        <v>0.65179088286897247</v>
      </c>
      <c r="BX12">
        <f t="shared" si="1"/>
        <v>0.34699265229272647</v>
      </c>
      <c r="BY12">
        <f t="shared" si="15"/>
        <v>-40.154671109302882</v>
      </c>
      <c r="BZ12">
        <f t="shared" si="16"/>
        <v>0.3392857142857143</v>
      </c>
      <c r="CA12">
        <f t="shared" si="17"/>
        <v>-0.41441332960007643</v>
      </c>
    </row>
    <row r="13" spans="1:79" x14ac:dyDescent="0.25">
      <c r="A13" s="31">
        <v>5.0999999999999997E-2</v>
      </c>
      <c r="B13">
        <v>11</v>
      </c>
      <c r="C13" s="6">
        <f t="shared" si="0"/>
        <v>0.375</v>
      </c>
      <c r="D13" s="6">
        <f t="shared" si="2"/>
        <v>-0.3186393639643752</v>
      </c>
      <c r="E13" s="7">
        <f t="shared" si="3"/>
        <v>0.375</v>
      </c>
      <c r="F13" s="7">
        <f t="shared" si="4"/>
        <v>0.37919524230709561</v>
      </c>
      <c r="I13">
        <f t="shared" si="5"/>
        <v>0.3740984791517557</v>
      </c>
      <c r="J13">
        <f t="shared" si="6"/>
        <v>8.7328291436653682</v>
      </c>
      <c r="K13">
        <f t="shared" si="7"/>
        <v>0.37890691034211044</v>
      </c>
      <c r="L13">
        <f t="shared" si="18"/>
        <v>4.9999999999999996E-2</v>
      </c>
      <c r="N13" s="102">
        <f t="shared" si="19"/>
        <v>9.9999999999999992E-2</v>
      </c>
      <c r="O13" s="97">
        <v>1</v>
      </c>
      <c r="P13" s="80" t="str">
        <f t="shared" si="8"/>
        <v>0.1 to 0.11</v>
      </c>
      <c r="Q13">
        <f t="shared" si="20"/>
        <v>3.5714285714285712E-2</v>
      </c>
      <c r="R13">
        <f>SUM(O$3:O13)/$S$2</f>
        <v>0.8928571428571429</v>
      </c>
      <c r="AK13" s="68" t="s">
        <v>75</v>
      </c>
      <c r="AL13" s="68" t="s">
        <v>76</v>
      </c>
      <c r="AU13" t="s">
        <v>47</v>
      </c>
      <c r="AV13" s="57">
        <f>AV10-(1.5*AV11)</f>
        <v>-5.2124999999999991E-2</v>
      </c>
      <c r="AW13">
        <f>IF(AV18&gt;AV13,AV18,AV13)</f>
        <v>5.0000000000000001E-3</v>
      </c>
      <c r="AX13" t="str">
        <f>IF(AV18&lt;AV13,"add out","")</f>
        <v/>
      </c>
      <c r="AY13">
        <f>AV7</f>
        <v>1.5</v>
      </c>
      <c r="AZ13">
        <f>AV15</f>
        <v>4.1013804127374071E-2</v>
      </c>
      <c r="BA13" t="s">
        <v>49</v>
      </c>
      <c r="BB13">
        <v>1.5</v>
      </c>
      <c r="BK13" s="50">
        <v>0.8</v>
      </c>
      <c r="BL13">
        <f t="shared" si="9"/>
        <v>0.84162123357291474</v>
      </c>
      <c r="BM13" s="51">
        <f t="shared" si="10"/>
        <v>0</v>
      </c>
      <c r="BS13">
        <f t="shared" si="11"/>
        <v>5.0999999999999997E-2</v>
      </c>
      <c r="BT13">
        <f t="shared" si="11"/>
        <v>11</v>
      </c>
      <c r="BU13">
        <f t="shared" si="12"/>
        <v>5.0999999999999997E-2</v>
      </c>
      <c r="BV13">
        <f t="shared" si="13"/>
        <v>0.38286291624777224</v>
      </c>
      <c r="BW13">
        <f t="shared" si="14"/>
        <v>0.61713708375222776</v>
      </c>
      <c r="BX13">
        <f t="shared" si="1"/>
        <v>0.37285159344707086</v>
      </c>
      <c r="BY13">
        <f t="shared" si="15"/>
        <v>-40.879714810228613</v>
      </c>
      <c r="BZ13">
        <f t="shared" si="16"/>
        <v>0.375</v>
      </c>
      <c r="CA13">
        <f t="shared" si="17"/>
        <v>-0.3186393639643752</v>
      </c>
    </row>
    <row r="14" spans="1:79" x14ac:dyDescent="0.25">
      <c r="A14" s="31">
        <v>5.6000000000000001E-2</v>
      </c>
      <c r="B14">
        <v>12</v>
      </c>
      <c r="C14" s="6">
        <f t="shared" si="0"/>
        <v>0.4107142857142857</v>
      </c>
      <c r="D14" s="6">
        <f t="shared" si="2"/>
        <v>-0.2257079538601594</v>
      </c>
      <c r="E14" s="7">
        <f t="shared" si="3"/>
        <v>0.4107142857142857</v>
      </c>
      <c r="F14" s="7">
        <f t="shared" si="4"/>
        <v>0.38890873650247026</v>
      </c>
      <c r="I14">
        <f t="shared" si="5"/>
        <v>0.41848115057191476</v>
      </c>
      <c r="J14">
        <f t="shared" si="6"/>
        <v>9.0019637909969692</v>
      </c>
      <c r="K14">
        <f t="shared" si="7"/>
        <v>0.39058433766935896</v>
      </c>
      <c r="L14">
        <f t="shared" si="18"/>
        <v>5.4999999999999993E-2</v>
      </c>
      <c r="N14" s="102">
        <f t="shared" si="19"/>
        <v>0.10999999999999999</v>
      </c>
      <c r="O14" s="97">
        <v>1</v>
      </c>
      <c r="P14" s="80" t="str">
        <f t="shared" si="8"/>
        <v>0.11 to 0.12</v>
      </c>
      <c r="Q14">
        <f t="shared" si="20"/>
        <v>3.5714285714285712E-2</v>
      </c>
      <c r="R14">
        <f>SUM(O$3:O14)/$S$2</f>
        <v>0.9285714285714286</v>
      </c>
      <c r="AK14" s="68">
        <f>MIN(A3:A215)</f>
        <v>5.0000000000000001E-3</v>
      </c>
      <c r="AL14" s="68">
        <f>MAX(A3:A215)</f>
        <v>0.187</v>
      </c>
      <c r="AU14" t="s">
        <v>48</v>
      </c>
      <c r="AV14" s="57">
        <f>AV9+(1.57*(AV11/(AV16^0.5)))</f>
        <v>7.4986195872625935E-2</v>
      </c>
      <c r="AY14">
        <f>AV7</f>
        <v>1.5</v>
      </c>
      <c r="AZ14">
        <f>AV10</f>
        <v>3.3750000000000002E-2</v>
      </c>
      <c r="BA14" t="s">
        <v>44</v>
      </c>
      <c r="BB14">
        <v>1.5</v>
      </c>
      <c r="BC14" t="s">
        <v>44</v>
      </c>
      <c r="BK14" s="50">
        <v>0.9</v>
      </c>
      <c r="BL14">
        <f t="shared" si="9"/>
        <v>1.2815515655446006</v>
      </c>
      <c r="BM14" s="51">
        <f t="shared" si="10"/>
        <v>0</v>
      </c>
      <c r="BO14" s="81" t="s">
        <v>100</v>
      </c>
      <c r="BP14" s="81"/>
      <c r="BS14">
        <f t="shared" si="11"/>
        <v>5.6000000000000001E-2</v>
      </c>
      <c r="BT14">
        <f t="shared" si="11"/>
        <v>12</v>
      </c>
      <c r="BU14">
        <f t="shared" si="12"/>
        <v>5.6000000000000001E-2</v>
      </c>
      <c r="BV14">
        <f t="shared" si="13"/>
        <v>0.42750369528997678</v>
      </c>
      <c r="BW14">
        <f t="shared" si="14"/>
        <v>0.57249630471002322</v>
      </c>
      <c r="BX14">
        <f t="shared" si="1"/>
        <v>0.52690659060995171</v>
      </c>
      <c r="BY14">
        <f t="shared" si="15"/>
        <v>-34.282059825978166</v>
      </c>
      <c r="BZ14">
        <f t="shared" si="16"/>
        <v>0.4107142857142857</v>
      </c>
      <c r="CA14">
        <f t="shared" si="17"/>
        <v>-0.2257079538601594</v>
      </c>
    </row>
    <row r="15" spans="1:79" x14ac:dyDescent="0.25">
      <c r="A15" s="31">
        <v>5.8000000000000003E-2</v>
      </c>
      <c r="B15">
        <v>13</v>
      </c>
      <c r="C15" s="6">
        <f t="shared" si="0"/>
        <v>0.44642857142857145</v>
      </c>
      <c r="D15" s="6">
        <f t="shared" si="2"/>
        <v>-0.13468979400891959</v>
      </c>
      <c r="E15" s="7">
        <f t="shared" si="3"/>
        <v>0.44642857142857145</v>
      </c>
      <c r="F15" s="7">
        <f t="shared" si="4"/>
        <v>0.39533996889409584</v>
      </c>
      <c r="I15">
        <f t="shared" si="5"/>
        <v>0.46392767943311869</v>
      </c>
      <c r="J15">
        <f t="shared" si="6"/>
        <v>9.1569808208093395</v>
      </c>
      <c r="K15">
        <f t="shared" si="7"/>
        <v>0.39731033938659427</v>
      </c>
      <c r="L15">
        <f t="shared" si="18"/>
        <v>5.9999999999999991E-2</v>
      </c>
      <c r="N15" s="102">
        <f t="shared" si="19"/>
        <v>0.11999999999999998</v>
      </c>
      <c r="O15" s="97">
        <v>0</v>
      </c>
      <c r="P15" s="80" t="str">
        <f t="shared" si="8"/>
        <v>0.12 to 0.13</v>
      </c>
      <c r="Q15">
        <f t="shared" si="20"/>
        <v>0</v>
      </c>
      <c r="R15">
        <f>SUM(O$3:O15)/$S$2</f>
        <v>0.9285714285714286</v>
      </c>
      <c r="AK15" s="68" t="s">
        <v>73</v>
      </c>
      <c r="AL15" s="68" t="s">
        <v>74</v>
      </c>
      <c r="AM15" s="68" t="s">
        <v>129</v>
      </c>
      <c r="AU15" t="s">
        <v>50</v>
      </c>
      <c r="AV15" s="57">
        <f>AV9-(1.57*(AV11/(AV16^0.5)))</f>
        <v>4.1013804127374071E-2</v>
      </c>
      <c r="AY15">
        <f>AV3</f>
        <v>0.5</v>
      </c>
      <c r="AZ15">
        <f>AV10</f>
        <v>3.3750000000000002E-2</v>
      </c>
      <c r="BA15" t="s">
        <v>44</v>
      </c>
      <c r="BB15">
        <v>0.5</v>
      </c>
      <c r="BK15" s="50">
        <v>0.95</v>
      </c>
      <c r="BL15">
        <f t="shared" si="9"/>
        <v>1.6448536269514715</v>
      </c>
      <c r="BM15" s="51">
        <f t="shared" si="10"/>
        <v>0</v>
      </c>
      <c r="BO15" t="s">
        <v>101</v>
      </c>
      <c r="BP15">
        <f>IF(AND(BP9&lt;13,BP9&gt;= 0.6),EXP(1.2937-5.709*BP9+0.0186*BP9^ 2),0)</f>
        <v>0</v>
      </c>
      <c r="BS15">
        <f t="shared" si="11"/>
        <v>5.8000000000000003E-2</v>
      </c>
      <c r="BT15">
        <f t="shared" si="11"/>
        <v>13</v>
      </c>
      <c r="BU15">
        <f t="shared" si="12"/>
        <v>5.8000000000000003E-2</v>
      </c>
      <c r="BV15">
        <f t="shared" si="13"/>
        <v>0.44565834520116343</v>
      </c>
      <c r="BW15">
        <f t="shared" si="14"/>
        <v>0.55434165479883657</v>
      </c>
      <c r="BX15">
        <f t="shared" si="1"/>
        <v>0.55434165479883657</v>
      </c>
      <c r="BY15">
        <f t="shared" si="15"/>
        <v>-34.954418489464381</v>
      </c>
      <c r="BZ15">
        <f t="shared" si="16"/>
        <v>0.44642857142857145</v>
      </c>
      <c r="CA15">
        <f t="shared" si="17"/>
        <v>-0.13468979400891959</v>
      </c>
    </row>
    <row r="16" spans="1:79" x14ac:dyDescent="0.25">
      <c r="A16" s="31">
        <v>5.8000000000000003E-2</v>
      </c>
      <c r="B16">
        <v>14</v>
      </c>
      <c r="C16" s="6">
        <f t="shared" si="0"/>
        <v>0.48214285714285715</v>
      </c>
      <c r="D16" s="6">
        <f t="shared" si="2"/>
        <v>-4.477617669551625E-2</v>
      </c>
      <c r="E16" s="7">
        <f t="shared" si="3"/>
        <v>0.48214285714285715</v>
      </c>
      <c r="F16" s="7">
        <f t="shared" si="4"/>
        <v>0.39854255989970522</v>
      </c>
      <c r="I16">
        <f t="shared" si="5"/>
        <v>0.50985034839744714</v>
      </c>
      <c r="J16">
        <f t="shared" si="6"/>
        <v>9.1917899611620459</v>
      </c>
      <c r="K16">
        <f t="shared" si="7"/>
        <v>0.39882066594923821</v>
      </c>
      <c r="L16">
        <f t="shared" si="18"/>
        <v>6.4999999999999988E-2</v>
      </c>
      <c r="N16" s="102">
        <f t="shared" si="19"/>
        <v>0.12999999999999998</v>
      </c>
      <c r="O16" s="97">
        <v>0</v>
      </c>
      <c r="P16" s="80" t="str">
        <f t="shared" si="8"/>
        <v>0.13 to 0.14</v>
      </c>
      <c r="Q16">
        <f t="shared" si="20"/>
        <v>0</v>
      </c>
      <c r="R16">
        <f>SUM(O$3:O16)/$S$2</f>
        <v>0.9285714285714286</v>
      </c>
      <c r="AK16" s="100">
        <v>0</v>
      </c>
      <c r="AL16" s="100">
        <v>0.25</v>
      </c>
      <c r="AM16" s="101">
        <v>0.01</v>
      </c>
      <c r="AU16" t="s">
        <v>51</v>
      </c>
      <c r="AV16" s="57">
        <f>MAX(AU22:AU221)</f>
        <v>28</v>
      </c>
      <c r="AY16">
        <f>AV3</f>
        <v>0.5</v>
      </c>
      <c r="AZ16">
        <f>AV15</f>
        <v>4.1013804127374071E-2</v>
      </c>
      <c r="BA16" t="s">
        <v>49</v>
      </c>
      <c r="BB16">
        <v>0.5</v>
      </c>
      <c r="BK16" s="50">
        <v>0.98</v>
      </c>
      <c r="BL16">
        <f t="shared" si="9"/>
        <v>2.0537489106318221</v>
      </c>
      <c r="BM16" s="51">
        <f t="shared" si="10"/>
        <v>0</v>
      </c>
      <c r="BO16" t="s">
        <v>101</v>
      </c>
      <c r="BP16">
        <f>IF(AND(BP9&lt;0.6,BP9&gt;=0.34),EXP(0.9177-4.279*BP9-1.38*BP9^2),0)</f>
        <v>0.29932582673459301</v>
      </c>
      <c r="BS16">
        <f t="shared" si="11"/>
        <v>5.8000000000000003E-2</v>
      </c>
      <c r="BT16">
        <f t="shared" si="11"/>
        <v>14</v>
      </c>
      <c r="BU16">
        <f t="shared" si="12"/>
        <v>5.8000000000000003E-2</v>
      </c>
      <c r="BV16">
        <f t="shared" si="13"/>
        <v>0.44565834520116343</v>
      </c>
      <c r="BW16">
        <f t="shared" si="14"/>
        <v>0.55434165479883657</v>
      </c>
      <c r="BX16">
        <f t="shared" si="1"/>
        <v>0.55434165479883657</v>
      </c>
      <c r="BY16">
        <f t="shared" si="15"/>
        <v>-37.750771968621528</v>
      </c>
      <c r="BZ16">
        <f t="shared" si="16"/>
        <v>0.48214285714285715</v>
      </c>
      <c r="CA16">
        <f t="shared" si="17"/>
        <v>-4.477617669551625E-2</v>
      </c>
    </row>
    <row r="17" spans="1:79" x14ac:dyDescent="0.25">
      <c r="A17" s="31">
        <v>5.8000000000000003E-2</v>
      </c>
      <c r="B17">
        <v>15</v>
      </c>
      <c r="C17" s="6">
        <f t="shared" si="0"/>
        <v>0.5178571428571429</v>
      </c>
      <c r="D17" s="6">
        <f t="shared" si="2"/>
        <v>4.4776176695516381E-2</v>
      </c>
      <c r="E17" s="7">
        <f t="shared" si="3"/>
        <v>0.5178571428571429</v>
      </c>
      <c r="F17" s="7">
        <f t="shared" si="4"/>
        <v>0.39854255989970522</v>
      </c>
      <c r="I17">
        <f t="shared" si="5"/>
        <v>0.55564266843025423</v>
      </c>
      <c r="J17">
        <f t="shared" si="6"/>
        <v>9.1050141196621937</v>
      </c>
      <c r="K17">
        <f t="shared" si="7"/>
        <v>0.39505556698140876</v>
      </c>
      <c r="L17">
        <f t="shared" si="18"/>
        <v>6.9999999999999993E-2</v>
      </c>
      <c r="N17" s="102">
        <f t="shared" si="19"/>
        <v>0.13999999999999999</v>
      </c>
      <c r="O17" s="97">
        <v>1</v>
      </c>
      <c r="P17" s="80" t="str">
        <f t="shared" si="8"/>
        <v>0.14 to 0.15</v>
      </c>
      <c r="Q17">
        <f t="shared" si="20"/>
        <v>3.5714285714285712E-2</v>
      </c>
      <c r="R17">
        <f>SUM(O$3:O17)/$S$2</f>
        <v>0.9642857142857143</v>
      </c>
      <c r="AU17" t="s">
        <v>52</v>
      </c>
      <c r="AV17" s="58">
        <f>MAX(AV22:AV221)</f>
        <v>0.187</v>
      </c>
      <c r="AY17">
        <f>AV4</f>
        <v>0.75</v>
      </c>
      <c r="AZ17">
        <f>AV9</f>
        <v>5.8000000000000003E-2</v>
      </c>
      <c r="BA17" t="s">
        <v>39</v>
      </c>
      <c r="BB17">
        <v>0.75</v>
      </c>
      <c r="BK17" s="50">
        <v>0.99</v>
      </c>
      <c r="BL17">
        <f t="shared" si="9"/>
        <v>2.3263478740408408</v>
      </c>
      <c r="BM17" s="51">
        <f t="shared" si="10"/>
        <v>0</v>
      </c>
      <c r="BO17" t="s">
        <v>101</v>
      </c>
      <c r="BP17">
        <f>IF(AND(BP9&lt;0.34,BP9&gt;=0.2),1-EXP(-8.318+42.796*BP9-59.938*BP9^2),0)</f>
        <v>0</v>
      </c>
      <c r="BS17">
        <f t="shared" si="11"/>
        <v>5.8000000000000003E-2</v>
      </c>
      <c r="BT17">
        <f t="shared" si="11"/>
        <v>15</v>
      </c>
      <c r="BU17">
        <f t="shared" si="12"/>
        <v>5.8000000000000003E-2</v>
      </c>
      <c r="BV17">
        <f t="shared" si="13"/>
        <v>0.44565834520116343</v>
      </c>
      <c r="BW17">
        <f t="shared" si="14"/>
        <v>0.55434165479883657</v>
      </c>
      <c r="BX17">
        <f t="shared" si="1"/>
        <v>0.55434165479883657</v>
      </c>
      <c r="BY17">
        <f t="shared" si="15"/>
        <v>-40.547125447778676</v>
      </c>
      <c r="BZ17">
        <f t="shared" si="16"/>
        <v>0.5178571428571429</v>
      </c>
      <c r="CA17">
        <f t="shared" si="17"/>
        <v>4.4776176695516381E-2</v>
      </c>
    </row>
    <row r="18" spans="1:79" x14ac:dyDescent="0.25">
      <c r="A18" s="31">
        <v>5.8000000000000003E-2</v>
      </c>
      <c r="B18">
        <v>16</v>
      </c>
      <c r="C18" s="6">
        <f t="shared" si="0"/>
        <v>0.5535714285714286</v>
      </c>
      <c r="D18" s="6">
        <f t="shared" si="2"/>
        <v>0.13468979400891973</v>
      </c>
      <c r="E18" s="7">
        <f t="shared" si="3"/>
        <v>0.5535714285714286</v>
      </c>
      <c r="F18" s="7">
        <f t="shared" si="4"/>
        <v>0.39533996889409584</v>
      </c>
      <c r="I18">
        <f t="shared" si="5"/>
        <v>0.60070330240242076</v>
      </c>
      <c r="J18">
        <f t="shared" si="6"/>
        <v>8.9000797834487084</v>
      </c>
      <c r="K18">
        <f t="shared" si="7"/>
        <v>0.38616371362206647</v>
      </c>
      <c r="L18">
        <f t="shared" si="18"/>
        <v>7.4999999999999997E-2</v>
      </c>
      <c r="N18" s="102">
        <f t="shared" si="19"/>
        <v>0.15</v>
      </c>
      <c r="O18" s="97">
        <v>0</v>
      </c>
      <c r="P18" s="80" t="str">
        <f t="shared" si="8"/>
        <v>0.15 to 0.16</v>
      </c>
      <c r="Q18">
        <f t="shared" si="20"/>
        <v>0</v>
      </c>
      <c r="R18">
        <f>SUM(O$3:O18)/$S$2</f>
        <v>0.9642857142857143</v>
      </c>
      <c r="AU18" t="s">
        <v>53</v>
      </c>
      <c r="AV18" s="58">
        <f>MIN(AV22:AV221)</f>
        <v>5.0000000000000001E-3</v>
      </c>
      <c r="BK18" s="28">
        <v>0.999</v>
      </c>
      <c r="BL18">
        <f t="shared" si="9"/>
        <v>3.0902323061678132</v>
      </c>
      <c r="BM18" s="51">
        <f t="shared" si="10"/>
        <v>0</v>
      </c>
      <c r="BO18" t="s">
        <v>101</v>
      </c>
      <c r="BP18">
        <f>IF(BP9&lt;0.2,1-EXP(-13.436+101.14*BP9-223.73*BP9^2),0)</f>
        <v>0</v>
      </c>
      <c r="BS18">
        <f t="shared" si="11"/>
        <v>5.8000000000000003E-2</v>
      </c>
      <c r="BT18">
        <f t="shared" si="11"/>
        <v>16</v>
      </c>
      <c r="BU18">
        <f t="shared" si="12"/>
        <v>5.8000000000000003E-2</v>
      </c>
      <c r="BV18">
        <f t="shared" si="13"/>
        <v>0.44565834520116343</v>
      </c>
      <c r="BW18">
        <f t="shared" si="14"/>
        <v>0.55434165479883657</v>
      </c>
      <c r="BX18">
        <f t="shared" si="1"/>
        <v>0.55434165479883657</v>
      </c>
      <c r="BY18">
        <f t="shared" si="15"/>
        <v>-43.34347892693583</v>
      </c>
      <c r="BZ18">
        <f t="shared" si="16"/>
        <v>0.5535714285714286</v>
      </c>
      <c r="CA18">
        <f t="shared" si="17"/>
        <v>0.13468979400891973</v>
      </c>
    </row>
    <row r="19" spans="1:79" x14ac:dyDescent="0.25">
      <c r="A19" s="34">
        <v>6.0999999999999999E-2</v>
      </c>
      <c r="B19">
        <v>17</v>
      </c>
      <c r="C19" s="6">
        <f t="shared" si="0"/>
        <v>0.5892857142857143</v>
      </c>
      <c r="D19" s="6">
        <f t="shared" si="2"/>
        <v>0.2257079538601594</v>
      </c>
      <c r="E19" s="7">
        <f t="shared" si="3"/>
        <v>0.5892857142857143</v>
      </c>
      <c r="F19" s="7">
        <f t="shared" si="4"/>
        <v>0.38890873650247026</v>
      </c>
      <c r="I19">
        <f t="shared" si="5"/>
        <v>0.64445965081032852</v>
      </c>
      <c r="J19">
        <f t="shared" si="6"/>
        <v>8.5849925081846497</v>
      </c>
      <c r="K19">
        <f t="shared" si="7"/>
        <v>0.37249245726352187</v>
      </c>
      <c r="L19">
        <f t="shared" si="18"/>
        <v>0.08</v>
      </c>
      <c r="N19" s="102">
        <f t="shared" si="19"/>
        <v>0.16</v>
      </c>
      <c r="O19" s="97">
        <v>0</v>
      </c>
      <c r="P19" s="80" t="str">
        <f t="shared" si="8"/>
        <v>0.16 to 0.17</v>
      </c>
      <c r="Q19">
        <f t="shared" si="20"/>
        <v>0</v>
      </c>
      <c r="R19">
        <f>SUM(O$3:O19)/$S$2</f>
        <v>0.9642857142857143</v>
      </c>
      <c r="AU19" t="s">
        <v>4</v>
      </c>
      <c r="AV19" s="28">
        <f>AVERAGE(AV22:AV221)</f>
        <v>6.3928571428571432E-2</v>
      </c>
      <c r="AY19">
        <f>AV5</f>
        <v>1</v>
      </c>
      <c r="AZ19">
        <f>AV8</f>
        <v>9.0999999999999998E-2</v>
      </c>
      <c r="BA19" t="s">
        <v>35</v>
      </c>
      <c r="BB19">
        <v>1</v>
      </c>
      <c r="BS19">
        <f t="shared" si="11"/>
        <v>6.0999999999999999E-2</v>
      </c>
      <c r="BT19">
        <f t="shared" si="11"/>
        <v>17</v>
      </c>
      <c r="BU19">
        <f t="shared" si="12"/>
        <v>6.0999999999999999E-2</v>
      </c>
      <c r="BV19">
        <f t="shared" si="13"/>
        <v>0.47309340939004824</v>
      </c>
      <c r="BW19">
        <f t="shared" si="14"/>
        <v>0.52690659060995171</v>
      </c>
      <c r="BX19">
        <f t="shared" si="1"/>
        <v>0.57249630471002322</v>
      </c>
      <c r="BY19">
        <f t="shared" si="15"/>
        <v>-43.104977036969316</v>
      </c>
      <c r="BZ19">
        <f t="shared" si="16"/>
        <v>0.5892857142857143</v>
      </c>
      <c r="CA19">
        <f t="shared" si="17"/>
        <v>0.2257079538601594</v>
      </c>
    </row>
    <row r="20" spans="1:79" x14ac:dyDescent="0.25">
      <c r="A20" s="41">
        <v>7.8E-2</v>
      </c>
      <c r="B20">
        <v>18</v>
      </c>
      <c r="C20" s="6">
        <f t="shared" si="0"/>
        <v>0.625</v>
      </c>
      <c r="D20" s="6">
        <f t="shared" si="2"/>
        <v>0.3186393639643752</v>
      </c>
      <c r="E20" s="7">
        <f t="shared" si="3"/>
        <v>0.625</v>
      </c>
      <c r="F20" s="7">
        <f t="shared" si="4"/>
        <v>0.37919524230709561</v>
      </c>
      <c r="I20">
        <f t="shared" si="5"/>
        <v>0.68638956457766431</v>
      </c>
      <c r="J20">
        <f t="shared" si="6"/>
        <v>8.1718180005385701</v>
      </c>
      <c r="K20">
        <f t="shared" si="7"/>
        <v>0.35456531434697225</v>
      </c>
      <c r="L20">
        <f t="shared" si="18"/>
        <v>8.5000000000000006E-2</v>
      </c>
      <c r="N20" s="102">
        <f t="shared" si="19"/>
        <v>0.17</v>
      </c>
      <c r="O20" s="97">
        <v>0</v>
      </c>
      <c r="P20" s="80" t="str">
        <f t="shared" si="8"/>
        <v>0.17 to 0.18</v>
      </c>
      <c r="Q20">
        <f t="shared" si="20"/>
        <v>0</v>
      </c>
      <c r="R20">
        <f>SUM(O$3:O20)/$S$2</f>
        <v>0.9642857142857143</v>
      </c>
      <c r="AU20" t="s">
        <v>54</v>
      </c>
      <c r="AV20" s="28">
        <f>_xlfn.STDEV.P(AV22:AV221)</f>
        <v>4.2606948269223927E-2</v>
      </c>
      <c r="AY20">
        <f>AV5</f>
        <v>1</v>
      </c>
      <c r="AZ20">
        <f>AW12</f>
        <v>0.176875</v>
      </c>
      <c r="BA20" t="s">
        <v>61</v>
      </c>
      <c r="BB20">
        <v>1</v>
      </c>
      <c r="BO20" t="s">
        <v>102</v>
      </c>
      <c r="BS20">
        <f t="shared" si="11"/>
        <v>7.8E-2</v>
      </c>
      <c r="BT20">
        <f t="shared" si="11"/>
        <v>18</v>
      </c>
      <c r="BU20">
        <f t="shared" si="12"/>
        <v>7.8E-2</v>
      </c>
      <c r="BV20">
        <f t="shared" si="13"/>
        <v>0.62714840655292914</v>
      </c>
      <c r="BW20">
        <f t="shared" si="14"/>
        <v>0.37285159344707086</v>
      </c>
      <c r="BX20">
        <f t="shared" si="1"/>
        <v>0.61713708375222776</v>
      </c>
      <c r="BY20">
        <f t="shared" si="15"/>
        <v>-33.223266130736278</v>
      </c>
      <c r="BZ20">
        <f t="shared" si="16"/>
        <v>0.625</v>
      </c>
      <c r="CA20">
        <f t="shared" si="17"/>
        <v>0.3186393639643752</v>
      </c>
    </row>
    <row r="21" spans="1:79" x14ac:dyDescent="0.25">
      <c r="A21" s="54">
        <v>8.1000000000000003E-2</v>
      </c>
      <c r="B21">
        <v>19</v>
      </c>
      <c r="C21" s="6">
        <f t="shared" si="0"/>
        <v>0.6607142857142857</v>
      </c>
      <c r="D21" s="6">
        <f t="shared" si="2"/>
        <v>0.41441332960007643</v>
      </c>
      <c r="E21" s="7">
        <f t="shared" si="3"/>
        <v>0.6607142857142857</v>
      </c>
      <c r="F21" s="7">
        <f t="shared" si="4"/>
        <v>0.36611501838029148</v>
      </c>
      <c r="I21">
        <f t="shared" si="5"/>
        <v>0.72603982004568601</v>
      </c>
      <c r="J21">
        <f t="shared" si="6"/>
        <v>7.675915677593788</v>
      </c>
      <c r="K21">
        <f t="shared" si="7"/>
        <v>0.33304871143086201</v>
      </c>
      <c r="L21">
        <f t="shared" si="18"/>
        <v>9.0000000000000011E-2</v>
      </c>
      <c r="N21" s="102">
        <f t="shared" si="19"/>
        <v>0.18000000000000002</v>
      </c>
      <c r="O21" s="97">
        <v>1</v>
      </c>
      <c r="P21" s="80" t="str">
        <f t="shared" si="8"/>
        <v>0.18 to 0.19</v>
      </c>
      <c r="Q21">
        <f t="shared" si="20"/>
        <v>3.5714285714285712E-2</v>
      </c>
      <c r="R21">
        <f>SUM(O$3:O21)/$S$2</f>
        <v>1</v>
      </c>
      <c r="AU21" t="s">
        <v>55</v>
      </c>
      <c r="AV21" s="2" t="s">
        <v>60</v>
      </c>
      <c r="BO21" s="82" t="str">
        <f>IF(BP10&gt;0.05,("Accept"),("Reject"))</f>
        <v>Accept</v>
      </c>
      <c r="BS21">
        <f t="shared" si="11"/>
        <v>8.1000000000000003E-2</v>
      </c>
      <c r="BT21">
        <f t="shared" si="11"/>
        <v>19</v>
      </c>
      <c r="BU21">
        <f t="shared" si="12"/>
        <v>8.1000000000000003E-2</v>
      </c>
      <c r="BV21">
        <f t="shared" si="13"/>
        <v>0.65300734770727353</v>
      </c>
      <c r="BW21">
        <f t="shared" si="14"/>
        <v>0.34699265229272647</v>
      </c>
      <c r="BX21">
        <f t="shared" si="1"/>
        <v>0.65179088286897247</v>
      </c>
      <c r="BY21">
        <f t="shared" si="15"/>
        <v>-31.605340719870359</v>
      </c>
      <c r="BZ21">
        <f t="shared" si="16"/>
        <v>0.6607142857142857</v>
      </c>
      <c r="CA21">
        <f t="shared" si="17"/>
        <v>0.41441332960007643</v>
      </c>
    </row>
    <row r="22" spans="1:79" x14ac:dyDescent="0.25">
      <c r="A22" s="54">
        <v>8.1000000000000003E-2</v>
      </c>
      <c r="B22">
        <v>20</v>
      </c>
      <c r="C22" s="6">
        <f t="shared" si="0"/>
        <v>0.6964285714285714</v>
      </c>
      <c r="D22" s="6">
        <f t="shared" si="2"/>
        <v>0.51415610074453411</v>
      </c>
      <c r="E22" s="7">
        <f t="shared" si="3"/>
        <v>0.69642857142857151</v>
      </c>
      <c r="F22" s="7">
        <f t="shared" si="4"/>
        <v>0.34954716336189645</v>
      </c>
      <c r="I22">
        <f t="shared" si="5"/>
        <v>0.7630402808701775</v>
      </c>
      <c r="J22">
        <f t="shared" si="6"/>
        <v>7.1149925433743189</v>
      </c>
      <c r="K22">
        <f t="shared" si="7"/>
        <v>0.30871093403592892</v>
      </c>
      <c r="L22">
        <f t="shared" si="18"/>
        <v>9.5000000000000015E-2</v>
      </c>
      <c r="N22" s="102">
        <f t="shared" si="19"/>
        <v>0.19000000000000003</v>
      </c>
      <c r="O22" s="97">
        <v>0</v>
      </c>
      <c r="P22" s="80" t="str">
        <f t="shared" si="8"/>
        <v>0.19 to 0.2</v>
      </c>
      <c r="Q22">
        <f t="shared" si="20"/>
        <v>0</v>
      </c>
      <c r="R22">
        <f>SUM(O$3:O22)/$S$2</f>
        <v>1</v>
      </c>
      <c r="AU22">
        <f t="shared" ref="AU22:AU53" si="21">IF(B3&gt;0,B3,"")</f>
        <v>1</v>
      </c>
      <c r="AV22" s="2">
        <f t="shared" ref="AV22:AV53" si="22">IF(A3&gt;0,A3,"")</f>
        <v>5.0000000000000001E-3</v>
      </c>
      <c r="AY22">
        <f>AV5</f>
        <v>1</v>
      </c>
      <c r="AZ22">
        <f>AV10</f>
        <v>3.3750000000000002E-2</v>
      </c>
      <c r="BA22" t="s">
        <v>44</v>
      </c>
      <c r="BB22">
        <v>1</v>
      </c>
      <c r="BS22">
        <f t="shared" si="11"/>
        <v>8.1000000000000003E-2</v>
      </c>
      <c r="BT22">
        <f t="shared" si="11"/>
        <v>20</v>
      </c>
      <c r="BU22">
        <f t="shared" si="12"/>
        <v>8.1000000000000003E-2</v>
      </c>
      <c r="BV22">
        <f t="shared" si="13"/>
        <v>0.65300734770727353</v>
      </c>
      <c r="BW22">
        <f t="shared" si="14"/>
        <v>0.34699265229272647</v>
      </c>
      <c r="BX22">
        <f t="shared" si="1"/>
        <v>0.75483264066850175</v>
      </c>
      <c r="BY22">
        <f t="shared" si="15"/>
        <v>-27.589618673416183</v>
      </c>
      <c r="BZ22">
        <f t="shared" si="16"/>
        <v>0.6964285714285714</v>
      </c>
      <c r="CA22">
        <f t="shared" si="17"/>
        <v>0.51415610074453411</v>
      </c>
    </row>
    <row r="23" spans="1:79" x14ac:dyDescent="0.25">
      <c r="A23" s="45">
        <v>9.0999999999999998E-2</v>
      </c>
      <c r="B23">
        <v>21</v>
      </c>
      <c r="C23" s="6">
        <f t="shared" si="0"/>
        <v>0.7321428571428571</v>
      </c>
      <c r="D23" s="6">
        <f t="shared" si="2"/>
        <v>0.61930676950877606</v>
      </c>
      <c r="E23" s="7">
        <f t="shared" si="3"/>
        <v>0.73214285714285721</v>
      </c>
      <c r="F23" s="7">
        <f t="shared" si="4"/>
        <v>0.32932539627104201</v>
      </c>
      <c r="I23">
        <f t="shared" si="5"/>
        <v>0.79711304746675715</v>
      </c>
      <c r="J23">
        <f t="shared" si="6"/>
        <v>6.5080584953046907</v>
      </c>
      <c r="K23">
        <f t="shared" si="7"/>
        <v>0.28237679865411974</v>
      </c>
      <c r="L23">
        <f t="shared" si="18"/>
        <v>0.10000000000000002</v>
      </c>
      <c r="N23" s="102">
        <f t="shared" si="19"/>
        <v>0.20000000000000004</v>
      </c>
      <c r="O23" s="97">
        <v>0</v>
      </c>
      <c r="P23" s="80" t="str">
        <f t="shared" si="8"/>
        <v>0.2 to 0.21</v>
      </c>
      <c r="Q23">
        <f t="shared" si="20"/>
        <v>0</v>
      </c>
      <c r="R23">
        <f>SUM(O$3:O23)/$S$2</f>
        <v>1</v>
      </c>
      <c r="AU23">
        <f t="shared" si="21"/>
        <v>2</v>
      </c>
      <c r="AV23" s="2">
        <f t="shared" si="22"/>
        <v>5.0000000000000001E-3</v>
      </c>
      <c r="AY23">
        <f>AV5</f>
        <v>1</v>
      </c>
      <c r="AZ23" s="59">
        <f>AW13</f>
        <v>5.0000000000000001E-3</v>
      </c>
      <c r="BA23" t="s">
        <v>62</v>
      </c>
      <c r="BB23">
        <v>1</v>
      </c>
      <c r="BS23">
        <f t="shared" si="11"/>
        <v>9.0999999999999998E-2</v>
      </c>
      <c r="BT23">
        <f t="shared" si="11"/>
        <v>21</v>
      </c>
      <c r="BU23">
        <f t="shared" si="12"/>
        <v>9.0999999999999998E-2</v>
      </c>
      <c r="BV23">
        <f t="shared" si="13"/>
        <v>0.7336621569401709</v>
      </c>
      <c r="BW23">
        <f t="shared" si="14"/>
        <v>0.2663378430598291</v>
      </c>
      <c r="BX23">
        <f t="shared" si="1"/>
        <v>0.75483264066850175</v>
      </c>
      <c r="BY23">
        <f t="shared" si="15"/>
        <v>-24.229600066050864</v>
      </c>
      <c r="BZ23">
        <f t="shared" si="16"/>
        <v>0.7321428571428571</v>
      </c>
      <c r="CA23">
        <f t="shared" si="17"/>
        <v>0.61930676950877606</v>
      </c>
    </row>
    <row r="24" spans="1:79" x14ac:dyDescent="0.25">
      <c r="A24" s="45">
        <v>9.0999999999999998E-2</v>
      </c>
      <c r="B24">
        <v>22</v>
      </c>
      <c r="C24" s="6">
        <f t="shared" si="0"/>
        <v>0.7678571428571429</v>
      </c>
      <c r="D24" s="6">
        <f t="shared" si="2"/>
        <v>0.73180808385961771</v>
      </c>
      <c r="E24" s="7">
        <f t="shared" si="3"/>
        <v>0.7678571428571429</v>
      </c>
      <c r="F24" s="7">
        <f t="shared" si="4"/>
        <v>0.30522377923106386</v>
      </c>
      <c r="I24">
        <f t="shared" si="5"/>
        <v>0.82807631497186707</v>
      </c>
      <c r="J24">
        <f t="shared" si="6"/>
        <v>5.8743685587917795</v>
      </c>
      <c r="K24">
        <f t="shared" si="7"/>
        <v>0.25488175758450643</v>
      </c>
      <c r="L24">
        <f t="shared" si="18"/>
        <v>0.10500000000000002</v>
      </c>
      <c r="N24" s="102">
        <f t="shared" si="19"/>
        <v>0.21000000000000005</v>
      </c>
      <c r="O24" s="97">
        <v>0</v>
      </c>
      <c r="P24" s="80" t="str">
        <f t="shared" si="8"/>
        <v>0.21 to 0.22</v>
      </c>
      <c r="Q24">
        <f t="shared" si="20"/>
        <v>0</v>
      </c>
      <c r="R24">
        <f>SUM(O$3:O24)/$S$2</f>
        <v>1</v>
      </c>
      <c r="AU24">
        <f t="shared" si="21"/>
        <v>3</v>
      </c>
      <c r="AV24" s="2">
        <f t="shared" si="22"/>
        <v>5.0000000000000001E-3</v>
      </c>
      <c r="BS24">
        <f t="shared" si="11"/>
        <v>9.0999999999999998E-2</v>
      </c>
      <c r="BT24">
        <f t="shared" si="11"/>
        <v>22</v>
      </c>
      <c r="BU24">
        <f t="shared" si="12"/>
        <v>9.0999999999999998E-2</v>
      </c>
      <c r="BV24">
        <f t="shared" si="13"/>
        <v>0.7336621569401709</v>
      </c>
      <c r="BW24">
        <f t="shared" si="14"/>
        <v>0.2663378430598291</v>
      </c>
      <c r="BX24">
        <f t="shared" si="1"/>
        <v>0.76202265599193664</v>
      </c>
      <c r="BY24">
        <f t="shared" si="15"/>
        <v>-25.003881850933112</v>
      </c>
      <c r="BZ24">
        <f t="shared" si="16"/>
        <v>0.7678571428571429</v>
      </c>
      <c r="CA24">
        <f t="shared" si="17"/>
        <v>0.73180808385961771</v>
      </c>
    </row>
    <row r="25" spans="1:79" x14ac:dyDescent="0.25">
      <c r="A25" s="45">
        <v>9.1999999999999998E-2</v>
      </c>
      <c r="B25">
        <v>23</v>
      </c>
      <c r="C25" s="6">
        <f t="shared" si="0"/>
        <v>0.8035714285714286</v>
      </c>
      <c r="D25" s="6">
        <f t="shared" si="2"/>
        <v>0.85444739869598973</v>
      </c>
      <c r="E25" s="7">
        <f t="shared" si="3"/>
        <v>0.8035714285714286</v>
      </c>
      <c r="F25" s="7">
        <f t="shared" si="4"/>
        <v>0.276933267942304</v>
      </c>
      <c r="I25">
        <f t="shared" si="5"/>
        <v>0.85584308043364443</v>
      </c>
      <c r="J25">
        <f t="shared" si="6"/>
        <v>5.2324330259536964</v>
      </c>
      <c r="K25">
        <f t="shared" si="7"/>
        <v>0.22702895004813869</v>
      </c>
      <c r="L25">
        <f t="shared" si="18"/>
        <v>0.11000000000000003</v>
      </c>
      <c r="N25" s="102">
        <f t="shared" si="19"/>
        <v>0.22000000000000006</v>
      </c>
      <c r="O25" s="97">
        <v>0</v>
      </c>
      <c r="P25" s="80" t="str">
        <f t="shared" si="8"/>
        <v>0.22 to 0.23</v>
      </c>
      <c r="Q25">
        <f t="shared" si="20"/>
        <v>0</v>
      </c>
      <c r="R25">
        <f>SUM(O$3:O25)/$S$2</f>
        <v>1</v>
      </c>
      <c r="AU25">
        <f t="shared" si="21"/>
        <v>4</v>
      </c>
      <c r="AV25" s="2">
        <f t="shared" si="22"/>
        <v>1.7999999999999999E-2</v>
      </c>
      <c r="AY25">
        <f>AV5</f>
        <v>1</v>
      </c>
      <c r="AZ25">
        <v>0.187</v>
      </c>
      <c r="BA25" t="s">
        <v>63</v>
      </c>
      <c r="BB25">
        <v>1</v>
      </c>
      <c r="BK25" s="3" t="s">
        <v>17</v>
      </c>
      <c r="BS25">
        <f t="shared" si="11"/>
        <v>9.1999999999999998E-2</v>
      </c>
      <c r="BT25">
        <f t="shared" si="11"/>
        <v>23</v>
      </c>
      <c r="BU25">
        <f t="shared" si="12"/>
        <v>9.1999999999999998E-2</v>
      </c>
      <c r="BV25">
        <f t="shared" si="13"/>
        <v>0.74117567444446208</v>
      </c>
      <c r="BW25">
        <f t="shared" si="14"/>
        <v>0.25882432555553792</v>
      </c>
      <c r="BX25">
        <f t="shared" si="1"/>
        <v>0.84433626336989165</v>
      </c>
      <c r="BY25">
        <f t="shared" si="15"/>
        <v>-21.092492325574899</v>
      </c>
      <c r="BZ25">
        <f t="shared" si="16"/>
        <v>0.8035714285714286</v>
      </c>
      <c r="CA25">
        <f t="shared" si="17"/>
        <v>0.85444739869598973</v>
      </c>
    </row>
    <row r="26" spans="1:79" x14ac:dyDescent="0.25">
      <c r="A26" s="45">
        <v>9.9000000000000005E-2</v>
      </c>
      <c r="B26">
        <v>24</v>
      </c>
      <c r="C26" s="6">
        <f t="shared" si="0"/>
        <v>0.8392857142857143</v>
      </c>
      <c r="D26" s="6">
        <f t="shared" si="2"/>
        <v>0.99152647467733057</v>
      </c>
      <c r="E26" s="7">
        <f t="shared" si="3"/>
        <v>0.8392857142857143</v>
      </c>
      <c r="F26" s="7">
        <f t="shared" si="4"/>
        <v>0.24402102040525492</v>
      </c>
      <c r="I26">
        <f t="shared" si="5"/>
        <v>0.88041521690006386</v>
      </c>
      <c r="J26">
        <f t="shared" si="6"/>
        <v>4.5991641465940605</v>
      </c>
      <c r="K26">
        <f t="shared" si="7"/>
        <v>0.19955217813991633</v>
      </c>
      <c r="L26">
        <f t="shared" si="18"/>
        <v>0.11500000000000003</v>
      </c>
      <c r="N26" s="102">
        <f t="shared" si="19"/>
        <v>0.23000000000000007</v>
      </c>
      <c r="O26" s="97">
        <v>0</v>
      </c>
      <c r="P26" s="80" t="str">
        <f t="shared" si="8"/>
        <v>0.23 to 0.24</v>
      </c>
      <c r="Q26">
        <f t="shared" si="20"/>
        <v>0</v>
      </c>
      <c r="R26">
        <f>SUM(O$3:O26)/$S$2</f>
        <v>1</v>
      </c>
      <c r="AU26">
        <f t="shared" si="21"/>
        <v>5</v>
      </c>
      <c r="AV26" s="2">
        <f t="shared" si="22"/>
        <v>1.7999999999999999E-2</v>
      </c>
      <c r="AY26">
        <f>AV5</f>
        <v>1</v>
      </c>
      <c r="BA26" t="s">
        <v>64</v>
      </c>
      <c r="BB26">
        <v>1</v>
      </c>
      <c r="BK26">
        <v>0.25</v>
      </c>
      <c r="BL26">
        <f>NORMSINV(BK26)</f>
        <v>-0.67448975019608193</v>
      </c>
      <c r="BM26">
        <v>0</v>
      </c>
      <c r="BS26">
        <f t="shared" si="11"/>
        <v>9.9000000000000005E-2</v>
      </c>
      <c r="BT26">
        <f t="shared" si="11"/>
        <v>24</v>
      </c>
      <c r="BU26">
        <f t="shared" si="12"/>
        <v>9.9000000000000005E-2</v>
      </c>
      <c r="BV26">
        <f t="shared" si="13"/>
        <v>0.79054282427653388</v>
      </c>
      <c r="BW26">
        <f t="shared" si="14"/>
        <v>0.20945717572346612</v>
      </c>
      <c r="BX26">
        <f t="shared" si="1"/>
        <v>0.85509428319680769</v>
      </c>
      <c r="BY26">
        <f t="shared" si="15"/>
        <v>-18.404212695546232</v>
      </c>
      <c r="BZ26">
        <f t="shared" si="16"/>
        <v>0.8392857142857143</v>
      </c>
      <c r="CA26">
        <f t="shared" si="17"/>
        <v>0.99152647467733057</v>
      </c>
    </row>
    <row r="27" spans="1:79" x14ac:dyDescent="0.25">
      <c r="A27" s="52">
        <v>0.108</v>
      </c>
      <c r="B27">
        <v>25</v>
      </c>
      <c r="C27" s="6">
        <f t="shared" si="0"/>
        <v>0.875</v>
      </c>
      <c r="D27" s="6">
        <f t="shared" si="2"/>
        <v>1.1503493803760083</v>
      </c>
      <c r="E27" s="7">
        <f t="shared" si="3"/>
        <v>0.875</v>
      </c>
      <c r="F27" s="7">
        <f t="shared" si="4"/>
        <v>0.20585353017164357</v>
      </c>
      <c r="I27">
        <f t="shared" si="5"/>
        <v>0.90187373188878217</v>
      </c>
      <c r="J27">
        <f t="shared" si="6"/>
        <v>3.9892098837805068</v>
      </c>
      <c r="K27">
        <f t="shared" si="7"/>
        <v>0.17308699928773066</v>
      </c>
      <c r="L27">
        <f t="shared" si="18"/>
        <v>0.12000000000000004</v>
      </c>
      <c r="N27" s="102">
        <f t="shared" si="19"/>
        <v>0.24000000000000007</v>
      </c>
      <c r="O27" s="97">
        <v>0</v>
      </c>
      <c r="P27" s="80" t="str">
        <f t="shared" si="8"/>
        <v>0.24 to 0.25</v>
      </c>
      <c r="Q27">
        <f t="shared" si="20"/>
        <v>0</v>
      </c>
      <c r="R27">
        <f>SUM(O$3:O27)/$S$2</f>
        <v>1</v>
      </c>
      <c r="AU27">
        <f t="shared" si="21"/>
        <v>6</v>
      </c>
      <c r="AV27" s="2">
        <f t="shared" si="22"/>
        <v>0.02</v>
      </c>
      <c r="BK27">
        <v>0.25</v>
      </c>
      <c r="BL27">
        <f>NORMSINV(BK27)</f>
        <v>-0.67448975019608193</v>
      </c>
      <c r="BM27">
        <v>0.25</v>
      </c>
      <c r="BS27">
        <f t="shared" si="11"/>
        <v>0.108</v>
      </c>
      <c r="BT27">
        <f t="shared" si="11"/>
        <v>25</v>
      </c>
      <c r="BU27">
        <f t="shared" si="12"/>
        <v>0.108</v>
      </c>
      <c r="BV27">
        <f t="shared" si="13"/>
        <v>0.8451217274592604</v>
      </c>
      <c r="BW27">
        <f t="shared" si="14"/>
        <v>0.1548782725407396</v>
      </c>
      <c r="BX27">
        <f t="shared" si="1"/>
        <v>0.85509428319680769</v>
      </c>
      <c r="BY27">
        <f t="shared" si="15"/>
        <v>-15.916089311555366</v>
      </c>
      <c r="BZ27">
        <f t="shared" si="16"/>
        <v>0.875</v>
      </c>
      <c r="CA27">
        <f t="shared" si="17"/>
        <v>1.1503493803760083</v>
      </c>
    </row>
    <row r="28" spans="1:79" x14ac:dyDescent="0.25">
      <c r="A28" s="41">
        <v>0.11799999999999999</v>
      </c>
      <c r="B28">
        <v>26</v>
      </c>
      <c r="C28" s="6">
        <f t="shared" si="0"/>
        <v>0.9107142857142857</v>
      </c>
      <c r="D28" s="6">
        <f t="shared" si="2"/>
        <v>1.3451666341766386</v>
      </c>
      <c r="E28" s="7">
        <f t="shared" si="3"/>
        <v>0.9107142857142857</v>
      </c>
      <c r="F28" s="7">
        <f t="shared" si="4"/>
        <v>0.16143137163730539</v>
      </c>
      <c r="I28">
        <f t="shared" si="5"/>
        <v>0.9203662275925627</v>
      </c>
      <c r="J28">
        <f t="shared" si="6"/>
        <v>3.4145038535243848</v>
      </c>
      <c r="K28">
        <f t="shared" si="7"/>
        <v>0.14815119867868226</v>
      </c>
      <c r="L28">
        <f t="shared" si="18"/>
        <v>0.12500000000000003</v>
      </c>
      <c r="N28" s="80">
        <f t="shared" si="19"/>
        <v>0.25000000000000006</v>
      </c>
      <c r="AU28">
        <f t="shared" si="21"/>
        <v>7</v>
      </c>
      <c r="AV28" s="2">
        <f t="shared" si="22"/>
        <v>3.3000000000000002E-2</v>
      </c>
      <c r="AZ28" s="28">
        <f>AVERAGE(A3:A300)</f>
        <v>6.3928571428571432E-2</v>
      </c>
      <c r="BA28" t="s">
        <v>4</v>
      </c>
      <c r="BS28">
        <f t="shared" si="11"/>
        <v>0.11799999999999999</v>
      </c>
      <c r="BT28">
        <f t="shared" si="11"/>
        <v>26</v>
      </c>
      <c r="BU28">
        <f t="shared" si="12"/>
        <v>0.11799999999999999</v>
      </c>
      <c r="BV28">
        <f t="shared" si="13"/>
        <v>0.89365584508791551</v>
      </c>
      <c r="BW28">
        <f t="shared" si="14"/>
        <v>0.10634415491208449</v>
      </c>
      <c r="BX28">
        <f t="shared" si="1"/>
        <v>0.91279225760801153</v>
      </c>
      <c r="BY28">
        <f t="shared" si="15"/>
        <v>-10.387756559750496</v>
      </c>
      <c r="BZ28">
        <f t="shared" si="16"/>
        <v>0.9107142857142857</v>
      </c>
      <c r="CA28">
        <f t="shared" si="17"/>
        <v>1.3451666341766386</v>
      </c>
    </row>
    <row r="29" spans="1:79" x14ac:dyDescent="0.25">
      <c r="A29" s="52">
        <v>0.14499999999999999</v>
      </c>
      <c r="B29">
        <v>27</v>
      </c>
      <c r="C29" s="6">
        <f t="shared" si="0"/>
        <v>0.9464285714285714</v>
      </c>
      <c r="D29" s="6">
        <f t="shared" si="2"/>
        <v>1.6111691623526765</v>
      </c>
      <c r="E29" s="7">
        <f t="shared" si="3"/>
        <v>0.9464285714285714</v>
      </c>
      <c r="F29" s="7">
        <f t="shared" si="4"/>
        <v>0.10894941706771384</v>
      </c>
      <c r="I29">
        <f t="shared" si="5"/>
        <v>0.93609267059563261</v>
      </c>
      <c r="J29">
        <f t="shared" si="6"/>
        <v>2.8840386249560637</v>
      </c>
      <c r="K29">
        <f t="shared" si="7"/>
        <v>0.12513495302746125</v>
      </c>
      <c r="L29">
        <f t="shared" si="18"/>
        <v>0.13000000000000003</v>
      </c>
      <c r="AU29">
        <f t="shared" si="21"/>
        <v>8</v>
      </c>
      <c r="AV29" s="2">
        <f t="shared" si="22"/>
        <v>3.4000000000000002E-2</v>
      </c>
      <c r="BK29">
        <v>0.5</v>
      </c>
      <c r="BL29">
        <f>NORMSINV(BK29)</f>
        <v>0</v>
      </c>
      <c r="BM29">
        <v>0</v>
      </c>
      <c r="BS29">
        <f t="shared" si="11"/>
        <v>0.14499999999999999</v>
      </c>
      <c r="BT29">
        <f t="shared" si="11"/>
        <v>27</v>
      </c>
      <c r="BU29">
        <f t="shared" si="12"/>
        <v>0.14499999999999999</v>
      </c>
      <c r="BV29">
        <f t="shared" si="13"/>
        <v>0.96915294451207912</v>
      </c>
      <c r="BW29">
        <f t="shared" si="14"/>
        <v>3.0847055487920882E-2</v>
      </c>
      <c r="BX29">
        <f t="shared" si="1"/>
        <v>0.91279225760801153</v>
      </c>
      <c r="BY29">
        <f t="shared" si="15"/>
        <v>-6.4967296420721707</v>
      </c>
      <c r="BZ29">
        <f t="shared" si="16"/>
        <v>0.9464285714285714</v>
      </c>
      <c r="CA29">
        <f t="shared" si="17"/>
        <v>1.6111691623526765</v>
      </c>
    </row>
    <row r="30" spans="1:79" x14ac:dyDescent="0.25">
      <c r="A30" s="41">
        <v>0.187</v>
      </c>
      <c r="B30">
        <v>28</v>
      </c>
      <c r="C30" s="6">
        <f t="shared" si="0"/>
        <v>0.9821428571428571</v>
      </c>
      <c r="D30" s="6">
        <f t="shared" si="2"/>
        <v>2.100165492844468</v>
      </c>
      <c r="E30" s="7">
        <f t="shared" si="3"/>
        <v>0.9821428571428571</v>
      </c>
      <c r="F30" s="7">
        <f t="shared" si="4"/>
        <v>4.3968312196343354E-2</v>
      </c>
      <c r="I30">
        <f t="shared" si="5"/>
        <v>0.94929056346812923</v>
      </c>
      <c r="J30">
        <f t="shared" si="6"/>
        <v>2.4038495456673243</v>
      </c>
      <c r="K30">
        <f t="shared" si="7"/>
        <v>0.10430012877748726</v>
      </c>
      <c r="L30">
        <f t="shared" si="18"/>
        <v>0.13500000000000004</v>
      </c>
      <c r="AU30">
        <f t="shared" si="21"/>
        <v>9</v>
      </c>
      <c r="AV30" s="2">
        <f t="shared" si="22"/>
        <v>3.4000000000000002E-2</v>
      </c>
      <c r="BK30">
        <v>0.5</v>
      </c>
      <c r="BL30">
        <f>NORMSINV(BK30)</f>
        <v>0</v>
      </c>
      <c r="BM30">
        <v>0.25</v>
      </c>
      <c r="BS30">
        <f t="shared" si="11"/>
        <v>0.187</v>
      </c>
      <c r="BT30">
        <f t="shared" si="11"/>
        <v>28</v>
      </c>
      <c r="BU30">
        <f t="shared" si="12"/>
        <v>0.187</v>
      </c>
      <c r="BV30">
        <f t="shared" si="13"/>
        <v>0.99771930607867521</v>
      </c>
      <c r="BW30">
        <f t="shared" si="14"/>
        <v>2.2806939213247945E-3</v>
      </c>
      <c r="BX30">
        <f>SMALL($BW$3:$BW$30,BT30)</f>
        <v>0.91279225760801153</v>
      </c>
      <c r="BY30">
        <f t="shared" si="15"/>
        <v>-5.1441643637805292</v>
      </c>
      <c r="BZ30">
        <f t="shared" si="16"/>
        <v>0.9821428571428571</v>
      </c>
      <c r="CA30">
        <f t="shared" si="17"/>
        <v>2.100165492844468</v>
      </c>
    </row>
    <row r="31" spans="1:79" x14ac:dyDescent="0.25">
      <c r="I31">
        <f t="shared" si="5"/>
        <v>0.96022050416932814</v>
      </c>
      <c r="J31">
        <f t="shared" si="6"/>
        <v>1.9771801256252761</v>
      </c>
      <c r="K31">
        <f t="shared" si="7"/>
        <v>8.5787457909208165E-2</v>
      </c>
      <c r="L31">
        <f t="shared" si="18"/>
        <v>0.14000000000000004</v>
      </c>
      <c r="AU31">
        <f t="shared" si="21"/>
        <v>10</v>
      </c>
      <c r="AV31" s="2">
        <f t="shared" si="22"/>
        <v>4.7E-2</v>
      </c>
      <c r="BS31" t="str">
        <f t="shared" si="11"/>
        <v/>
      </c>
      <c r="BT31" t="str">
        <f t="shared" si="11"/>
        <v/>
      </c>
      <c r="BU31" t="str">
        <f t="shared" si="12"/>
        <v/>
      </c>
    </row>
    <row r="32" spans="1:79" x14ac:dyDescent="0.25">
      <c r="I32">
        <f t="shared" si="5"/>
        <v>0.96915294451207923</v>
      </c>
      <c r="J32">
        <f t="shared" si="6"/>
        <v>1.6047889857569875</v>
      </c>
      <c r="K32">
        <f t="shared" si="7"/>
        <v>6.9629856068500848E-2</v>
      </c>
      <c r="L32">
        <f t="shared" si="18"/>
        <v>0.14500000000000005</v>
      </c>
      <c r="AU32">
        <f t="shared" si="21"/>
        <v>11</v>
      </c>
      <c r="AV32" s="2">
        <f t="shared" si="22"/>
        <v>5.0999999999999997E-2</v>
      </c>
      <c r="BK32">
        <v>0.75</v>
      </c>
      <c r="BL32">
        <f>NORMSINV(BK32)</f>
        <v>0.67448975019608193</v>
      </c>
      <c r="BM32">
        <v>0</v>
      </c>
      <c r="BS32" t="str">
        <f t="shared" si="11"/>
        <v/>
      </c>
      <c r="BT32" t="str">
        <f t="shared" si="11"/>
        <v/>
      </c>
      <c r="BU32" t="str">
        <f t="shared" si="12"/>
        <v/>
      </c>
    </row>
    <row r="33" spans="9:73" x14ac:dyDescent="0.25">
      <c r="I33">
        <f t="shared" si="5"/>
        <v>0.97635674295312247</v>
      </c>
      <c r="J33">
        <f t="shared" si="6"/>
        <v>1.2853528891087684</v>
      </c>
      <c r="K33">
        <f t="shared" si="7"/>
        <v>5.5769909601951911E-2</v>
      </c>
      <c r="L33">
        <f t="shared" si="18"/>
        <v>0.15000000000000005</v>
      </c>
      <c r="AU33">
        <f t="shared" si="21"/>
        <v>12</v>
      </c>
      <c r="AV33" s="2">
        <f t="shared" si="22"/>
        <v>5.6000000000000001E-2</v>
      </c>
      <c r="BK33">
        <v>0.75</v>
      </c>
      <c r="BL33">
        <f>NORMSINV(BK33)</f>
        <v>0.67448975019608193</v>
      </c>
      <c r="BM33">
        <v>0.25</v>
      </c>
      <c r="BS33" t="str">
        <f t="shared" si="11"/>
        <v/>
      </c>
      <c r="BT33" t="str">
        <f t="shared" si="11"/>
        <v/>
      </c>
      <c r="BU33" t="str">
        <f t="shared" si="12"/>
        <v/>
      </c>
    </row>
    <row r="34" spans="9:73" x14ac:dyDescent="0.25">
      <c r="I34">
        <f t="shared" si="5"/>
        <v>0.98208987691529759</v>
      </c>
      <c r="J34">
        <f t="shared" si="6"/>
        <v>1.0159201296454763</v>
      </c>
      <c r="K34">
        <f t="shared" si="7"/>
        <v>4.4079547549324423E-2</v>
      </c>
      <c r="L34">
        <f t="shared" si="18"/>
        <v>0.15500000000000005</v>
      </c>
      <c r="AU34">
        <f t="shared" si="21"/>
        <v>13</v>
      </c>
      <c r="AV34" s="2">
        <f t="shared" si="22"/>
        <v>5.8000000000000003E-2</v>
      </c>
      <c r="BS34" t="str">
        <f t="shared" si="11"/>
        <v/>
      </c>
      <c r="BT34" t="str">
        <f t="shared" si="11"/>
        <v/>
      </c>
      <c r="BU34" t="str">
        <f t="shared" si="12"/>
        <v/>
      </c>
    </row>
    <row r="35" spans="9:73" x14ac:dyDescent="0.25">
      <c r="I35">
        <f t="shared" si="5"/>
        <v>0.98659245997250034</v>
      </c>
      <c r="J35">
        <f t="shared" si="6"/>
        <v>0.7923726880474542</v>
      </c>
      <c r="K35">
        <f t="shared" si="7"/>
        <v>3.43800940254647E-2</v>
      </c>
      <c r="L35">
        <f t="shared" si="18"/>
        <v>0.16000000000000006</v>
      </c>
      <c r="AU35">
        <f t="shared" si="21"/>
        <v>14</v>
      </c>
      <c r="AV35" s="2">
        <f t="shared" si="22"/>
        <v>5.8000000000000003E-2</v>
      </c>
      <c r="BK35" t="s">
        <v>18</v>
      </c>
      <c r="BS35" t="str">
        <f t="shared" si="11"/>
        <v/>
      </c>
      <c r="BT35" t="str">
        <f t="shared" si="11"/>
        <v/>
      </c>
      <c r="BU35" t="str">
        <f t="shared" si="12"/>
        <v/>
      </c>
    </row>
    <row r="36" spans="9:73" x14ac:dyDescent="0.25">
      <c r="I36">
        <f t="shared" si="5"/>
        <v>0.99008201844617083</v>
      </c>
      <c r="J36">
        <f t="shared" si="6"/>
        <v>0.60986284313577532</v>
      </c>
      <c r="K36">
        <f t="shared" si="7"/>
        <v>2.6461212262769828E-2</v>
      </c>
      <c r="L36">
        <f t="shared" si="18"/>
        <v>0.16500000000000006</v>
      </c>
      <c r="AU36">
        <f t="shared" si="21"/>
        <v>15</v>
      </c>
      <c r="AV36" s="2">
        <f t="shared" si="22"/>
        <v>5.8000000000000003E-2</v>
      </c>
      <c r="BK36">
        <v>0.1</v>
      </c>
      <c r="BL36">
        <f>NORMSINV(BK36)</f>
        <v>-1.2815515655446006</v>
      </c>
      <c r="BM36">
        <v>0</v>
      </c>
      <c r="BS36" t="str">
        <f t="shared" si="11"/>
        <v/>
      </c>
      <c r="BT36" t="str">
        <f t="shared" si="11"/>
        <v/>
      </c>
      <c r="BU36" t="str">
        <f t="shared" si="12"/>
        <v/>
      </c>
    </row>
    <row r="37" spans="9:73" x14ac:dyDescent="0.25">
      <c r="I37">
        <f t="shared" si="5"/>
        <v>0.99275083258302022</v>
      </c>
      <c r="J37">
        <f t="shared" si="6"/>
        <v>0.46319898067770215</v>
      </c>
      <c r="K37">
        <f t="shared" si="7"/>
        <v>2.0097644389334493E-2</v>
      </c>
      <c r="L37">
        <f t="shared" si="18"/>
        <v>0.17000000000000007</v>
      </c>
      <c r="AU37">
        <f t="shared" si="21"/>
        <v>16</v>
      </c>
      <c r="AV37" s="2">
        <f t="shared" si="22"/>
        <v>5.8000000000000003E-2</v>
      </c>
      <c r="BK37">
        <v>0.1</v>
      </c>
      <c r="BL37">
        <f>NORMSINV(BK37)</f>
        <v>-1.2815515655446006</v>
      </c>
      <c r="BM37">
        <v>0.25</v>
      </c>
      <c r="BS37" t="str">
        <f t="shared" si="11"/>
        <v/>
      </c>
      <c r="BT37" t="str">
        <f t="shared" si="11"/>
        <v/>
      </c>
      <c r="BU37" t="str">
        <f t="shared" si="12"/>
        <v/>
      </c>
    </row>
    <row r="38" spans="9:73" x14ac:dyDescent="0.25">
      <c r="I38">
        <f t="shared" si="5"/>
        <v>0.99476504504493968</v>
      </c>
      <c r="J38">
        <f t="shared" si="6"/>
        <v>0.34716486072993646</v>
      </c>
      <c r="K38">
        <f t="shared" si="7"/>
        <v>1.5063064053411401E-2</v>
      </c>
      <c r="L38">
        <f t="shared" si="18"/>
        <v>0.17500000000000007</v>
      </c>
      <c r="AU38">
        <f t="shared" si="21"/>
        <v>17</v>
      </c>
      <c r="AV38" s="2">
        <f t="shared" si="22"/>
        <v>6.0999999999999999E-2</v>
      </c>
      <c r="BS38" t="str">
        <f t="shared" si="11"/>
        <v/>
      </c>
      <c r="BT38" t="str">
        <f t="shared" si="11"/>
        <v/>
      </c>
      <c r="BU38" t="str">
        <f t="shared" si="12"/>
        <v/>
      </c>
    </row>
    <row r="39" spans="9:73" x14ac:dyDescent="0.25">
      <c r="I39">
        <f t="shared" si="5"/>
        <v>0.99626518343500914</v>
      </c>
      <c r="J39">
        <f t="shared" si="6"/>
        <v>0.25676550023056188</v>
      </c>
      <c r="K39">
        <f t="shared" si="7"/>
        <v>1.1140744972135538E-2</v>
      </c>
      <c r="L39">
        <f t="shared" si="18"/>
        <v>0.18000000000000008</v>
      </c>
      <c r="AU39">
        <f t="shared" si="21"/>
        <v>18</v>
      </c>
      <c r="AV39" s="2">
        <f t="shared" si="22"/>
        <v>7.8E-2</v>
      </c>
      <c r="BS39" t="str">
        <f t="shared" si="11"/>
        <v/>
      </c>
      <c r="BT39" t="str">
        <f t="shared" si="11"/>
        <v/>
      </c>
      <c r="BU39" t="str">
        <f t="shared" si="12"/>
        <v/>
      </c>
    </row>
    <row r="40" spans="9:73" x14ac:dyDescent="0.25">
      <c r="I40">
        <f t="shared" si="5"/>
        <v>0.99736772879738189</v>
      </c>
      <c r="J40">
        <f t="shared" si="6"/>
        <v>0.18740031844106469</v>
      </c>
      <c r="K40">
        <f t="shared" si="7"/>
        <v>8.131073503154335E-3</v>
      </c>
      <c r="L40">
        <f t="shared" si="18"/>
        <v>0.18500000000000008</v>
      </c>
      <c r="AU40">
        <f t="shared" si="21"/>
        <v>19</v>
      </c>
      <c r="AV40" s="2">
        <f t="shared" si="22"/>
        <v>8.1000000000000003E-2</v>
      </c>
      <c r="BS40" t="str">
        <f t="shared" si="11"/>
        <v/>
      </c>
      <c r="BT40" t="str">
        <f t="shared" si="11"/>
        <v/>
      </c>
      <c r="BU40" t="str">
        <f t="shared" si="12"/>
        <v/>
      </c>
    </row>
    <row r="41" spans="9:73" x14ac:dyDescent="0.25">
      <c r="I41">
        <f t="shared" si="5"/>
        <v>0.9981673801952794</v>
      </c>
      <c r="J41">
        <f t="shared" si="6"/>
        <v>0.13496983696580259</v>
      </c>
      <c r="K41">
        <f t="shared" si="7"/>
        <v>5.8561782296161552E-3</v>
      </c>
      <c r="L41">
        <f t="shared" si="18"/>
        <v>0.19000000000000009</v>
      </c>
      <c r="AU41">
        <f t="shared" si="21"/>
        <v>20</v>
      </c>
      <c r="AV41" s="2">
        <f t="shared" si="22"/>
        <v>8.1000000000000003E-2</v>
      </c>
      <c r="BS41" t="str">
        <f t="shared" si="11"/>
        <v/>
      </c>
      <c r="BT41" t="str">
        <f t="shared" si="11"/>
        <v/>
      </c>
      <c r="BU41" t="str">
        <f t="shared" si="12"/>
        <v/>
      </c>
    </row>
    <row r="42" spans="9:73" x14ac:dyDescent="0.25">
      <c r="I42">
        <f t="shared" si="5"/>
        <v>0.99873970691831548</v>
      </c>
      <c r="J42">
        <f t="shared" si="6"/>
        <v>9.5925896456944118E-2</v>
      </c>
      <c r="K42">
        <f t="shared" si="7"/>
        <v>4.162108802353395E-3</v>
      </c>
      <c r="L42">
        <f t="shared" si="18"/>
        <v>0.19500000000000009</v>
      </c>
      <c r="AU42">
        <f t="shared" si="21"/>
        <v>21</v>
      </c>
      <c r="AV42" s="2">
        <f t="shared" si="22"/>
        <v>9.0999999999999998E-2</v>
      </c>
      <c r="BK42">
        <v>0.9</v>
      </c>
      <c r="BL42">
        <f>NORMSINV(BK42)</f>
        <v>1.2815515655446006</v>
      </c>
      <c r="BM42">
        <v>0</v>
      </c>
      <c r="BS42" t="str">
        <f t="shared" si="11"/>
        <v/>
      </c>
      <c r="BT42" t="str">
        <f t="shared" si="11"/>
        <v/>
      </c>
      <c r="BU42" t="str">
        <f t="shared" si="12"/>
        <v/>
      </c>
    </row>
    <row r="43" spans="9:73" x14ac:dyDescent="0.25">
      <c r="I43">
        <f t="shared" si="5"/>
        <v>0.99914393495747722</v>
      </c>
      <c r="J43">
        <f t="shared" si="6"/>
        <v>6.7277176120781268E-2</v>
      </c>
      <c r="K43">
        <f t="shared" si="7"/>
        <v>2.9190754245957632E-3</v>
      </c>
      <c r="L43">
        <f t="shared" si="18"/>
        <v>0.20000000000000009</v>
      </c>
      <c r="AU43">
        <f t="shared" si="21"/>
        <v>22</v>
      </c>
      <c r="AV43" s="2">
        <f t="shared" si="22"/>
        <v>9.0999999999999998E-2</v>
      </c>
      <c r="BK43">
        <v>0.9</v>
      </c>
      <c r="BL43">
        <f>NORMSINV(BK43)</f>
        <v>1.2815515655446006</v>
      </c>
      <c r="BM43">
        <v>0.25</v>
      </c>
      <c r="BS43" t="str">
        <f t="shared" si="11"/>
        <v/>
      </c>
      <c r="BT43" t="str">
        <f t="shared" si="11"/>
        <v/>
      </c>
      <c r="BU43" t="str">
        <f t="shared" si="12"/>
        <v/>
      </c>
    </row>
    <row r="44" spans="9:73" x14ac:dyDescent="0.25">
      <c r="I44">
        <f t="shared" si="5"/>
        <v>0.99942567458064868</v>
      </c>
      <c r="J44">
        <f t="shared" si="6"/>
        <v>4.6562081461619151E-2</v>
      </c>
      <c r="K44">
        <f t="shared" si="7"/>
        <v>2.0202724839197676E-3</v>
      </c>
      <c r="L44">
        <f t="shared" si="18"/>
        <v>0.2050000000000001</v>
      </c>
      <c r="AU44">
        <f t="shared" si="21"/>
        <v>23</v>
      </c>
      <c r="AV44" s="2">
        <f t="shared" si="22"/>
        <v>9.1999999999999998E-2</v>
      </c>
      <c r="BS44" t="str">
        <f t="shared" si="11"/>
        <v/>
      </c>
      <c r="BT44" t="str">
        <f t="shared" si="11"/>
        <v/>
      </c>
      <c r="BU44" t="str">
        <f t="shared" si="12"/>
        <v/>
      </c>
    </row>
    <row r="45" spans="9:73" x14ac:dyDescent="0.25">
      <c r="I45">
        <f t="shared" si="5"/>
        <v>0.99961945438129152</v>
      </c>
      <c r="J45">
        <f t="shared" si="6"/>
        <v>3.1800193521054336E-2</v>
      </c>
      <c r="K45">
        <f t="shared" si="7"/>
        <v>1.3797719933733323E-3</v>
      </c>
      <c r="L45">
        <f t="shared" si="18"/>
        <v>0.2100000000000001</v>
      </c>
      <c r="AU45">
        <f t="shared" si="21"/>
        <v>24</v>
      </c>
      <c r="AV45" s="2">
        <f t="shared" si="22"/>
        <v>9.9000000000000005E-2</v>
      </c>
      <c r="BS45" t="str">
        <f t="shared" si="11"/>
        <v/>
      </c>
      <c r="BT45" t="str">
        <f t="shared" si="11"/>
        <v/>
      </c>
      <c r="BU45" t="str">
        <f t="shared" si="12"/>
        <v/>
      </c>
    </row>
    <row r="46" spans="9:73" x14ac:dyDescent="0.25">
      <c r="I46">
        <f t="shared" si="5"/>
        <v>0.99975097933509927</v>
      </c>
      <c r="J46">
        <f t="shared" si="6"/>
        <v>2.1431861001827226E-2</v>
      </c>
      <c r="K46">
        <f t="shared" si="7"/>
        <v>9.29902566681327E-4</v>
      </c>
      <c r="L46">
        <f t="shared" si="18"/>
        <v>0.21500000000000011</v>
      </c>
      <c r="AU46">
        <f t="shared" si="21"/>
        <v>25</v>
      </c>
      <c r="AV46" s="2">
        <f t="shared" si="22"/>
        <v>0.108</v>
      </c>
      <c r="BS46" t="str">
        <f t="shared" si="11"/>
        <v/>
      </c>
      <c r="BT46" t="str">
        <f t="shared" si="11"/>
        <v/>
      </c>
      <c r="BU46" t="str">
        <f t="shared" si="12"/>
        <v/>
      </c>
    </row>
    <row r="47" spans="9:73" x14ac:dyDescent="0.25">
      <c r="I47">
        <f t="shared" si="5"/>
        <v>0.99983907344780398</v>
      </c>
      <c r="J47">
        <f t="shared" si="6"/>
        <v>1.4253540348732286E-2</v>
      </c>
      <c r="K47">
        <f t="shared" si="7"/>
        <v>6.1844390244281513E-4</v>
      </c>
      <c r="L47">
        <f t="shared" si="18"/>
        <v>0.22000000000000011</v>
      </c>
      <c r="AU47">
        <f t="shared" si="21"/>
        <v>26</v>
      </c>
      <c r="AV47" s="2">
        <f t="shared" si="22"/>
        <v>0.11799999999999999</v>
      </c>
      <c r="BS47" t="str">
        <f t="shared" si="11"/>
        <v/>
      </c>
      <c r="BT47" t="str">
        <f t="shared" si="11"/>
        <v/>
      </c>
      <c r="BU47" t="str">
        <f t="shared" si="12"/>
        <v/>
      </c>
    </row>
    <row r="48" spans="9:73" x14ac:dyDescent="0.25">
      <c r="I48">
        <f t="shared" si="5"/>
        <v>0.99989730048397596</v>
      </c>
      <c r="J48">
        <f t="shared" si="6"/>
        <v>9.3544521846523326E-3</v>
      </c>
      <c r="K48">
        <f t="shared" si="7"/>
        <v>4.0587838338743983E-4</v>
      </c>
      <c r="L48">
        <f t="shared" si="18"/>
        <v>0.22500000000000012</v>
      </c>
      <c r="AU48">
        <f t="shared" si="21"/>
        <v>27</v>
      </c>
      <c r="AV48" s="2">
        <f t="shared" si="22"/>
        <v>0.14499999999999999</v>
      </c>
      <c r="BS48" t="str">
        <f t="shared" si="11"/>
        <v/>
      </c>
      <c r="BT48" t="str">
        <f t="shared" si="11"/>
        <v/>
      </c>
      <c r="BU48" t="str">
        <f t="shared" si="12"/>
        <v/>
      </c>
    </row>
    <row r="49" spans="8:73" x14ac:dyDescent="0.25">
      <c r="I49">
        <f t="shared" si="5"/>
        <v>0.99993527931132731</v>
      </c>
      <c r="J49">
        <f t="shared" si="6"/>
        <v>6.0582433442913069E-3</v>
      </c>
      <c r="K49">
        <f t="shared" si="7"/>
        <v>2.6285986247093749E-4</v>
      </c>
      <c r="L49">
        <f t="shared" si="18"/>
        <v>0.23000000000000012</v>
      </c>
      <c r="AK49" t="s">
        <v>22</v>
      </c>
      <c r="AL49" t="s">
        <v>23</v>
      </c>
      <c r="AU49">
        <f t="shared" si="21"/>
        <v>28</v>
      </c>
      <c r="AV49" s="2">
        <f t="shared" si="22"/>
        <v>0.187</v>
      </c>
      <c r="BS49" t="str">
        <f t="shared" si="11"/>
        <v/>
      </c>
      <c r="BT49" t="str">
        <f t="shared" si="11"/>
        <v/>
      </c>
      <c r="BU49" t="str">
        <f t="shared" si="12"/>
        <v/>
      </c>
    </row>
    <row r="50" spans="8:73" ht="15.75" thickBot="1" x14ac:dyDescent="0.3">
      <c r="H50" s="16"/>
      <c r="I50">
        <f t="shared" si="5"/>
        <v>0.99995972473012329</v>
      </c>
      <c r="J50">
        <f t="shared" si="6"/>
        <v>3.8717545084891408E-3</v>
      </c>
      <c r="K50">
        <f t="shared" si="7"/>
        <v>1.6799075239882783E-4</v>
      </c>
      <c r="L50">
        <f t="shared" si="18"/>
        <v>0.23500000000000013</v>
      </c>
      <c r="AK50">
        <f>SLOPE(D3:D30,A3:A30)</f>
        <v>22.248645664359408</v>
      </c>
      <c r="AL50">
        <f>INTERCEPT(D3:D30,A3:A30)</f>
        <v>-1.4223241335429766</v>
      </c>
      <c r="AU50" t="str">
        <f t="shared" si="21"/>
        <v/>
      </c>
      <c r="AV50" s="2" t="str">
        <f t="shared" si="22"/>
        <v/>
      </c>
      <c r="BS50" t="str">
        <f t="shared" si="11"/>
        <v/>
      </c>
      <c r="BT50" t="str">
        <f t="shared" si="11"/>
        <v/>
      </c>
      <c r="BU50" t="str">
        <f t="shared" si="12"/>
        <v/>
      </c>
    </row>
    <row r="51" spans="8:73" x14ac:dyDescent="0.25">
      <c r="I51">
        <f t="shared" si="5"/>
        <v>0.99997525190603254</v>
      </c>
      <c r="J51">
        <f t="shared" si="6"/>
        <v>2.4417525845457084E-3</v>
      </c>
      <c r="K51">
        <f t="shared" si="7"/>
        <v>1.0594469586081365E-4</v>
      </c>
      <c r="L51">
        <f t="shared" si="18"/>
        <v>0.24000000000000013</v>
      </c>
      <c r="AU51" t="str">
        <f t="shared" si="21"/>
        <v/>
      </c>
      <c r="AV51" s="2" t="str">
        <f t="shared" si="22"/>
        <v/>
      </c>
      <c r="BS51" t="str">
        <f t="shared" si="11"/>
        <v/>
      </c>
      <c r="BT51" t="str">
        <f t="shared" si="11"/>
        <v/>
      </c>
      <c r="BU51" t="str">
        <f t="shared" si="12"/>
        <v/>
      </c>
    </row>
    <row r="52" spans="8:73" x14ac:dyDescent="0.25">
      <c r="I52">
        <f t="shared" si="5"/>
        <v>0.99998498445328998</v>
      </c>
      <c r="J52">
        <f t="shared" si="6"/>
        <v>1.5195963575406731E-3</v>
      </c>
      <c r="K52">
        <f t="shared" si="7"/>
        <v>6.5933450813076479E-5</v>
      </c>
      <c r="L52">
        <f t="shared" si="18"/>
        <v>0.24500000000000013</v>
      </c>
      <c r="AK52" s="26" t="s">
        <v>12</v>
      </c>
      <c r="AL52" s="26" t="s">
        <v>13</v>
      </c>
      <c r="AM52" s="26" t="s">
        <v>16</v>
      </c>
      <c r="AN52" s="26" t="s">
        <v>15</v>
      </c>
      <c r="AO52" s="26" t="s">
        <v>16</v>
      </c>
      <c r="AU52" t="str">
        <f t="shared" si="21"/>
        <v/>
      </c>
      <c r="AV52" s="2" t="str">
        <f t="shared" si="22"/>
        <v/>
      </c>
      <c r="BS52" t="str">
        <f t="shared" si="11"/>
        <v/>
      </c>
      <c r="BT52" t="str">
        <f t="shared" si="11"/>
        <v/>
      </c>
      <c r="BU52" t="str">
        <f t="shared" si="12"/>
        <v/>
      </c>
    </row>
    <row r="53" spans="8:73" x14ac:dyDescent="0.25">
      <c r="I53">
        <f t="shared" si="5"/>
        <v>0.9999910044966861</v>
      </c>
      <c r="J53">
        <f t="shared" si="6"/>
        <v>9.3322760358449132E-4</v>
      </c>
      <c r="K53">
        <f t="shared" si="7"/>
        <v>4.0491618707171307E-5</v>
      </c>
      <c r="L53">
        <f t="shared" si="18"/>
        <v>0.25000000000000011</v>
      </c>
      <c r="AK53">
        <v>0.1</v>
      </c>
      <c r="AL53">
        <f>_xlfn.NORM.S.INV(AK53)</f>
        <v>-1.2815515655446006</v>
      </c>
      <c r="AM53" s="55">
        <f>(AL53-$AL$50)/$AK$50</f>
        <v>6.3272421217028356E-3</v>
      </c>
      <c r="AN53">
        <v>0.1</v>
      </c>
      <c r="AO53" s="2">
        <f>AM53</f>
        <v>6.3272421217028356E-3</v>
      </c>
      <c r="AU53" t="str">
        <f t="shared" si="21"/>
        <v/>
      </c>
      <c r="AV53" s="2" t="str">
        <f t="shared" si="22"/>
        <v/>
      </c>
      <c r="BS53" t="str">
        <f t="shared" si="11"/>
        <v/>
      </c>
      <c r="BT53" t="str">
        <f t="shared" si="11"/>
        <v/>
      </c>
      <c r="BU53" t="str">
        <f t="shared" si="12"/>
        <v/>
      </c>
    </row>
    <row r="54" spans="8:73" x14ac:dyDescent="0.25">
      <c r="I54">
        <f t="shared" si="5"/>
        <v>0.99999467911107676</v>
      </c>
      <c r="J54">
        <f t="shared" si="6"/>
        <v>5.6556125934683092E-4</v>
      </c>
      <c r="K54">
        <f t="shared" si="7"/>
        <v>2.4539020042977294E-5</v>
      </c>
      <c r="L54">
        <f t="shared" si="18"/>
        <v>0.25500000000000012</v>
      </c>
      <c r="AK54">
        <v>0.25</v>
      </c>
      <c r="AL54">
        <f t="shared" ref="AL54:AL57" si="23">_xlfn.NORM.S.INV(AK54)</f>
        <v>-0.67448975019608193</v>
      </c>
      <c r="AM54" s="55">
        <f>(AL54-$AL$50)/$AK$50</f>
        <v>3.3612580047731488E-2</v>
      </c>
      <c r="AN54">
        <v>0.25</v>
      </c>
      <c r="AO54" s="2">
        <f>AM54</f>
        <v>3.3612580047731488E-2</v>
      </c>
      <c r="AU54" t="str">
        <f t="shared" ref="AU54:AU85" si="24">IF(B35&gt;0,B35,"")</f>
        <v/>
      </c>
      <c r="AV54" s="2" t="str">
        <f t="shared" ref="AV54:AV85" si="25">IF(A35&gt;0,A35,"")</f>
        <v/>
      </c>
      <c r="BS54" t="str">
        <f t="shared" si="11"/>
        <v/>
      </c>
      <c r="BT54" t="str">
        <f t="shared" si="11"/>
        <v/>
      </c>
      <c r="BU54" t="str">
        <f t="shared" si="12"/>
        <v/>
      </c>
    </row>
    <row r="55" spans="8:73" x14ac:dyDescent="0.25">
      <c r="I55">
        <f t="shared" si="5"/>
        <v>0.99999689252667312</v>
      </c>
      <c r="J55">
        <f t="shared" si="6"/>
        <v>3.3822404098523146E-4</v>
      </c>
      <c r="K55">
        <f t="shared" si="7"/>
        <v>1.467513268207004E-5</v>
      </c>
      <c r="L55">
        <f t="shared" si="18"/>
        <v>0.26000000000000012</v>
      </c>
      <c r="AK55">
        <v>0.5</v>
      </c>
      <c r="AL55">
        <f t="shared" si="23"/>
        <v>0</v>
      </c>
      <c r="AM55" s="55">
        <f>(AL55-$AL$50)/$AK$50</f>
        <v>6.3928571428571432E-2</v>
      </c>
      <c r="AN55">
        <v>0.5</v>
      </c>
      <c r="AO55" s="2">
        <f>AM55</f>
        <v>6.3928571428571432E-2</v>
      </c>
      <c r="AU55" t="str">
        <f t="shared" si="24"/>
        <v/>
      </c>
      <c r="AV55" s="2" t="str">
        <f t="shared" si="25"/>
        <v/>
      </c>
      <c r="BS55" t="str">
        <f t="shared" si="11"/>
        <v/>
      </c>
      <c r="BT55" t="str">
        <f t="shared" si="11"/>
        <v/>
      </c>
      <c r="BU55" t="str">
        <f t="shared" si="12"/>
        <v/>
      </c>
    </row>
    <row r="56" spans="8:73" x14ac:dyDescent="0.25">
      <c r="I56">
        <f t="shared" si="5"/>
        <v>0.99999820821554231</v>
      </c>
      <c r="J56">
        <f t="shared" si="6"/>
        <v>1.9960069064528321E-4</v>
      </c>
      <c r="K56">
        <f t="shared" si="7"/>
        <v>8.6604329193153053E-6</v>
      </c>
      <c r="L56">
        <f t="shared" si="18"/>
        <v>0.26500000000000012</v>
      </c>
      <c r="AK56">
        <v>0.75</v>
      </c>
      <c r="AL56">
        <f t="shared" si="23"/>
        <v>0.67448975019608193</v>
      </c>
      <c r="AM56" s="55">
        <f>(AL56-$AL$50)/$AK$50</f>
        <v>9.4244562809411375E-2</v>
      </c>
      <c r="AN56">
        <v>0.75</v>
      </c>
      <c r="AO56" s="2">
        <f>AM56</f>
        <v>9.4244562809411375E-2</v>
      </c>
      <c r="AU56" t="str">
        <f t="shared" si="24"/>
        <v/>
      </c>
      <c r="AV56" s="2" t="str">
        <f t="shared" si="25"/>
        <v/>
      </c>
      <c r="BS56" t="str">
        <f t="shared" si="11"/>
        <v/>
      </c>
      <c r="BT56" t="str">
        <f t="shared" si="11"/>
        <v/>
      </c>
      <c r="BU56" t="str">
        <f t="shared" si="12"/>
        <v/>
      </c>
    </row>
    <row r="57" spans="8:73" x14ac:dyDescent="0.25">
      <c r="I57">
        <f t="shared" si="5"/>
        <v>0.99999897997590836</v>
      </c>
      <c r="J57">
        <f t="shared" si="6"/>
        <v>1.1623912972431908E-4</v>
      </c>
      <c r="K57">
        <f t="shared" si="7"/>
        <v>5.0434754625476748E-6</v>
      </c>
      <c r="L57">
        <f t="shared" si="18"/>
        <v>0.27000000000000013</v>
      </c>
      <c r="AK57">
        <v>0.9</v>
      </c>
      <c r="AL57">
        <f t="shared" si="23"/>
        <v>1.2815515655446006</v>
      </c>
      <c r="AM57" s="55">
        <f>(AL57-$AL$50)/$AK$50</f>
        <v>0.12152990073544004</v>
      </c>
      <c r="AN57">
        <v>0.9</v>
      </c>
      <c r="AO57" s="2">
        <f>AM57</f>
        <v>0.12152990073544004</v>
      </c>
      <c r="AU57" t="str">
        <f t="shared" si="24"/>
        <v/>
      </c>
      <c r="AV57" s="2" t="str">
        <f t="shared" si="25"/>
        <v/>
      </c>
      <c r="BS57" t="str">
        <f t="shared" si="11"/>
        <v/>
      </c>
      <c r="BT57" t="str">
        <f t="shared" si="11"/>
        <v/>
      </c>
      <c r="BU57" t="str">
        <f t="shared" si="12"/>
        <v/>
      </c>
    </row>
    <row r="58" spans="8:73" x14ac:dyDescent="0.25">
      <c r="I58">
        <f t="shared" si="5"/>
        <v>0.99999942671172626</v>
      </c>
      <c r="J58">
        <f t="shared" si="6"/>
        <v>6.6799837241791042E-5</v>
      </c>
      <c r="K58">
        <f t="shared" si="7"/>
        <v>2.8983642670946972E-6</v>
      </c>
      <c r="L58">
        <f t="shared" si="18"/>
        <v>0.27500000000000013</v>
      </c>
      <c r="AU58" t="str">
        <f t="shared" si="24"/>
        <v/>
      </c>
      <c r="AV58" s="2" t="str">
        <f t="shared" si="25"/>
        <v/>
      </c>
      <c r="BS58" t="str">
        <f t="shared" si="11"/>
        <v/>
      </c>
      <c r="BT58" t="str">
        <f t="shared" si="11"/>
        <v/>
      </c>
      <c r="BU58" t="str">
        <f t="shared" si="12"/>
        <v/>
      </c>
    </row>
    <row r="59" spans="8:73" x14ac:dyDescent="0.25">
      <c r="I59">
        <f t="shared" si="5"/>
        <v>0.99999968189846644</v>
      </c>
      <c r="J59">
        <f t="shared" si="6"/>
        <v>3.7881852027869752E-5</v>
      </c>
      <c r="K59">
        <f t="shared" si="7"/>
        <v>1.6436478114688687E-6</v>
      </c>
      <c r="L59">
        <f t="shared" si="18"/>
        <v>0.28000000000000014</v>
      </c>
      <c r="AP59" s="28"/>
      <c r="AU59" t="str">
        <f t="shared" si="24"/>
        <v/>
      </c>
      <c r="AV59" s="2" t="str">
        <f t="shared" si="25"/>
        <v/>
      </c>
      <c r="BS59" t="str">
        <f t="shared" si="11"/>
        <v/>
      </c>
      <c r="BT59" t="str">
        <f t="shared" si="11"/>
        <v/>
      </c>
      <c r="BU59" t="str">
        <f t="shared" si="12"/>
        <v/>
      </c>
    </row>
    <row r="60" spans="8:73" x14ac:dyDescent="0.25">
      <c r="I60">
        <f t="shared" si="5"/>
        <v>0.99999982574667479</v>
      </c>
      <c r="J60">
        <f t="shared" si="6"/>
        <v>2.1199213406249633E-5</v>
      </c>
      <c r="K60">
        <f t="shared" si="7"/>
        <v>9.1980826846609512E-7</v>
      </c>
      <c r="L60">
        <f t="shared" si="18"/>
        <v>0.28500000000000014</v>
      </c>
      <c r="AK60" s="105" t="s">
        <v>103</v>
      </c>
      <c r="AL60" s="105"/>
      <c r="AM60" s="103"/>
      <c r="AN60" s="103"/>
      <c r="AO60" s="103"/>
      <c r="AU60" t="str">
        <f t="shared" si="24"/>
        <v/>
      </c>
      <c r="AV60" s="2" t="str">
        <f t="shared" si="25"/>
        <v/>
      </c>
      <c r="BS60" t="str">
        <f t="shared" si="11"/>
        <v/>
      </c>
      <c r="BT60" t="str">
        <f t="shared" si="11"/>
        <v/>
      </c>
      <c r="BU60" t="str">
        <f t="shared" si="12"/>
        <v/>
      </c>
    </row>
    <row r="61" spans="8:73" x14ac:dyDescent="0.25">
      <c r="I61">
        <f t="shared" si="5"/>
        <v>0.99999990576506814</v>
      </c>
      <c r="J61">
        <f t="shared" si="6"/>
        <v>1.1706876442546767E-5</v>
      </c>
      <c r="K61">
        <f t="shared" si="7"/>
        <v>5.0794723103221262E-7</v>
      </c>
      <c r="L61">
        <f t="shared" si="18"/>
        <v>0.29000000000000015</v>
      </c>
      <c r="AK61" s="103" t="s">
        <v>4</v>
      </c>
      <c r="AL61" s="106">
        <f>BP3</f>
        <v>6.3928571428571432E-2</v>
      </c>
      <c r="AM61" s="103"/>
      <c r="AN61" s="103"/>
      <c r="AO61" s="103"/>
      <c r="AU61" t="str">
        <f t="shared" si="24"/>
        <v/>
      </c>
      <c r="AV61" s="2" t="str">
        <f t="shared" si="25"/>
        <v/>
      </c>
      <c r="BS61" t="str">
        <f t="shared" si="11"/>
        <v/>
      </c>
      <c r="BT61" t="str">
        <f t="shared" si="11"/>
        <v/>
      </c>
      <c r="BU61" t="str">
        <f t="shared" si="12"/>
        <v/>
      </c>
    </row>
    <row r="62" spans="8:73" x14ac:dyDescent="0.25">
      <c r="I62">
        <f t="shared" si="5"/>
        <v>0.99999994969031492</v>
      </c>
      <c r="J62">
        <f t="shared" si="6"/>
        <v>6.3796237638347939E-6</v>
      </c>
      <c r="K62">
        <f t="shared" si="7"/>
        <v>2.7680417075985047E-7</v>
      </c>
      <c r="L62">
        <f t="shared" si="18"/>
        <v>0.29500000000000015</v>
      </c>
      <c r="AK62" s="103" t="s">
        <v>135</v>
      </c>
      <c r="AL62" s="106">
        <f>BP4</f>
        <v>4.3388792349952528E-2</v>
      </c>
      <c r="AM62" s="103"/>
      <c r="AN62" s="103"/>
      <c r="AO62" s="103"/>
      <c r="AU62" t="str">
        <f t="shared" si="24"/>
        <v/>
      </c>
      <c r="AV62" s="2" t="str">
        <f t="shared" si="25"/>
        <v/>
      </c>
      <c r="BS62" t="str">
        <f t="shared" si="11"/>
        <v/>
      </c>
      <c r="BT62" t="str">
        <f t="shared" si="11"/>
        <v/>
      </c>
      <c r="BU62" t="str">
        <f t="shared" si="12"/>
        <v/>
      </c>
    </row>
    <row r="63" spans="8:73" x14ac:dyDescent="0.25">
      <c r="I63">
        <f t="shared" si="5"/>
        <v>0.9999999734848708</v>
      </c>
      <c r="J63">
        <f t="shared" si="6"/>
        <v>3.4306929017096861E-6</v>
      </c>
      <c r="K63">
        <f t="shared" si="7"/>
        <v>1.4885362192873766E-7</v>
      </c>
      <c r="L63">
        <f t="shared" si="18"/>
        <v>0.30000000000000016</v>
      </c>
      <c r="AK63" s="103" t="s">
        <v>96</v>
      </c>
      <c r="AL63" s="107">
        <f>BP5</f>
        <v>28</v>
      </c>
      <c r="AM63" s="103"/>
      <c r="AN63" s="103"/>
      <c r="AO63" s="103"/>
      <c r="AU63" t="str">
        <f t="shared" si="24"/>
        <v/>
      </c>
      <c r="AV63" s="2" t="str">
        <f t="shared" si="25"/>
        <v/>
      </c>
      <c r="BS63" t="str">
        <f t="shared" si="11"/>
        <v/>
      </c>
      <c r="BT63" t="str">
        <f t="shared" si="11"/>
        <v/>
      </c>
      <c r="BU63" t="str">
        <f t="shared" si="12"/>
        <v/>
      </c>
    </row>
    <row r="64" spans="8:73" x14ac:dyDescent="0.25">
      <c r="I64">
        <f t="shared" si="5"/>
        <v>0.99999998620466246</v>
      </c>
      <c r="J64">
        <f t="shared" si="6"/>
        <v>1.8205447778779165E-6</v>
      </c>
      <c r="K64">
        <f t="shared" si="7"/>
        <v>7.899123933113537E-8</v>
      </c>
      <c r="L64">
        <f t="shared" si="18"/>
        <v>0.30500000000000016</v>
      </c>
      <c r="AK64" s="103"/>
      <c r="AL64" s="108"/>
      <c r="AM64" s="103"/>
      <c r="AN64" s="103"/>
      <c r="AO64" s="103"/>
      <c r="AU64" t="str">
        <f t="shared" si="24"/>
        <v/>
      </c>
      <c r="AV64" s="2" t="str">
        <f t="shared" si="25"/>
        <v/>
      </c>
      <c r="BS64" t="str">
        <f t="shared" si="11"/>
        <v/>
      </c>
      <c r="BT64" t="str">
        <f t="shared" si="11"/>
        <v/>
      </c>
      <c r="BU64" t="str">
        <f t="shared" si="12"/>
        <v/>
      </c>
    </row>
    <row r="65" spans="9:73" x14ac:dyDescent="0.25">
      <c r="I65">
        <f t="shared" si="5"/>
        <v>0.99999999291464492</v>
      </c>
      <c r="J65">
        <f t="shared" si="6"/>
        <v>9.5335276615302976E-7</v>
      </c>
      <c r="K65">
        <f t="shared" si="7"/>
        <v>4.1364825206866662E-8</v>
      </c>
      <c r="L65">
        <f t="shared" si="18"/>
        <v>0.31000000000000016</v>
      </c>
      <c r="AK65" s="103" t="s">
        <v>133</v>
      </c>
      <c r="AL65" s="109">
        <f>BP8</f>
        <v>0.42272427046070504</v>
      </c>
      <c r="AM65" s="103"/>
      <c r="AN65" s="103"/>
      <c r="AO65" s="103"/>
      <c r="AU65" t="str">
        <f t="shared" si="24"/>
        <v/>
      </c>
      <c r="AV65" s="2" t="str">
        <f t="shared" si="25"/>
        <v/>
      </c>
      <c r="BS65" t="str">
        <f t="shared" si="11"/>
        <v/>
      </c>
      <c r="BT65" t="str">
        <f t="shared" si="11"/>
        <v/>
      </c>
      <c r="BU65" t="str">
        <f t="shared" si="12"/>
        <v/>
      </c>
    </row>
    <row r="66" spans="9:73" x14ac:dyDescent="0.25">
      <c r="I66">
        <f t="shared" si="5"/>
        <v>0.99999999640767057</v>
      </c>
      <c r="J66">
        <f t="shared" si="6"/>
        <v>4.926501748109368E-7</v>
      </c>
      <c r="K66">
        <f t="shared" si="7"/>
        <v>2.137549613603955E-8</v>
      </c>
      <c r="L66">
        <f t="shared" si="18"/>
        <v>0.31500000000000017</v>
      </c>
      <c r="AK66" s="103" t="s">
        <v>99</v>
      </c>
      <c r="AL66" s="119">
        <f>BP10</f>
        <v>0.29932582673459301</v>
      </c>
      <c r="AM66" s="103"/>
      <c r="AN66" s="103"/>
      <c r="AO66" s="103"/>
      <c r="AU66" t="str">
        <f t="shared" si="24"/>
        <v/>
      </c>
      <c r="AV66" s="2" t="str">
        <f t="shared" si="25"/>
        <v/>
      </c>
      <c r="BS66" t="str">
        <f t="shared" si="11"/>
        <v/>
      </c>
      <c r="BT66" t="str">
        <f t="shared" si="11"/>
        <v/>
      </c>
      <c r="BU66" t="str">
        <f t="shared" si="12"/>
        <v/>
      </c>
    </row>
    <row r="67" spans="9:73" x14ac:dyDescent="0.25">
      <c r="I67">
        <f t="shared" si="5"/>
        <v>0.99999999820207841</v>
      </c>
      <c r="J67">
        <f t="shared" si="6"/>
        <v>2.5122126371553476E-7</v>
      </c>
      <c r="K67">
        <f t="shared" si="7"/>
        <v>1.0900187245246E-8</v>
      </c>
      <c r="L67">
        <f t="shared" si="18"/>
        <v>0.32000000000000017</v>
      </c>
      <c r="AK67" s="103"/>
      <c r="AL67" s="108"/>
      <c r="AM67" s="103"/>
      <c r="AN67" s="103"/>
      <c r="AO67" s="103"/>
      <c r="AU67" t="str">
        <f t="shared" si="24"/>
        <v/>
      </c>
      <c r="AV67" s="2" t="str">
        <f t="shared" si="25"/>
        <v/>
      </c>
      <c r="BS67" t="str">
        <f t="shared" si="11"/>
        <v/>
      </c>
      <c r="BT67" t="str">
        <f t="shared" si="11"/>
        <v/>
      </c>
      <c r="BU67" t="str">
        <f t="shared" si="12"/>
        <v/>
      </c>
    </row>
    <row r="68" spans="9:73" x14ac:dyDescent="0.25">
      <c r="I68">
        <f t="shared" ref="I68:I103" si="26">_xlfn.NORM.DIST(L68,$G$3,$H$3,TRUE)</f>
        <v>0.9999999991117392</v>
      </c>
      <c r="J68">
        <f t="shared" ref="J68:J103" si="27">_xlfn.NORM.DIST(L68,$G$3,$H$3,FALSE)</f>
        <v>1.2641741193516982E-7</v>
      </c>
      <c r="K68">
        <f t="shared" ref="K68:K103" si="28">J68*$H$3</f>
        <v>5.4850988358734939E-9</v>
      </c>
      <c r="L68">
        <f t="shared" si="18"/>
        <v>0.32500000000000018</v>
      </c>
      <c r="AK68" s="103" t="s">
        <v>104</v>
      </c>
      <c r="AL68" s="108"/>
      <c r="AM68" s="103"/>
      <c r="AN68" s="103"/>
      <c r="AO68" s="103"/>
      <c r="AU68" t="str">
        <f t="shared" si="24"/>
        <v/>
      </c>
      <c r="AV68" s="2" t="str">
        <f t="shared" si="25"/>
        <v/>
      </c>
      <c r="BS68" t="str">
        <f t="shared" ref="BS68:BT112" si="29">IF(A68&gt;0,A68,"")</f>
        <v/>
      </c>
      <c r="BT68" t="str">
        <f t="shared" si="29"/>
        <v/>
      </c>
      <c r="BU68" t="str">
        <f t="shared" ref="BU68:BU112" si="30">BS68</f>
        <v/>
      </c>
    </row>
    <row r="69" spans="9:73" x14ac:dyDescent="0.25">
      <c r="I69">
        <f t="shared" si="26"/>
        <v>0.99999999956680785</v>
      </c>
      <c r="J69">
        <f t="shared" si="27"/>
        <v>6.2775493947843294E-8</v>
      </c>
      <c r="K69">
        <f t="shared" si="28"/>
        <v>2.7237528715686744E-9</v>
      </c>
      <c r="L69">
        <f t="shared" ref="L69:L103" si="31">L68+0.005</f>
        <v>0.33000000000000018</v>
      </c>
      <c r="AK69" s="105" t="str">
        <f>IF(AL66&gt;0.05,("Accept Normal"),("Reject Normal"))</f>
        <v>Accept Normal</v>
      </c>
      <c r="AL69" s="110"/>
      <c r="AM69" s="103"/>
      <c r="AN69" s="103"/>
      <c r="AO69" s="103"/>
      <c r="AU69" t="str">
        <f t="shared" si="24"/>
        <v/>
      </c>
      <c r="AV69" s="2" t="str">
        <f t="shared" si="25"/>
        <v/>
      </c>
      <c r="BS69" t="str">
        <f t="shared" si="29"/>
        <v/>
      </c>
      <c r="BT69" t="str">
        <f t="shared" si="29"/>
        <v/>
      </c>
      <c r="BU69" t="str">
        <f t="shared" si="30"/>
        <v/>
      </c>
    </row>
    <row r="70" spans="9:73" x14ac:dyDescent="0.25">
      <c r="I70">
        <f t="shared" si="26"/>
        <v>0.99999999979146126</v>
      </c>
      <c r="J70">
        <f t="shared" si="27"/>
        <v>3.0761402102309605E-8</v>
      </c>
      <c r="K70">
        <f t="shared" si="28"/>
        <v>1.3347000882105045E-9</v>
      </c>
      <c r="L70">
        <f t="shared" si="31"/>
        <v>0.33500000000000019</v>
      </c>
      <c r="AU70" t="str">
        <f t="shared" si="24"/>
        <v/>
      </c>
      <c r="AV70" s="2" t="str">
        <f t="shared" si="25"/>
        <v/>
      </c>
      <c r="BS70" t="str">
        <f t="shared" si="29"/>
        <v/>
      </c>
      <c r="BT70" t="str">
        <f t="shared" si="29"/>
        <v/>
      </c>
      <c r="BU70" t="str">
        <f t="shared" si="30"/>
        <v/>
      </c>
    </row>
    <row r="71" spans="9:73" x14ac:dyDescent="0.25">
      <c r="I71">
        <f t="shared" si="26"/>
        <v>0.99999999990090438</v>
      </c>
      <c r="J71">
        <f t="shared" si="27"/>
        <v>1.4874927552541279E-8</v>
      </c>
      <c r="K71">
        <f t="shared" si="28"/>
        <v>6.4540514279780112E-10</v>
      </c>
      <c r="L71">
        <f t="shared" si="31"/>
        <v>0.34000000000000019</v>
      </c>
      <c r="AU71" t="str">
        <f t="shared" si="24"/>
        <v/>
      </c>
      <c r="AV71" s="2" t="str">
        <f t="shared" si="25"/>
        <v/>
      </c>
      <c r="BS71" t="str">
        <f t="shared" si="29"/>
        <v/>
      </c>
      <c r="BT71" t="str">
        <f t="shared" si="29"/>
        <v/>
      </c>
      <c r="BU71" t="str">
        <f t="shared" si="30"/>
        <v/>
      </c>
    </row>
    <row r="72" spans="9:73" x14ac:dyDescent="0.25">
      <c r="I72">
        <f t="shared" si="26"/>
        <v>0.99999999995351851</v>
      </c>
      <c r="J72">
        <f t="shared" si="27"/>
        <v>7.0980055757989909E-9</v>
      </c>
      <c r="K72">
        <f t="shared" si="28"/>
        <v>3.0797389002714764E-10</v>
      </c>
      <c r="L72">
        <f t="shared" si="31"/>
        <v>0.3450000000000002</v>
      </c>
      <c r="AU72" t="str">
        <f t="shared" si="24"/>
        <v/>
      </c>
      <c r="AV72" s="2" t="str">
        <f t="shared" si="25"/>
        <v/>
      </c>
      <c r="BS72" t="str">
        <f t="shared" si="29"/>
        <v/>
      </c>
      <c r="BT72" t="str">
        <f t="shared" si="29"/>
        <v/>
      </c>
      <c r="BU72" t="str">
        <f t="shared" si="30"/>
        <v/>
      </c>
    </row>
    <row r="73" spans="9:73" x14ac:dyDescent="0.25">
      <c r="I73">
        <f t="shared" si="26"/>
        <v>0.99999999997847921</v>
      </c>
      <c r="J73">
        <f t="shared" si="27"/>
        <v>3.3423394699448988E-9</v>
      </c>
      <c r="K73">
        <f t="shared" si="28"/>
        <v>1.4502007322448962E-10</v>
      </c>
      <c r="L73">
        <f t="shared" si="31"/>
        <v>0.3500000000000002</v>
      </c>
      <c r="AU73" t="str">
        <f t="shared" si="24"/>
        <v/>
      </c>
      <c r="AV73" s="2" t="str">
        <f t="shared" si="25"/>
        <v/>
      </c>
      <c r="BS73" t="str">
        <f t="shared" si="29"/>
        <v/>
      </c>
      <c r="BT73" t="str">
        <f t="shared" si="29"/>
        <v/>
      </c>
      <c r="BU73" t="str">
        <f t="shared" si="30"/>
        <v/>
      </c>
    </row>
    <row r="74" spans="9:73" x14ac:dyDescent="0.25">
      <c r="I74">
        <f t="shared" si="26"/>
        <v>0.99999999999016465</v>
      </c>
      <c r="J74">
        <f t="shared" si="27"/>
        <v>1.5530932188633105E-9</v>
      </c>
      <c r="K74">
        <f t="shared" si="28"/>
        <v>6.7386839173379554E-11</v>
      </c>
      <c r="L74">
        <f t="shared" si="31"/>
        <v>0.3550000000000002</v>
      </c>
      <c r="AU74" t="str">
        <f t="shared" si="24"/>
        <v/>
      </c>
      <c r="AV74" s="2" t="str">
        <f t="shared" si="25"/>
        <v/>
      </c>
      <c r="BS74" t="str">
        <f t="shared" si="29"/>
        <v/>
      </c>
      <c r="BT74" t="str">
        <f t="shared" si="29"/>
        <v/>
      </c>
      <c r="BU74" t="str">
        <f t="shared" si="30"/>
        <v/>
      </c>
    </row>
    <row r="75" spans="9:73" x14ac:dyDescent="0.25">
      <c r="I75">
        <f t="shared" si="26"/>
        <v>0.99999999999556322</v>
      </c>
      <c r="J75">
        <f t="shared" si="27"/>
        <v>7.1215943736423782E-10</v>
      </c>
      <c r="K75">
        <f t="shared" si="28"/>
        <v>3.0899737947855938E-11</v>
      </c>
      <c r="L75">
        <f t="shared" si="31"/>
        <v>0.36000000000000021</v>
      </c>
      <c r="AL75" t="s">
        <v>6</v>
      </c>
      <c r="AM75" t="s">
        <v>71</v>
      </c>
      <c r="AU75" t="str">
        <f t="shared" si="24"/>
        <v/>
      </c>
      <c r="AV75" s="2" t="str">
        <f t="shared" si="25"/>
        <v/>
      </c>
      <c r="BS75" t="str">
        <f t="shared" si="29"/>
        <v/>
      </c>
      <c r="BT75" t="str">
        <f t="shared" si="29"/>
        <v/>
      </c>
      <c r="BU75" t="str">
        <f t="shared" si="30"/>
        <v/>
      </c>
    </row>
    <row r="76" spans="9:73" x14ac:dyDescent="0.25">
      <c r="I76">
        <f t="shared" si="26"/>
        <v>0.99999999999802447</v>
      </c>
      <c r="J76">
        <f t="shared" si="27"/>
        <v>3.2224759783604827E-10</v>
      </c>
      <c r="K76">
        <f t="shared" si="28"/>
        <v>1.398193410777931E-11</v>
      </c>
      <c r="L76">
        <f t="shared" si="31"/>
        <v>0.36500000000000021</v>
      </c>
      <c r="AK76" t="s">
        <v>68</v>
      </c>
      <c r="AL76" s="2">
        <f>_xlfn.QUARTILE.INC(A3:A202,1)</f>
        <v>3.3750000000000002E-2</v>
      </c>
      <c r="AM76">
        <v>0.25</v>
      </c>
      <c r="AU76" t="str">
        <f t="shared" si="24"/>
        <v/>
      </c>
      <c r="AV76" s="2" t="str">
        <f t="shared" si="25"/>
        <v/>
      </c>
      <c r="BS76" t="str">
        <f t="shared" si="29"/>
        <v/>
      </c>
      <c r="BT76" t="str">
        <f t="shared" si="29"/>
        <v/>
      </c>
      <c r="BU76" t="str">
        <f t="shared" si="30"/>
        <v/>
      </c>
    </row>
    <row r="77" spans="9:73" x14ac:dyDescent="0.25">
      <c r="I77">
        <f t="shared" si="26"/>
        <v>0.99999999999913181</v>
      </c>
      <c r="J77">
        <f t="shared" si="27"/>
        <v>1.4389141649556607E-10</v>
      </c>
      <c r="K77">
        <f t="shared" si="28"/>
        <v>6.24327479126665E-12</v>
      </c>
      <c r="L77">
        <f t="shared" si="31"/>
        <v>0.37000000000000022</v>
      </c>
      <c r="AK77" t="s">
        <v>70</v>
      </c>
      <c r="AL77" s="2">
        <f>_xlfn.QUARTILE.INC(A3:A202,2)</f>
        <v>5.8000000000000003E-2</v>
      </c>
      <c r="AM77">
        <v>0.5</v>
      </c>
      <c r="AU77" t="str">
        <f t="shared" si="24"/>
        <v/>
      </c>
      <c r="AV77" s="2" t="str">
        <f t="shared" si="25"/>
        <v/>
      </c>
      <c r="BS77" t="str">
        <f t="shared" si="29"/>
        <v/>
      </c>
      <c r="BT77" t="str">
        <f t="shared" si="29"/>
        <v/>
      </c>
      <c r="BU77" t="str">
        <f t="shared" si="30"/>
        <v/>
      </c>
    </row>
    <row r="78" spans="9:73" x14ac:dyDescent="0.25">
      <c r="I78">
        <f t="shared" si="26"/>
        <v>0.9999999999996233</v>
      </c>
      <c r="J78">
        <f t="shared" si="27"/>
        <v>6.3403441478364117E-11</v>
      </c>
      <c r="K78">
        <f t="shared" si="28"/>
        <v>2.7509987565771077E-12</v>
      </c>
      <c r="L78">
        <f t="shared" si="31"/>
        <v>0.37500000000000022</v>
      </c>
      <c r="AK78" t="s">
        <v>69</v>
      </c>
      <c r="AL78" s="2">
        <f>_xlfn.QUARTILE.INC(A3:A202,3)</f>
        <v>9.0999999999999998E-2</v>
      </c>
      <c r="AM78">
        <v>0.75</v>
      </c>
      <c r="AU78" t="str">
        <f t="shared" si="24"/>
        <v/>
      </c>
      <c r="AV78" s="2" t="str">
        <f t="shared" si="25"/>
        <v/>
      </c>
      <c r="BS78" t="str">
        <f t="shared" si="29"/>
        <v/>
      </c>
      <c r="BT78" t="str">
        <f t="shared" si="29"/>
        <v/>
      </c>
      <c r="BU78" t="str">
        <f t="shared" si="30"/>
        <v/>
      </c>
    </row>
    <row r="79" spans="9:73" x14ac:dyDescent="0.25">
      <c r="I79">
        <f t="shared" si="26"/>
        <v>0.99999999999983868</v>
      </c>
      <c r="J79">
        <f t="shared" si="27"/>
        <v>2.7569159106632962E-11</v>
      </c>
      <c r="K79">
        <f t="shared" si="28"/>
        <v>1.1961925197405003E-12</v>
      </c>
      <c r="L79">
        <f t="shared" si="31"/>
        <v>0.38000000000000023</v>
      </c>
      <c r="AU79" t="str">
        <f t="shared" si="24"/>
        <v/>
      </c>
      <c r="AV79" s="2" t="str">
        <f t="shared" si="25"/>
        <v/>
      </c>
      <c r="BS79" t="str">
        <f t="shared" si="29"/>
        <v/>
      </c>
      <c r="BT79" t="str">
        <f t="shared" si="29"/>
        <v/>
      </c>
      <c r="BU79" t="str">
        <f t="shared" si="30"/>
        <v/>
      </c>
    </row>
    <row r="80" spans="9:73" x14ac:dyDescent="0.25">
      <c r="I80">
        <f t="shared" si="26"/>
        <v>0.99999999999993183</v>
      </c>
      <c r="J80">
        <f t="shared" si="27"/>
        <v>1.1829515357816134E-11</v>
      </c>
      <c r="K80">
        <f t="shared" si="28"/>
        <v>5.132683854608586E-13</v>
      </c>
      <c r="L80">
        <f t="shared" si="31"/>
        <v>0.38500000000000023</v>
      </c>
      <c r="AU80" t="str">
        <f t="shared" si="24"/>
        <v/>
      </c>
      <c r="AV80" s="2" t="str">
        <f t="shared" si="25"/>
        <v/>
      </c>
      <c r="BS80" t="str">
        <f t="shared" si="29"/>
        <v/>
      </c>
      <c r="BT80" t="str">
        <f t="shared" si="29"/>
        <v/>
      </c>
      <c r="BU80" t="str">
        <f t="shared" si="30"/>
        <v/>
      </c>
    </row>
    <row r="81" spans="9:73" x14ac:dyDescent="0.25">
      <c r="I81">
        <f t="shared" si="26"/>
        <v>0.99999999999997158</v>
      </c>
      <c r="J81">
        <f t="shared" si="27"/>
        <v>5.0089088600054709E-12</v>
      </c>
      <c r="K81">
        <f t="shared" si="28"/>
        <v>2.1733050642661481E-13</v>
      </c>
      <c r="L81">
        <f t="shared" si="31"/>
        <v>0.39000000000000024</v>
      </c>
      <c r="AU81" t="str">
        <f t="shared" si="24"/>
        <v/>
      </c>
      <c r="AV81" s="2" t="str">
        <f t="shared" si="25"/>
        <v/>
      </c>
      <c r="BS81" t="str">
        <f t="shared" si="29"/>
        <v/>
      </c>
      <c r="BT81" t="str">
        <f t="shared" si="29"/>
        <v/>
      </c>
      <c r="BU81" t="str">
        <f t="shared" si="30"/>
        <v/>
      </c>
    </row>
    <row r="82" spans="9:73" x14ac:dyDescent="0.25">
      <c r="I82">
        <f t="shared" si="26"/>
        <v>0.99999999999998834</v>
      </c>
      <c r="J82">
        <f t="shared" si="27"/>
        <v>2.0929172190709515E-12</v>
      </c>
      <c r="K82">
        <f t="shared" si="28"/>
        <v>9.0809150623909618E-14</v>
      </c>
      <c r="L82">
        <f t="shared" si="31"/>
        <v>0.39500000000000024</v>
      </c>
      <c r="AU82" t="str">
        <f t="shared" si="24"/>
        <v/>
      </c>
      <c r="AV82" s="2" t="str">
        <f t="shared" si="25"/>
        <v/>
      </c>
      <c r="BS82" t="str">
        <f t="shared" si="29"/>
        <v/>
      </c>
      <c r="BT82" t="str">
        <f t="shared" si="29"/>
        <v/>
      </c>
      <c r="BU82" t="str">
        <f t="shared" si="30"/>
        <v/>
      </c>
    </row>
    <row r="83" spans="9:73" x14ac:dyDescent="0.25">
      <c r="I83">
        <f t="shared" si="26"/>
        <v>0.99999999999999523</v>
      </c>
      <c r="J83">
        <f t="shared" si="27"/>
        <v>8.6296606319791027E-13</v>
      </c>
      <c r="K83">
        <f t="shared" si="28"/>
        <v>3.7443055321150142E-14</v>
      </c>
      <c r="L83">
        <f t="shared" si="31"/>
        <v>0.40000000000000024</v>
      </c>
      <c r="AU83" t="str">
        <f t="shared" si="24"/>
        <v/>
      </c>
      <c r="AV83" s="2" t="str">
        <f t="shared" si="25"/>
        <v/>
      </c>
      <c r="BS83" t="str">
        <f t="shared" si="29"/>
        <v/>
      </c>
      <c r="BT83" t="str">
        <f t="shared" si="29"/>
        <v/>
      </c>
      <c r="BU83" t="str">
        <f t="shared" si="30"/>
        <v/>
      </c>
    </row>
    <row r="84" spans="9:73" x14ac:dyDescent="0.25">
      <c r="I84">
        <f t="shared" si="26"/>
        <v>0.99999999999999811</v>
      </c>
      <c r="J84">
        <f t="shared" si="27"/>
        <v>3.5113015447625777E-13</v>
      </c>
      <c r="K84">
        <f t="shared" si="28"/>
        <v>1.5235113360377103E-14</v>
      </c>
      <c r="L84">
        <f t="shared" si="31"/>
        <v>0.40500000000000025</v>
      </c>
      <c r="AU84" t="str">
        <f t="shared" si="24"/>
        <v/>
      </c>
      <c r="AV84" s="2" t="str">
        <f t="shared" si="25"/>
        <v/>
      </c>
      <c r="BS84" t="str">
        <f t="shared" si="29"/>
        <v/>
      </c>
      <c r="BT84" t="str">
        <f t="shared" si="29"/>
        <v/>
      </c>
      <c r="BU84" t="str">
        <f t="shared" si="30"/>
        <v/>
      </c>
    </row>
    <row r="85" spans="9:73" x14ac:dyDescent="0.25">
      <c r="I85">
        <f t="shared" si="26"/>
        <v>0.99999999999999922</v>
      </c>
      <c r="J85">
        <f t="shared" si="27"/>
        <v>1.4098577061833329E-13</v>
      </c>
      <c r="K85">
        <f t="shared" si="28"/>
        <v>6.1172023256569015E-15</v>
      </c>
      <c r="L85">
        <f t="shared" si="31"/>
        <v>0.41000000000000025</v>
      </c>
      <c r="AU85" t="str">
        <f t="shared" si="24"/>
        <v/>
      </c>
      <c r="AV85" s="2" t="str">
        <f t="shared" si="25"/>
        <v/>
      </c>
      <c r="BS85" t="str">
        <f t="shared" si="29"/>
        <v/>
      </c>
      <c r="BT85" t="str">
        <f t="shared" si="29"/>
        <v/>
      </c>
      <c r="BU85" t="str">
        <f t="shared" si="30"/>
        <v/>
      </c>
    </row>
    <row r="86" spans="9:73" x14ac:dyDescent="0.25">
      <c r="I86">
        <f t="shared" si="26"/>
        <v>0.99999999999999967</v>
      </c>
      <c r="J86">
        <f t="shared" si="27"/>
        <v>5.5861832964781784E-14</v>
      </c>
      <c r="K86">
        <f t="shared" si="28"/>
        <v>2.4237774707966499E-15</v>
      </c>
      <c r="L86">
        <f t="shared" si="31"/>
        <v>0.41500000000000026</v>
      </c>
      <c r="AU86" t="str">
        <f t="shared" ref="AU86:AU117" si="32">IF(B67&gt;0,B67,"")</f>
        <v/>
      </c>
      <c r="AV86" s="2" t="str">
        <f t="shared" ref="AV86:AV117" si="33">IF(A67&gt;0,A67,"")</f>
        <v/>
      </c>
      <c r="BS86" t="str">
        <f t="shared" si="29"/>
        <v/>
      </c>
      <c r="BT86" t="str">
        <f t="shared" si="29"/>
        <v/>
      </c>
      <c r="BU86" t="str">
        <f t="shared" si="30"/>
        <v/>
      </c>
    </row>
    <row r="87" spans="9:73" x14ac:dyDescent="0.25">
      <c r="I87">
        <f t="shared" si="26"/>
        <v>0.99999999999999989</v>
      </c>
      <c r="J87">
        <f t="shared" si="27"/>
        <v>2.1841769807387312E-14</v>
      </c>
      <c r="K87">
        <f t="shared" si="28"/>
        <v>9.4768801472819066E-16</v>
      </c>
      <c r="L87">
        <f t="shared" si="31"/>
        <v>0.42000000000000026</v>
      </c>
      <c r="AK87" t="s">
        <v>22</v>
      </c>
      <c r="AL87" t="s">
        <v>23</v>
      </c>
      <c r="AU87" t="str">
        <f t="shared" si="32"/>
        <v/>
      </c>
      <c r="AV87" s="2" t="str">
        <f t="shared" si="33"/>
        <v/>
      </c>
      <c r="BS87" t="str">
        <f t="shared" si="29"/>
        <v/>
      </c>
      <c r="BT87" t="str">
        <f t="shared" si="29"/>
        <v/>
      </c>
      <c r="BU87" t="str">
        <f t="shared" si="30"/>
        <v/>
      </c>
    </row>
    <row r="88" spans="9:73" x14ac:dyDescent="0.25">
      <c r="I88">
        <f t="shared" si="26"/>
        <v>1</v>
      </c>
      <c r="J88">
        <f t="shared" si="27"/>
        <v>8.4273923576671484E-15</v>
      </c>
      <c r="K88">
        <f t="shared" si="28"/>
        <v>3.6565437705839679E-16</v>
      </c>
      <c r="L88">
        <f t="shared" si="31"/>
        <v>0.42500000000000027</v>
      </c>
      <c r="AK88">
        <f>SLOPE(A3:A30,D3:D30)</f>
        <v>4.2259583380688623E-2</v>
      </c>
      <c r="AL88">
        <f>INTERCEPT(A3:A30,D3:D30)</f>
        <v>6.3928571428571432E-2</v>
      </c>
      <c r="AU88" t="str">
        <f t="shared" si="32"/>
        <v/>
      </c>
      <c r="AV88" s="2" t="str">
        <f t="shared" si="33"/>
        <v/>
      </c>
      <c r="BS88" t="str">
        <f t="shared" si="29"/>
        <v/>
      </c>
      <c r="BT88" t="str">
        <f t="shared" si="29"/>
        <v/>
      </c>
      <c r="BU88" t="str">
        <f t="shared" si="30"/>
        <v/>
      </c>
    </row>
    <row r="89" spans="9:73" x14ac:dyDescent="0.25">
      <c r="I89">
        <f t="shared" si="26"/>
        <v>1</v>
      </c>
      <c r="J89">
        <f t="shared" si="27"/>
        <v>3.2087164944785472E-15</v>
      </c>
      <c r="K89">
        <f t="shared" si="28"/>
        <v>1.3922233368879728E-16</v>
      </c>
      <c r="L89">
        <f t="shared" si="31"/>
        <v>0.43000000000000027</v>
      </c>
      <c r="AU89" t="str">
        <f t="shared" si="32"/>
        <v/>
      </c>
      <c r="AV89" s="2" t="str">
        <f t="shared" si="33"/>
        <v/>
      </c>
      <c r="BS89" t="str">
        <f t="shared" si="29"/>
        <v/>
      </c>
      <c r="BT89" t="str">
        <f t="shared" si="29"/>
        <v/>
      </c>
      <c r="BU89" t="str">
        <f t="shared" si="30"/>
        <v/>
      </c>
    </row>
    <row r="90" spans="9:73" x14ac:dyDescent="0.25">
      <c r="I90">
        <f t="shared" si="26"/>
        <v>1</v>
      </c>
      <c r="J90">
        <f t="shared" si="27"/>
        <v>1.205597181535321E-15</v>
      </c>
      <c r="K90">
        <f t="shared" si="28"/>
        <v>5.2309405767324062E-17</v>
      </c>
      <c r="L90">
        <f t="shared" si="31"/>
        <v>0.43500000000000028</v>
      </c>
      <c r="AK90" s="26" t="s">
        <v>12</v>
      </c>
      <c r="AL90" s="26" t="s">
        <v>13</v>
      </c>
      <c r="AM90" s="26" t="s">
        <v>16</v>
      </c>
      <c r="AN90" s="26" t="s">
        <v>15</v>
      </c>
      <c r="AO90" s="26" t="s">
        <v>16</v>
      </c>
      <c r="AU90" t="str">
        <f t="shared" si="32"/>
        <v/>
      </c>
      <c r="AV90" s="2" t="str">
        <f t="shared" si="33"/>
        <v/>
      </c>
      <c r="BS90" t="str">
        <f t="shared" si="29"/>
        <v/>
      </c>
      <c r="BT90" t="str">
        <f t="shared" si="29"/>
        <v/>
      </c>
      <c r="BU90" t="str">
        <f t="shared" si="30"/>
        <v/>
      </c>
    </row>
    <row r="91" spans="9:73" x14ac:dyDescent="0.25">
      <c r="I91">
        <f t="shared" si="26"/>
        <v>1</v>
      </c>
      <c r="J91">
        <f t="shared" si="27"/>
        <v>4.4699827348323217E-16</v>
      </c>
      <c r="K91">
        <f t="shared" si="28"/>
        <v>1.9394715268951252E-17</v>
      </c>
      <c r="L91">
        <f t="shared" si="31"/>
        <v>0.44000000000000028</v>
      </c>
      <c r="AK91">
        <v>0.1</v>
      </c>
      <c r="AL91">
        <f>NORMSINV(AK91)</f>
        <v>-1.2815515655446006</v>
      </c>
      <c r="AM91">
        <f>$AK$88*AL91 +$AL$88</f>
        <v>9.7707361877873433E-3</v>
      </c>
      <c r="AN91">
        <v>0.1</v>
      </c>
      <c r="AO91" s="2">
        <f>AM91</f>
        <v>9.7707361877873433E-3</v>
      </c>
      <c r="AU91" t="str">
        <f t="shared" si="32"/>
        <v/>
      </c>
      <c r="AV91" s="2" t="str">
        <f t="shared" si="33"/>
        <v/>
      </c>
      <c r="BS91" t="str">
        <f t="shared" si="29"/>
        <v/>
      </c>
      <c r="BT91" t="str">
        <f t="shared" si="29"/>
        <v/>
      </c>
      <c r="BU91" t="str">
        <f t="shared" si="30"/>
        <v/>
      </c>
    </row>
    <row r="92" spans="9:73" x14ac:dyDescent="0.25">
      <c r="I92">
        <f t="shared" si="26"/>
        <v>1</v>
      </c>
      <c r="J92">
        <f t="shared" si="27"/>
        <v>1.6354686055447324E-16</v>
      </c>
      <c r="K92">
        <f t="shared" si="28"/>
        <v>7.0961007720846814E-18</v>
      </c>
      <c r="L92">
        <f t="shared" si="31"/>
        <v>0.44500000000000028</v>
      </c>
      <c r="AK92">
        <v>0.25</v>
      </c>
      <c r="AL92">
        <f>NORMSINV(AK92)</f>
        <v>-0.67448975019608193</v>
      </c>
      <c r="AM92">
        <f>$AK$88*AL92 +$AL$88</f>
        <v>3.5424915590740264E-2</v>
      </c>
      <c r="AN92">
        <v>0.25</v>
      </c>
      <c r="AO92" s="2">
        <f>AM92</f>
        <v>3.5424915590740264E-2</v>
      </c>
      <c r="AU92" t="str">
        <f t="shared" si="32"/>
        <v/>
      </c>
      <c r="AV92" s="2" t="str">
        <f t="shared" si="33"/>
        <v/>
      </c>
      <c r="BS92" t="str">
        <f t="shared" si="29"/>
        <v/>
      </c>
      <c r="BT92" t="str">
        <f t="shared" si="29"/>
        <v/>
      </c>
      <c r="BU92" t="str">
        <f t="shared" si="30"/>
        <v/>
      </c>
    </row>
    <row r="93" spans="9:73" x14ac:dyDescent="0.25">
      <c r="I93">
        <f t="shared" si="26"/>
        <v>1</v>
      </c>
      <c r="J93">
        <f t="shared" si="27"/>
        <v>5.9048833473103641E-17</v>
      </c>
      <c r="K93">
        <f t="shared" si="28"/>
        <v>2.5620575740714201E-18</v>
      </c>
      <c r="L93">
        <f t="shared" si="31"/>
        <v>0.45000000000000029</v>
      </c>
      <c r="AK93">
        <v>0.5</v>
      </c>
      <c r="AL93">
        <f>NORMSINV(AK93)</f>
        <v>0</v>
      </c>
      <c r="AM93">
        <f>$AK$88*AL93 +$AL$88</f>
        <v>6.3928571428571432E-2</v>
      </c>
      <c r="AN93">
        <v>0.5</v>
      </c>
      <c r="AO93" s="2">
        <f>AM93</f>
        <v>6.3928571428571432E-2</v>
      </c>
      <c r="AU93" t="str">
        <f t="shared" si="32"/>
        <v/>
      </c>
      <c r="AV93" s="2" t="str">
        <f t="shared" si="33"/>
        <v/>
      </c>
      <c r="BS93" t="str">
        <f t="shared" si="29"/>
        <v/>
      </c>
      <c r="BT93" t="str">
        <f t="shared" si="29"/>
        <v/>
      </c>
      <c r="BU93" t="str">
        <f t="shared" si="30"/>
        <v/>
      </c>
    </row>
    <row r="94" spans="9:73" x14ac:dyDescent="0.25">
      <c r="I94">
        <f t="shared" si="26"/>
        <v>1</v>
      </c>
      <c r="J94">
        <f t="shared" si="27"/>
        <v>2.1038422741218473E-17</v>
      </c>
      <c r="K94">
        <f t="shared" si="28"/>
        <v>9.128317556892473E-19</v>
      </c>
      <c r="L94">
        <f t="shared" si="31"/>
        <v>0.45500000000000029</v>
      </c>
      <c r="AK94">
        <v>0.75</v>
      </c>
      <c r="AL94">
        <f>NORMSINV(AK94)</f>
        <v>0.67448975019608193</v>
      </c>
      <c r="AM94">
        <f>$AK$88*AL94 +$AL$88</f>
        <v>9.24322272664026E-2</v>
      </c>
      <c r="AN94">
        <v>0.75</v>
      </c>
      <c r="AO94" s="2">
        <f>AM94</f>
        <v>9.24322272664026E-2</v>
      </c>
      <c r="AU94" t="str">
        <f t="shared" si="32"/>
        <v/>
      </c>
      <c r="AV94" s="2" t="str">
        <f t="shared" si="33"/>
        <v/>
      </c>
      <c r="BS94" t="str">
        <f t="shared" si="29"/>
        <v/>
      </c>
      <c r="BT94" t="str">
        <f t="shared" si="29"/>
        <v/>
      </c>
      <c r="BU94" t="str">
        <f t="shared" si="30"/>
        <v/>
      </c>
    </row>
    <row r="95" spans="9:73" x14ac:dyDescent="0.25">
      <c r="I95">
        <f t="shared" si="26"/>
        <v>1</v>
      </c>
      <c r="J95">
        <f t="shared" si="27"/>
        <v>7.3968664393939857E-18</v>
      </c>
      <c r="K95">
        <f t="shared" si="28"/>
        <v>3.2094110197919838E-19</v>
      </c>
      <c r="L95">
        <f t="shared" si="31"/>
        <v>0.4600000000000003</v>
      </c>
      <c r="AK95">
        <v>0.9</v>
      </c>
      <c r="AL95">
        <f>NORMSINV(0.9)</f>
        <v>1.2815515655446006</v>
      </c>
      <c r="AM95">
        <f>$AK$88*AL95 +$AL$88</f>
        <v>0.11808640666935552</v>
      </c>
      <c r="AN95">
        <v>0.9</v>
      </c>
      <c r="AO95" s="2">
        <f>AM95</f>
        <v>0.11808640666935552</v>
      </c>
      <c r="AU95" t="str">
        <f t="shared" si="32"/>
        <v/>
      </c>
      <c r="AV95" s="2" t="str">
        <f t="shared" si="33"/>
        <v/>
      </c>
      <c r="BS95" t="str">
        <f t="shared" si="29"/>
        <v/>
      </c>
      <c r="BT95" t="str">
        <f t="shared" si="29"/>
        <v/>
      </c>
      <c r="BU95" t="str">
        <f t="shared" si="30"/>
        <v/>
      </c>
    </row>
    <row r="96" spans="9:73" x14ac:dyDescent="0.25">
      <c r="I96">
        <f t="shared" si="26"/>
        <v>1</v>
      </c>
      <c r="J96">
        <f t="shared" si="27"/>
        <v>2.566345482975581E-18</v>
      </c>
      <c r="K96">
        <f t="shared" si="28"/>
        <v>1.1135063125906612E-19</v>
      </c>
      <c r="L96">
        <f t="shared" si="31"/>
        <v>0.4650000000000003</v>
      </c>
      <c r="AU96" t="str">
        <f t="shared" si="32"/>
        <v/>
      </c>
      <c r="AV96" s="2" t="str">
        <f t="shared" si="33"/>
        <v/>
      </c>
      <c r="BS96" t="str">
        <f t="shared" si="29"/>
        <v/>
      </c>
      <c r="BT96" t="str">
        <f t="shared" si="29"/>
        <v/>
      </c>
      <c r="BU96" t="str">
        <f t="shared" si="30"/>
        <v/>
      </c>
    </row>
    <row r="97" spans="9:73" x14ac:dyDescent="0.25">
      <c r="I97">
        <f t="shared" si="26"/>
        <v>1</v>
      </c>
      <c r="J97">
        <f t="shared" si="27"/>
        <v>8.7864857573424136E-19</v>
      </c>
      <c r="K97">
        <f t="shared" si="28"/>
        <v>3.8123500601114537E-20</v>
      </c>
      <c r="L97">
        <f t="shared" si="31"/>
        <v>0.47000000000000031</v>
      </c>
      <c r="AU97" t="str">
        <f t="shared" si="32"/>
        <v/>
      </c>
      <c r="AV97" s="2" t="str">
        <f t="shared" si="33"/>
        <v/>
      </c>
      <c r="BS97" t="str">
        <f t="shared" si="29"/>
        <v/>
      </c>
      <c r="BT97" t="str">
        <f t="shared" si="29"/>
        <v/>
      </c>
      <c r="BU97" t="str">
        <f t="shared" si="30"/>
        <v/>
      </c>
    </row>
    <row r="98" spans="9:73" x14ac:dyDescent="0.25">
      <c r="I98">
        <f t="shared" si="26"/>
        <v>1</v>
      </c>
      <c r="J98">
        <f t="shared" si="27"/>
        <v>2.9685751133314909E-19</v>
      </c>
      <c r="K98">
        <f t="shared" si="28"/>
        <v>1.2880288916757684E-20</v>
      </c>
      <c r="L98">
        <f t="shared" si="31"/>
        <v>0.47500000000000031</v>
      </c>
      <c r="AU98" t="str">
        <f t="shared" si="32"/>
        <v/>
      </c>
      <c r="AV98" s="2" t="str">
        <f t="shared" si="33"/>
        <v/>
      </c>
      <c r="BS98" t="str">
        <f t="shared" si="29"/>
        <v/>
      </c>
      <c r="BT98" t="str">
        <f t="shared" si="29"/>
        <v/>
      </c>
      <c r="BU98" t="str">
        <f t="shared" si="30"/>
        <v/>
      </c>
    </row>
    <row r="99" spans="9:73" x14ac:dyDescent="0.25">
      <c r="I99">
        <f t="shared" si="26"/>
        <v>1</v>
      </c>
      <c r="J99">
        <f t="shared" si="27"/>
        <v>9.8972290143309001E-20</v>
      </c>
      <c r="K99">
        <f t="shared" si="28"/>
        <v>4.2942881454272877E-21</v>
      </c>
      <c r="L99">
        <f t="shared" si="31"/>
        <v>0.48000000000000032</v>
      </c>
      <c r="AU99" t="str">
        <f t="shared" si="32"/>
        <v/>
      </c>
      <c r="AV99" s="2" t="str">
        <f t="shared" si="33"/>
        <v/>
      </c>
      <c r="BS99" t="str">
        <f t="shared" si="29"/>
        <v/>
      </c>
      <c r="BT99" t="str">
        <f t="shared" si="29"/>
        <v/>
      </c>
      <c r="BU99" t="str">
        <f t="shared" si="30"/>
        <v/>
      </c>
    </row>
    <row r="100" spans="9:73" x14ac:dyDescent="0.25">
      <c r="I100">
        <f t="shared" si="26"/>
        <v>1</v>
      </c>
      <c r="J100">
        <f t="shared" si="27"/>
        <v>3.2562065189851237E-20</v>
      </c>
      <c r="K100">
        <f t="shared" si="28"/>
        <v>1.4128286850080729E-21</v>
      </c>
      <c r="L100">
        <f t="shared" si="31"/>
        <v>0.48500000000000032</v>
      </c>
      <c r="AU100" t="str">
        <f t="shared" si="32"/>
        <v/>
      </c>
      <c r="AV100" s="2" t="str">
        <f t="shared" si="33"/>
        <v/>
      </c>
      <c r="BS100" t="str">
        <f t="shared" si="29"/>
        <v/>
      </c>
      <c r="BT100" t="str">
        <f t="shared" si="29"/>
        <v/>
      </c>
      <c r="BU100" t="str">
        <f t="shared" si="30"/>
        <v/>
      </c>
    </row>
    <row r="101" spans="9:73" x14ac:dyDescent="0.25">
      <c r="I101">
        <f t="shared" si="26"/>
        <v>1</v>
      </c>
      <c r="J101">
        <f t="shared" si="27"/>
        <v>1.0571655631865439E-20</v>
      </c>
      <c r="K101">
        <f t="shared" si="28"/>
        <v>4.5869137100621571E-22</v>
      </c>
      <c r="L101">
        <f t="shared" si="31"/>
        <v>0.49000000000000032</v>
      </c>
      <c r="AU101" t="str">
        <f t="shared" si="32"/>
        <v/>
      </c>
      <c r="AV101" s="2" t="str">
        <f t="shared" si="33"/>
        <v/>
      </c>
      <c r="BS101" t="str">
        <f t="shared" si="29"/>
        <v/>
      </c>
      <c r="BT101" t="str">
        <f t="shared" si="29"/>
        <v/>
      </c>
      <c r="BU101" t="str">
        <f t="shared" si="30"/>
        <v/>
      </c>
    </row>
    <row r="102" spans="9:73" x14ac:dyDescent="0.25">
      <c r="I102">
        <f t="shared" si="26"/>
        <v>1</v>
      </c>
      <c r="J102">
        <f t="shared" si="27"/>
        <v>3.3869346600268088E-21</v>
      </c>
      <c r="K102">
        <f t="shared" si="28"/>
        <v>1.4695500466676027E-22</v>
      </c>
      <c r="L102">
        <f t="shared" si="31"/>
        <v>0.49500000000000033</v>
      </c>
      <c r="AU102" t="str">
        <f t="shared" si="32"/>
        <v/>
      </c>
      <c r="AV102" s="2" t="str">
        <f t="shared" si="33"/>
        <v/>
      </c>
      <c r="BS102" t="str">
        <f t="shared" si="29"/>
        <v/>
      </c>
      <c r="BT102" t="str">
        <f t="shared" si="29"/>
        <v/>
      </c>
      <c r="BU102" t="str">
        <f t="shared" si="30"/>
        <v/>
      </c>
    </row>
    <row r="103" spans="9:73" x14ac:dyDescent="0.25">
      <c r="I103">
        <f t="shared" si="26"/>
        <v>1</v>
      </c>
      <c r="J103">
        <f t="shared" si="27"/>
        <v>1.0707876993504607E-21</v>
      </c>
      <c r="K103">
        <f t="shared" si="28"/>
        <v>4.6460185138000541E-23</v>
      </c>
      <c r="L103">
        <f t="shared" si="31"/>
        <v>0.50000000000000033</v>
      </c>
      <c r="AU103" t="str">
        <f t="shared" si="32"/>
        <v/>
      </c>
      <c r="AV103" s="2" t="str">
        <f t="shared" si="33"/>
        <v/>
      </c>
      <c r="BS103" t="str">
        <f t="shared" si="29"/>
        <v/>
      </c>
      <c r="BT103" t="str">
        <f t="shared" si="29"/>
        <v/>
      </c>
      <c r="BU103" t="str">
        <f t="shared" si="30"/>
        <v/>
      </c>
    </row>
    <row r="104" spans="9:73" x14ac:dyDescent="0.25">
      <c r="AU104" t="str">
        <f t="shared" si="32"/>
        <v/>
      </c>
      <c r="AV104" s="2" t="str">
        <f t="shared" si="33"/>
        <v/>
      </c>
      <c r="BS104" t="str">
        <f t="shared" si="29"/>
        <v/>
      </c>
      <c r="BT104" t="str">
        <f t="shared" si="29"/>
        <v/>
      </c>
      <c r="BU104" t="str">
        <f t="shared" si="30"/>
        <v/>
      </c>
    </row>
    <row r="105" spans="9:73" x14ac:dyDescent="0.25">
      <c r="AU105" t="str">
        <f t="shared" si="32"/>
        <v/>
      </c>
      <c r="AV105" s="2" t="str">
        <f t="shared" si="33"/>
        <v/>
      </c>
      <c r="BS105" t="str">
        <f t="shared" si="29"/>
        <v/>
      </c>
      <c r="BT105" t="str">
        <f t="shared" si="29"/>
        <v/>
      </c>
      <c r="BU105" t="str">
        <f t="shared" si="30"/>
        <v/>
      </c>
    </row>
    <row r="106" spans="9:73" x14ac:dyDescent="0.25">
      <c r="AU106" t="str">
        <f t="shared" si="32"/>
        <v/>
      </c>
      <c r="AV106" s="2" t="str">
        <f t="shared" si="33"/>
        <v/>
      </c>
      <c r="BS106" t="str">
        <f t="shared" si="29"/>
        <v/>
      </c>
      <c r="BT106" t="str">
        <f t="shared" si="29"/>
        <v/>
      </c>
      <c r="BU106" t="str">
        <f t="shared" si="30"/>
        <v/>
      </c>
    </row>
    <row r="107" spans="9:73" x14ac:dyDescent="0.25">
      <c r="AU107" t="str">
        <f t="shared" si="32"/>
        <v/>
      </c>
      <c r="AV107" s="2" t="str">
        <f t="shared" si="33"/>
        <v/>
      </c>
      <c r="BS107" t="str">
        <f t="shared" si="29"/>
        <v/>
      </c>
      <c r="BT107" t="str">
        <f t="shared" si="29"/>
        <v/>
      </c>
      <c r="BU107" t="str">
        <f t="shared" si="30"/>
        <v/>
      </c>
    </row>
    <row r="108" spans="9:73" x14ac:dyDescent="0.25">
      <c r="AU108" t="str">
        <f t="shared" si="32"/>
        <v/>
      </c>
      <c r="AV108" s="2" t="str">
        <f t="shared" si="33"/>
        <v/>
      </c>
      <c r="BS108" t="str">
        <f t="shared" si="29"/>
        <v/>
      </c>
      <c r="BT108" t="str">
        <f t="shared" si="29"/>
        <v/>
      </c>
      <c r="BU108" t="str">
        <f t="shared" si="30"/>
        <v/>
      </c>
    </row>
    <row r="109" spans="9:73" x14ac:dyDescent="0.25">
      <c r="AU109" t="str">
        <f t="shared" si="32"/>
        <v/>
      </c>
      <c r="AV109" s="2" t="str">
        <f t="shared" si="33"/>
        <v/>
      </c>
      <c r="BS109" t="str">
        <f t="shared" si="29"/>
        <v/>
      </c>
      <c r="BT109" t="str">
        <f t="shared" si="29"/>
        <v/>
      </c>
      <c r="BU109" t="str">
        <f t="shared" si="30"/>
        <v/>
      </c>
    </row>
    <row r="110" spans="9:73" x14ac:dyDescent="0.25">
      <c r="AU110" t="str">
        <f t="shared" si="32"/>
        <v/>
      </c>
      <c r="AV110" s="2" t="str">
        <f t="shared" si="33"/>
        <v/>
      </c>
      <c r="BS110" t="str">
        <f t="shared" si="29"/>
        <v/>
      </c>
      <c r="BT110" t="str">
        <f t="shared" si="29"/>
        <v/>
      </c>
      <c r="BU110" t="str">
        <f t="shared" si="30"/>
        <v/>
      </c>
    </row>
    <row r="111" spans="9:73" x14ac:dyDescent="0.25">
      <c r="AU111" t="str">
        <f t="shared" si="32"/>
        <v/>
      </c>
      <c r="AV111" s="2" t="str">
        <f t="shared" si="33"/>
        <v/>
      </c>
      <c r="BS111" t="str">
        <f t="shared" si="29"/>
        <v/>
      </c>
      <c r="BT111" t="str">
        <f t="shared" si="29"/>
        <v/>
      </c>
      <c r="BU111" t="str">
        <f t="shared" si="30"/>
        <v/>
      </c>
    </row>
    <row r="112" spans="9:73" x14ac:dyDescent="0.25">
      <c r="AU112" t="str">
        <f t="shared" si="32"/>
        <v/>
      </c>
      <c r="AV112" s="2" t="str">
        <f t="shared" si="33"/>
        <v/>
      </c>
      <c r="BS112" t="str">
        <f t="shared" si="29"/>
        <v/>
      </c>
      <c r="BT112" t="str">
        <f t="shared" si="29"/>
        <v/>
      </c>
      <c r="BU112" t="str">
        <f t="shared" si="30"/>
        <v/>
      </c>
    </row>
    <row r="113" spans="47:48" x14ac:dyDescent="0.25">
      <c r="AU113" t="str">
        <f t="shared" si="32"/>
        <v/>
      </c>
      <c r="AV113" s="2" t="str">
        <f t="shared" si="33"/>
        <v/>
      </c>
    </row>
    <row r="114" spans="47:48" x14ac:dyDescent="0.25">
      <c r="AU114" t="str">
        <f t="shared" si="32"/>
        <v/>
      </c>
      <c r="AV114" s="2" t="str">
        <f t="shared" si="33"/>
        <v/>
      </c>
    </row>
    <row r="115" spans="47:48" x14ac:dyDescent="0.25">
      <c r="AU115" t="str">
        <f t="shared" si="32"/>
        <v/>
      </c>
      <c r="AV115" s="2" t="str">
        <f t="shared" si="33"/>
        <v/>
      </c>
    </row>
    <row r="116" spans="47:48" x14ac:dyDescent="0.25">
      <c r="AU116" t="str">
        <f t="shared" si="32"/>
        <v/>
      </c>
      <c r="AV116" s="2" t="str">
        <f t="shared" si="33"/>
        <v/>
      </c>
    </row>
    <row r="117" spans="47:48" x14ac:dyDescent="0.25">
      <c r="AU117" t="str">
        <f t="shared" si="32"/>
        <v/>
      </c>
      <c r="AV117" s="2" t="str">
        <f t="shared" si="33"/>
        <v/>
      </c>
    </row>
    <row r="118" spans="47:48" x14ac:dyDescent="0.25">
      <c r="AU118" t="str">
        <f t="shared" ref="AU118:AU149" si="34">IF(B99&gt;0,B99,"")</f>
        <v/>
      </c>
      <c r="AV118" s="2" t="str">
        <f t="shared" ref="AV118:AV149" si="35">IF(A99&gt;0,A99,"")</f>
        <v/>
      </c>
    </row>
    <row r="119" spans="47:48" x14ac:dyDescent="0.25">
      <c r="AU119" t="str">
        <f t="shared" si="34"/>
        <v/>
      </c>
      <c r="AV119" s="2" t="str">
        <f t="shared" si="35"/>
        <v/>
      </c>
    </row>
    <row r="120" spans="47:48" x14ac:dyDescent="0.25">
      <c r="AU120" t="str">
        <f t="shared" si="34"/>
        <v/>
      </c>
      <c r="AV120" s="2" t="str">
        <f t="shared" si="35"/>
        <v/>
      </c>
    </row>
    <row r="121" spans="47:48" x14ac:dyDescent="0.25">
      <c r="AU121" t="str">
        <f t="shared" si="34"/>
        <v/>
      </c>
      <c r="AV121" s="2" t="str">
        <f t="shared" si="35"/>
        <v/>
      </c>
    </row>
    <row r="122" spans="47:48" x14ac:dyDescent="0.25">
      <c r="AU122" t="str">
        <f t="shared" si="34"/>
        <v/>
      </c>
      <c r="AV122" s="2" t="str">
        <f t="shared" si="35"/>
        <v/>
      </c>
    </row>
    <row r="123" spans="47:48" x14ac:dyDescent="0.25">
      <c r="AU123" t="str">
        <f t="shared" si="34"/>
        <v/>
      </c>
      <c r="AV123" s="2" t="str">
        <f t="shared" si="35"/>
        <v/>
      </c>
    </row>
    <row r="124" spans="47:48" x14ac:dyDescent="0.25">
      <c r="AU124" t="str">
        <f t="shared" si="34"/>
        <v/>
      </c>
      <c r="AV124" s="2" t="str">
        <f t="shared" si="35"/>
        <v/>
      </c>
    </row>
    <row r="125" spans="47:48" x14ac:dyDescent="0.25">
      <c r="AU125" t="str">
        <f t="shared" si="34"/>
        <v/>
      </c>
      <c r="AV125" s="2" t="str">
        <f t="shared" si="35"/>
        <v/>
      </c>
    </row>
    <row r="126" spans="47:48" x14ac:dyDescent="0.25">
      <c r="AU126" t="str">
        <f t="shared" si="34"/>
        <v/>
      </c>
      <c r="AV126" s="2" t="str">
        <f t="shared" si="35"/>
        <v/>
      </c>
    </row>
    <row r="127" spans="47:48" x14ac:dyDescent="0.25">
      <c r="AU127" t="str">
        <f t="shared" si="34"/>
        <v/>
      </c>
      <c r="AV127" s="2" t="str">
        <f t="shared" si="35"/>
        <v/>
      </c>
    </row>
    <row r="128" spans="47:48" x14ac:dyDescent="0.25">
      <c r="AU128" t="str">
        <f t="shared" si="34"/>
        <v/>
      </c>
      <c r="AV128" s="2" t="str">
        <f t="shared" si="35"/>
        <v/>
      </c>
    </row>
    <row r="129" spans="47:48" x14ac:dyDescent="0.25">
      <c r="AU129" t="str">
        <f t="shared" si="34"/>
        <v/>
      </c>
      <c r="AV129" s="2" t="str">
        <f t="shared" si="35"/>
        <v/>
      </c>
    </row>
    <row r="130" spans="47:48" x14ac:dyDescent="0.25">
      <c r="AU130" t="str">
        <f t="shared" si="34"/>
        <v/>
      </c>
      <c r="AV130" s="2" t="str">
        <f t="shared" si="35"/>
        <v/>
      </c>
    </row>
    <row r="131" spans="47:48" x14ac:dyDescent="0.25">
      <c r="AU131" t="str">
        <f t="shared" si="34"/>
        <v/>
      </c>
      <c r="AV131" s="2" t="str">
        <f t="shared" si="35"/>
        <v/>
      </c>
    </row>
    <row r="132" spans="47:48" x14ac:dyDescent="0.25">
      <c r="AU132" t="str">
        <f t="shared" si="34"/>
        <v/>
      </c>
      <c r="AV132" s="2" t="str">
        <f t="shared" si="35"/>
        <v/>
      </c>
    </row>
    <row r="133" spans="47:48" x14ac:dyDescent="0.25">
      <c r="AU133" t="str">
        <f t="shared" si="34"/>
        <v/>
      </c>
      <c r="AV133" s="2" t="str">
        <f t="shared" si="35"/>
        <v/>
      </c>
    </row>
    <row r="134" spans="47:48" x14ac:dyDescent="0.25">
      <c r="AU134" t="str">
        <f t="shared" si="34"/>
        <v/>
      </c>
      <c r="AV134" s="2" t="str">
        <f t="shared" si="35"/>
        <v/>
      </c>
    </row>
    <row r="135" spans="47:48" x14ac:dyDescent="0.25">
      <c r="AU135" t="str">
        <f t="shared" si="34"/>
        <v/>
      </c>
      <c r="AV135" s="2" t="str">
        <f t="shared" si="35"/>
        <v/>
      </c>
    </row>
    <row r="136" spans="47:48" x14ac:dyDescent="0.25">
      <c r="AU136" t="str">
        <f t="shared" si="34"/>
        <v/>
      </c>
      <c r="AV136" s="2" t="str">
        <f t="shared" si="35"/>
        <v/>
      </c>
    </row>
    <row r="137" spans="47:48" x14ac:dyDescent="0.25">
      <c r="AU137" t="str">
        <f t="shared" si="34"/>
        <v/>
      </c>
      <c r="AV137" s="2" t="str">
        <f t="shared" si="35"/>
        <v/>
      </c>
    </row>
    <row r="138" spans="47:48" x14ac:dyDescent="0.25">
      <c r="AU138" t="str">
        <f t="shared" si="34"/>
        <v/>
      </c>
      <c r="AV138" s="2" t="str">
        <f t="shared" si="35"/>
        <v/>
      </c>
    </row>
    <row r="139" spans="47:48" x14ac:dyDescent="0.25">
      <c r="AU139" t="str">
        <f t="shared" si="34"/>
        <v/>
      </c>
      <c r="AV139" s="2" t="str">
        <f t="shared" si="35"/>
        <v/>
      </c>
    </row>
    <row r="140" spans="47:48" x14ac:dyDescent="0.25">
      <c r="AU140" t="str">
        <f t="shared" si="34"/>
        <v/>
      </c>
      <c r="AV140" s="2" t="str">
        <f t="shared" si="35"/>
        <v/>
      </c>
    </row>
    <row r="141" spans="47:48" x14ac:dyDescent="0.25">
      <c r="AU141" t="str">
        <f t="shared" si="34"/>
        <v/>
      </c>
      <c r="AV141" s="2" t="str">
        <f t="shared" si="35"/>
        <v/>
      </c>
    </row>
    <row r="142" spans="47:48" x14ac:dyDescent="0.25">
      <c r="AU142" t="str">
        <f t="shared" si="34"/>
        <v/>
      </c>
      <c r="AV142" s="2" t="str">
        <f t="shared" si="35"/>
        <v/>
      </c>
    </row>
    <row r="143" spans="47:48" x14ac:dyDescent="0.25">
      <c r="AU143" t="str">
        <f t="shared" si="34"/>
        <v/>
      </c>
      <c r="AV143" s="2" t="str">
        <f t="shared" si="35"/>
        <v/>
      </c>
    </row>
    <row r="144" spans="47:48" x14ac:dyDescent="0.25">
      <c r="AU144" t="str">
        <f t="shared" si="34"/>
        <v/>
      </c>
      <c r="AV144" s="2" t="str">
        <f t="shared" si="35"/>
        <v/>
      </c>
    </row>
    <row r="145" spans="47:73" x14ac:dyDescent="0.25">
      <c r="AU145" t="str">
        <f t="shared" si="34"/>
        <v/>
      </c>
      <c r="AV145" s="2" t="str">
        <f t="shared" si="35"/>
        <v/>
      </c>
    </row>
    <row r="146" spans="47:73" x14ac:dyDescent="0.25">
      <c r="AU146" t="str">
        <f t="shared" si="34"/>
        <v/>
      </c>
      <c r="AV146" s="2" t="str">
        <f t="shared" si="35"/>
        <v/>
      </c>
    </row>
    <row r="147" spans="47:73" x14ac:dyDescent="0.25">
      <c r="AU147" t="str">
        <f t="shared" si="34"/>
        <v/>
      </c>
      <c r="AV147" s="2" t="str">
        <f t="shared" si="35"/>
        <v/>
      </c>
    </row>
    <row r="148" spans="47:73" x14ac:dyDescent="0.25">
      <c r="AU148" t="str">
        <f t="shared" si="34"/>
        <v/>
      </c>
      <c r="AV148" s="2" t="str">
        <f t="shared" si="35"/>
        <v/>
      </c>
    </row>
    <row r="149" spans="47:73" x14ac:dyDescent="0.25">
      <c r="AU149" t="str">
        <f t="shared" si="34"/>
        <v/>
      </c>
      <c r="AV149" s="2" t="str">
        <f t="shared" si="35"/>
        <v/>
      </c>
    </row>
    <row r="150" spans="47:73" x14ac:dyDescent="0.25">
      <c r="AU150" t="str">
        <f t="shared" ref="AU150:AU181" si="36">IF(B131&gt;0,B131,"")</f>
        <v/>
      </c>
      <c r="AV150" s="2" t="str">
        <f t="shared" ref="AV150:AV181" si="37">IF(A131&gt;0,A131,"")</f>
        <v/>
      </c>
    </row>
    <row r="151" spans="47:73" x14ac:dyDescent="0.25">
      <c r="AU151" t="str">
        <f t="shared" si="36"/>
        <v/>
      </c>
      <c r="AV151" s="2" t="str">
        <f t="shared" si="37"/>
        <v/>
      </c>
    </row>
    <row r="152" spans="47:73" x14ac:dyDescent="0.25">
      <c r="AU152" t="str">
        <f t="shared" si="36"/>
        <v/>
      </c>
      <c r="AV152" s="2" t="str">
        <f t="shared" si="37"/>
        <v/>
      </c>
    </row>
    <row r="153" spans="47:73" x14ac:dyDescent="0.25">
      <c r="AU153" t="str">
        <f t="shared" si="36"/>
        <v/>
      </c>
      <c r="AV153" s="2" t="str">
        <f t="shared" si="37"/>
        <v/>
      </c>
    </row>
    <row r="154" spans="47:73" x14ac:dyDescent="0.25">
      <c r="AU154" t="str">
        <f t="shared" si="36"/>
        <v/>
      </c>
      <c r="AV154" s="2" t="str">
        <f t="shared" si="37"/>
        <v/>
      </c>
    </row>
    <row r="155" spans="47:73" x14ac:dyDescent="0.25">
      <c r="AU155" t="str">
        <f t="shared" si="36"/>
        <v/>
      </c>
      <c r="AV155" s="2" t="str">
        <f t="shared" si="37"/>
        <v/>
      </c>
    </row>
    <row r="156" spans="47:73" x14ac:dyDescent="0.25">
      <c r="AU156" t="str">
        <f t="shared" si="36"/>
        <v/>
      </c>
      <c r="AV156" s="2" t="str">
        <f t="shared" si="37"/>
        <v/>
      </c>
    </row>
    <row r="157" spans="47:73" x14ac:dyDescent="0.25">
      <c r="AU157" t="str">
        <f t="shared" si="36"/>
        <v/>
      </c>
      <c r="AV157" s="2" t="str">
        <f t="shared" si="37"/>
        <v/>
      </c>
    </row>
    <row r="158" spans="47:73" x14ac:dyDescent="0.25">
      <c r="AU158" t="str">
        <f t="shared" si="36"/>
        <v/>
      </c>
      <c r="AV158" s="2" t="str">
        <f t="shared" si="37"/>
        <v/>
      </c>
      <c r="BS158" t="str">
        <f t="shared" ref="BS158:BT221" si="38">IF(A158&gt;0,A158,"")</f>
        <v/>
      </c>
      <c r="BT158" t="str">
        <f t="shared" si="38"/>
        <v/>
      </c>
      <c r="BU158" t="str">
        <f t="shared" ref="BU158:BU187" si="39">BS158</f>
        <v/>
      </c>
    </row>
    <row r="159" spans="47:73" x14ac:dyDescent="0.25">
      <c r="AU159" t="str">
        <f t="shared" si="36"/>
        <v/>
      </c>
      <c r="AV159" s="2" t="str">
        <f t="shared" si="37"/>
        <v/>
      </c>
      <c r="BS159" t="str">
        <f t="shared" si="38"/>
        <v/>
      </c>
      <c r="BT159" t="str">
        <f t="shared" si="38"/>
        <v/>
      </c>
      <c r="BU159" t="str">
        <f t="shared" si="39"/>
        <v/>
      </c>
    </row>
    <row r="160" spans="47:73" x14ac:dyDescent="0.25">
      <c r="AU160" t="str">
        <f t="shared" si="36"/>
        <v/>
      </c>
      <c r="AV160" s="2" t="str">
        <f t="shared" si="37"/>
        <v/>
      </c>
      <c r="BS160" t="str">
        <f t="shared" si="38"/>
        <v/>
      </c>
      <c r="BT160" t="str">
        <f t="shared" si="38"/>
        <v/>
      </c>
      <c r="BU160" t="str">
        <f t="shared" si="39"/>
        <v/>
      </c>
    </row>
    <row r="161" spans="47:73" x14ac:dyDescent="0.25">
      <c r="AU161" t="str">
        <f t="shared" si="36"/>
        <v/>
      </c>
      <c r="AV161" s="2" t="str">
        <f t="shared" si="37"/>
        <v/>
      </c>
      <c r="BS161" t="str">
        <f t="shared" si="38"/>
        <v/>
      </c>
      <c r="BT161" t="str">
        <f t="shared" si="38"/>
        <v/>
      </c>
      <c r="BU161" t="str">
        <f t="shared" si="39"/>
        <v/>
      </c>
    </row>
    <row r="162" spans="47:73" x14ac:dyDescent="0.25">
      <c r="AU162" t="str">
        <f t="shared" si="36"/>
        <v/>
      </c>
      <c r="AV162" s="2" t="str">
        <f t="shared" si="37"/>
        <v/>
      </c>
      <c r="BS162" t="str">
        <f t="shared" si="38"/>
        <v/>
      </c>
      <c r="BT162" t="str">
        <f t="shared" si="38"/>
        <v/>
      </c>
      <c r="BU162" t="str">
        <f t="shared" si="39"/>
        <v/>
      </c>
    </row>
    <row r="163" spans="47:73" x14ac:dyDescent="0.25">
      <c r="AU163" t="str">
        <f t="shared" si="36"/>
        <v/>
      </c>
      <c r="AV163" s="2" t="str">
        <f t="shared" si="37"/>
        <v/>
      </c>
      <c r="BS163" t="str">
        <f t="shared" si="38"/>
        <v/>
      </c>
      <c r="BT163" t="str">
        <f t="shared" si="38"/>
        <v/>
      </c>
      <c r="BU163" t="str">
        <f t="shared" si="39"/>
        <v/>
      </c>
    </row>
    <row r="164" spans="47:73" x14ac:dyDescent="0.25">
      <c r="AU164" t="str">
        <f t="shared" si="36"/>
        <v/>
      </c>
      <c r="AV164" s="2" t="str">
        <f t="shared" si="37"/>
        <v/>
      </c>
      <c r="BS164" t="str">
        <f t="shared" si="38"/>
        <v/>
      </c>
      <c r="BT164" t="str">
        <f t="shared" si="38"/>
        <v/>
      </c>
      <c r="BU164" t="str">
        <f t="shared" si="39"/>
        <v/>
      </c>
    </row>
    <row r="165" spans="47:73" x14ac:dyDescent="0.25">
      <c r="AU165" t="str">
        <f t="shared" si="36"/>
        <v/>
      </c>
      <c r="AV165" s="2" t="str">
        <f t="shared" si="37"/>
        <v/>
      </c>
      <c r="BS165" t="str">
        <f t="shared" si="38"/>
        <v/>
      </c>
      <c r="BT165" t="str">
        <f t="shared" si="38"/>
        <v/>
      </c>
      <c r="BU165" t="str">
        <f t="shared" si="39"/>
        <v/>
      </c>
    </row>
    <row r="166" spans="47:73" x14ac:dyDescent="0.25">
      <c r="AU166" t="str">
        <f t="shared" si="36"/>
        <v/>
      </c>
      <c r="AV166" s="2" t="str">
        <f t="shared" si="37"/>
        <v/>
      </c>
      <c r="BS166" t="str">
        <f t="shared" si="38"/>
        <v/>
      </c>
      <c r="BT166" t="str">
        <f t="shared" si="38"/>
        <v/>
      </c>
      <c r="BU166" t="str">
        <f t="shared" si="39"/>
        <v/>
      </c>
    </row>
    <row r="167" spans="47:73" x14ac:dyDescent="0.25">
      <c r="AU167" t="str">
        <f t="shared" si="36"/>
        <v/>
      </c>
      <c r="AV167" s="2" t="str">
        <f t="shared" si="37"/>
        <v/>
      </c>
      <c r="BS167" t="str">
        <f t="shared" si="38"/>
        <v/>
      </c>
      <c r="BT167" t="str">
        <f t="shared" si="38"/>
        <v/>
      </c>
      <c r="BU167" t="str">
        <f t="shared" si="39"/>
        <v/>
      </c>
    </row>
    <row r="168" spans="47:73" x14ac:dyDescent="0.25">
      <c r="AU168" t="str">
        <f t="shared" si="36"/>
        <v/>
      </c>
      <c r="AV168" s="2" t="str">
        <f t="shared" si="37"/>
        <v/>
      </c>
      <c r="BS168" t="str">
        <f t="shared" si="38"/>
        <v/>
      </c>
      <c r="BT168" t="str">
        <f t="shared" si="38"/>
        <v/>
      </c>
      <c r="BU168" t="str">
        <f t="shared" si="39"/>
        <v/>
      </c>
    </row>
    <row r="169" spans="47:73" x14ac:dyDescent="0.25">
      <c r="AU169" t="str">
        <f t="shared" si="36"/>
        <v/>
      </c>
      <c r="AV169" s="2" t="str">
        <f t="shared" si="37"/>
        <v/>
      </c>
      <c r="BS169" t="str">
        <f t="shared" si="38"/>
        <v/>
      </c>
      <c r="BT169" t="str">
        <f t="shared" si="38"/>
        <v/>
      </c>
      <c r="BU169" t="str">
        <f t="shared" si="39"/>
        <v/>
      </c>
    </row>
    <row r="170" spans="47:73" x14ac:dyDescent="0.25">
      <c r="AU170" t="str">
        <f t="shared" si="36"/>
        <v/>
      </c>
      <c r="AV170" s="2" t="str">
        <f t="shared" si="37"/>
        <v/>
      </c>
      <c r="BS170" t="str">
        <f t="shared" si="38"/>
        <v/>
      </c>
      <c r="BT170" t="str">
        <f t="shared" si="38"/>
        <v/>
      </c>
      <c r="BU170" t="str">
        <f t="shared" si="39"/>
        <v/>
      </c>
    </row>
    <row r="171" spans="47:73" x14ac:dyDescent="0.25">
      <c r="AU171" t="str">
        <f t="shared" si="36"/>
        <v/>
      </c>
      <c r="AV171" s="2" t="str">
        <f t="shared" si="37"/>
        <v/>
      </c>
      <c r="BS171" t="str">
        <f t="shared" si="38"/>
        <v/>
      </c>
      <c r="BT171" t="str">
        <f t="shared" si="38"/>
        <v/>
      </c>
      <c r="BU171" t="str">
        <f t="shared" si="39"/>
        <v/>
      </c>
    </row>
    <row r="172" spans="47:73" x14ac:dyDescent="0.25">
      <c r="AU172" t="str">
        <f t="shared" si="36"/>
        <v/>
      </c>
      <c r="AV172" s="2" t="str">
        <f t="shared" si="37"/>
        <v/>
      </c>
      <c r="BS172" t="str">
        <f t="shared" si="38"/>
        <v/>
      </c>
      <c r="BT172" t="str">
        <f t="shared" si="38"/>
        <v/>
      </c>
      <c r="BU172" t="str">
        <f t="shared" si="39"/>
        <v/>
      </c>
    </row>
    <row r="173" spans="47:73" x14ac:dyDescent="0.25">
      <c r="AU173" t="str">
        <f t="shared" si="36"/>
        <v/>
      </c>
      <c r="AV173" s="2" t="str">
        <f t="shared" si="37"/>
        <v/>
      </c>
      <c r="BS173" t="str">
        <f t="shared" si="38"/>
        <v/>
      </c>
      <c r="BT173" t="str">
        <f t="shared" si="38"/>
        <v/>
      </c>
      <c r="BU173" t="str">
        <f t="shared" si="39"/>
        <v/>
      </c>
    </row>
    <row r="174" spans="47:73" x14ac:dyDescent="0.25">
      <c r="AU174" t="str">
        <f t="shared" si="36"/>
        <v/>
      </c>
      <c r="AV174" s="2" t="str">
        <f t="shared" si="37"/>
        <v/>
      </c>
      <c r="BS174" t="str">
        <f t="shared" si="38"/>
        <v/>
      </c>
      <c r="BT174" t="str">
        <f t="shared" si="38"/>
        <v/>
      </c>
      <c r="BU174" t="str">
        <f t="shared" si="39"/>
        <v/>
      </c>
    </row>
    <row r="175" spans="47:73" x14ac:dyDescent="0.25">
      <c r="AU175" t="str">
        <f t="shared" si="36"/>
        <v/>
      </c>
      <c r="AV175" s="2" t="str">
        <f t="shared" si="37"/>
        <v/>
      </c>
      <c r="BS175" t="str">
        <f t="shared" si="38"/>
        <v/>
      </c>
      <c r="BT175" t="str">
        <f t="shared" si="38"/>
        <v/>
      </c>
      <c r="BU175" t="str">
        <f t="shared" si="39"/>
        <v/>
      </c>
    </row>
    <row r="176" spans="47:73" x14ac:dyDescent="0.25">
      <c r="AU176" t="str">
        <f t="shared" si="36"/>
        <v/>
      </c>
      <c r="AV176" s="2" t="str">
        <f t="shared" si="37"/>
        <v/>
      </c>
      <c r="BS176" t="str">
        <f t="shared" si="38"/>
        <v/>
      </c>
      <c r="BT176" t="str">
        <f t="shared" si="38"/>
        <v/>
      </c>
      <c r="BU176" t="str">
        <f t="shared" si="39"/>
        <v/>
      </c>
    </row>
    <row r="177" spans="47:73" x14ac:dyDescent="0.25">
      <c r="AU177" t="str">
        <f t="shared" si="36"/>
        <v/>
      </c>
      <c r="AV177" s="2" t="str">
        <f t="shared" si="37"/>
        <v/>
      </c>
      <c r="BS177" t="str">
        <f t="shared" si="38"/>
        <v/>
      </c>
      <c r="BT177" t="str">
        <f t="shared" si="38"/>
        <v/>
      </c>
      <c r="BU177" t="str">
        <f t="shared" si="39"/>
        <v/>
      </c>
    </row>
    <row r="178" spans="47:73" x14ac:dyDescent="0.25">
      <c r="AU178" t="str">
        <f t="shared" si="36"/>
        <v/>
      </c>
      <c r="AV178" s="2" t="str">
        <f t="shared" si="37"/>
        <v/>
      </c>
      <c r="BS178" t="str">
        <f t="shared" si="38"/>
        <v/>
      </c>
      <c r="BT178" t="str">
        <f t="shared" si="38"/>
        <v/>
      </c>
      <c r="BU178" t="str">
        <f t="shared" si="39"/>
        <v/>
      </c>
    </row>
    <row r="179" spans="47:73" x14ac:dyDescent="0.25">
      <c r="AU179" t="str">
        <f t="shared" si="36"/>
        <v/>
      </c>
      <c r="AV179" s="2" t="str">
        <f t="shared" si="37"/>
        <v/>
      </c>
      <c r="BS179" t="str">
        <f t="shared" si="38"/>
        <v/>
      </c>
      <c r="BT179" t="str">
        <f t="shared" si="38"/>
        <v/>
      </c>
      <c r="BU179" t="str">
        <f t="shared" si="39"/>
        <v/>
      </c>
    </row>
    <row r="180" spans="47:73" x14ac:dyDescent="0.25">
      <c r="AU180" t="str">
        <f t="shared" si="36"/>
        <v/>
      </c>
      <c r="AV180" s="2" t="str">
        <f t="shared" si="37"/>
        <v/>
      </c>
      <c r="BS180" t="str">
        <f t="shared" si="38"/>
        <v/>
      </c>
      <c r="BT180" t="str">
        <f t="shared" si="38"/>
        <v/>
      </c>
      <c r="BU180" t="str">
        <f t="shared" si="39"/>
        <v/>
      </c>
    </row>
    <row r="181" spans="47:73" x14ac:dyDescent="0.25">
      <c r="AU181" t="str">
        <f t="shared" si="36"/>
        <v/>
      </c>
      <c r="AV181" s="2" t="str">
        <f t="shared" si="37"/>
        <v/>
      </c>
      <c r="BS181" t="str">
        <f t="shared" si="38"/>
        <v/>
      </c>
      <c r="BT181" t="str">
        <f t="shared" si="38"/>
        <v/>
      </c>
      <c r="BU181" t="str">
        <f t="shared" si="39"/>
        <v/>
      </c>
    </row>
    <row r="182" spans="47:73" x14ac:dyDescent="0.25">
      <c r="AU182" t="str">
        <f t="shared" ref="AU182:AU202" si="40">IF(B163&gt;0,B163,"")</f>
        <v/>
      </c>
      <c r="AV182" s="2" t="str">
        <f t="shared" ref="AV182:AV213" si="41">IF(A163&gt;0,A163,"")</f>
        <v/>
      </c>
      <c r="BS182" t="str">
        <f t="shared" si="38"/>
        <v/>
      </c>
      <c r="BT182" t="str">
        <f t="shared" si="38"/>
        <v/>
      </c>
      <c r="BU182" t="str">
        <f t="shared" si="39"/>
        <v/>
      </c>
    </row>
    <row r="183" spans="47:73" x14ac:dyDescent="0.25">
      <c r="AU183" t="str">
        <f t="shared" si="40"/>
        <v/>
      </c>
      <c r="AV183" s="2" t="str">
        <f t="shared" si="41"/>
        <v/>
      </c>
      <c r="BS183" t="str">
        <f t="shared" si="38"/>
        <v/>
      </c>
      <c r="BT183" t="str">
        <f t="shared" si="38"/>
        <v/>
      </c>
      <c r="BU183" t="str">
        <f t="shared" si="39"/>
        <v/>
      </c>
    </row>
    <row r="184" spans="47:73" x14ac:dyDescent="0.25">
      <c r="AU184" t="str">
        <f t="shared" si="40"/>
        <v/>
      </c>
      <c r="AV184" s="2" t="str">
        <f t="shared" si="41"/>
        <v/>
      </c>
      <c r="BS184" t="str">
        <f t="shared" si="38"/>
        <v/>
      </c>
      <c r="BT184" t="str">
        <f t="shared" si="38"/>
        <v/>
      </c>
      <c r="BU184" t="str">
        <f t="shared" si="39"/>
        <v/>
      </c>
    </row>
    <row r="185" spans="47:73" x14ac:dyDescent="0.25">
      <c r="AU185" t="str">
        <f t="shared" si="40"/>
        <v/>
      </c>
      <c r="AV185" s="2" t="str">
        <f t="shared" si="41"/>
        <v/>
      </c>
      <c r="BS185" t="str">
        <f t="shared" si="38"/>
        <v/>
      </c>
      <c r="BT185" t="str">
        <f t="shared" si="38"/>
        <v/>
      </c>
      <c r="BU185" t="str">
        <f t="shared" si="39"/>
        <v/>
      </c>
    </row>
    <row r="186" spans="47:73" x14ac:dyDescent="0.25">
      <c r="AU186" t="str">
        <f t="shared" si="40"/>
        <v/>
      </c>
      <c r="AV186" s="2" t="str">
        <f t="shared" si="41"/>
        <v/>
      </c>
      <c r="BS186" t="str">
        <f t="shared" si="38"/>
        <v/>
      </c>
      <c r="BT186" t="str">
        <f t="shared" si="38"/>
        <v/>
      </c>
      <c r="BU186" t="str">
        <f t="shared" si="39"/>
        <v/>
      </c>
    </row>
    <row r="187" spans="47:73" x14ac:dyDescent="0.25">
      <c r="AU187" t="str">
        <f t="shared" si="40"/>
        <v/>
      </c>
      <c r="AV187" s="2" t="str">
        <f t="shared" si="41"/>
        <v/>
      </c>
      <c r="BS187" t="str">
        <f t="shared" si="38"/>
        <v/>
      </c>
      <c r="BT187" t="str">
        <f t="shared" si="38"/>
        <v/>
      </c>
      <c r="BU187" t="str">
        <f t="shared" si="39"/>
        <v/>
      </c>
    </row>
    <row r="188" spans="47:73" x14ac:dyDescent="0.25">
      <c r="AU188" t="str">
        <f t="shared" si="40"/>
        <v/>
      </c>
      <c r="AV188" s="2" t="str">
        <f t="shared" si="41"/>
        <v/>
      </c>
      <c r="BS188" t="str">
        <f t="shared" si="38"/>
        <v/>
      </c>
      <c r="BT188" t="str">
        <f t="shared" si="38"/>
        <v/>
      </c>
    </row>
    <row r="189" spans="47:73" x14ac:dyDescent="0.25">
      <c r="AU189" t="str">
        <f t="shared" si="40"/>
        <v/>
      </c>
      <c r="AV189" s="2" t="str">
        <f t="shared" si="41"/>
        <v/>
      </c>
      <c r="BS189" t="str">
        <f t="shared" si="38"/>
        <v/>
      </c>
      <c r="BT189" t="str">
        <f t="shared" si="38"/>
        <v/>
      </c>
    </row>
    <row r="190" spans="47:73" x14ac:dyDescent="0.25">
      <c r="AU190" t="str">
        <f t="shared" si="40"/>
        <v/>
      </c>
      <c r="AV190" s="2" t="str">
        <f t="shared" si="41"/>
        <v/>
      </c>
      <c r="BS190" t="str">
        <f t="shared" si="38"/>
        <v/>
      </c>
      <c r="BT190" t="str">
        <f t="shared" si="38"/>
        <v/>
      </c>
    </row>
    <row r="191" spans="47:73" x14ac:dyDescent="0.25">
      <c r="AU191" t="str">
        <f t="shared" si="40"/>
        <v/>
      </c>
      <c r="AV191" s="2" t="str">
        <f t="shared" si="41"/>
        <v/>
      </c>
      <c r="BS191" t="str">
        <f t="shared" si="38"/>
        <v/>
      </c>
      <c r="BT191" t="str">
        <f t="shared" si="38"/>
        <v/>
      </c>
    </row>
    <row r="192" spans="47:73" x14ac:dyDescent="0.25">
      <c r="AU192" t="str">
        <f t="shared" si="40"/>
        <v/>
      </c>
      <c r="AV192" s="2" t="str">
        <f t="shared" si="41"/>
        <v/>
      </c>
      <c r="BS192" t="str">
        <f t="shared" si="38"/>
        <v/>
      </c>
      <c r="BT192" t="str">
        <f t="shared" si="38"/>
        <v/>
      </c>
    </row>
    <row r="193" spans="47:72" x14ac:dyDescent="0.25">
      <c r="AU193" t="str">
        <f t="shared" si="40"/>
        <v/>
      </c>
      <c r="AV193" s="2" t="str">
        <f t="shared" si="41"/>
        <v/>
      </c>
      <c r="BS193" t="str">
        <f t="shared" si="38"/>
        <v/>
      </c>
      <c r="BT193" t="str">
        <f t="shared" si="38"/>
        <v/>
      </c>
    </row>
    <row r="194" spans="47:72" x14ac:dyDescent="0.25">
      <c r="AU194" t="str">
        <f t="shared" si="40"/>
        <v/>
      </c>
      <c r="AV194" s="2" t="str">
        <f t="shared" si="41"/>
        <v/>
      </c>
      <c r="BS194" t="str">
        <f t="shared" si="38"/>
        <v/>
      </c>
      <c r="BT194" t="str">
        <f t="shared" si="38"/>
        <v/>
      </c>
    </row>
    <row r="195" spans="47:72" x14ac:dyDescent="0.25">
      <c r="AU195" t="str">
        <f t="shared" si="40"/>
        <v/>
      </c>
      <c r="AV195" s="2" t="str">
        <f t="shared" si="41"/>
        <v/>
      </c>
      <c r="BS195" t="str">
        <f t="shared" si="38"/>
        <v/>
      </c>
      <c r="BT195" t="str">
        <f t="shared" si="38"/>
        <v/>
      </c>
    </row>
    <row r="196" spans="47:72" x14ac:dyDescent="0.25">
      <c r="AU196" t="str">
        <f t="shared" si="40"/>
        <v/>
      </c>
      <c r="AV196" s="2" t="str">
        <f t="shared" si="41"/>
        <v/>
      </c>
      <c r="BS196" t="str">
        <f t="shared" si="38"/>
        <v/>
      </c>
      <c r="BT196" t="str">
        <f t="shared" si="38"/>
        <v/>
      </c>
    </row>
    <row r="197" spans="47:72" x14ac:dyDescent="0.25">
      <c r="AU197" t="str">
        <f t="shared" si="40"/>
        <v/>
      </c>
      <c r="AV197" s="2" t="str">
        <f t="shared" si="41"/>
        <v/>
      </c>
      <c r="BS197" t="str">
        <f t="shared" si="38"/>
        <v/>
      </c>
      <c r="BT197" t="str">
        <f t="shared" si="38"/>
        <v/>
      </c>
    </row>
    <row r="198" spans="47:72" x14ac:dyDescent="0.25">
      <c r="AU198" t="str">
        <f t="shared" si="40"/>
        <v/>
      </c>
      <c r="AV198" s="2" t="str">
        <f t="shared" si="41"/>
        <v/>
      </c>
      <c r="BS198" t="str">
        <f t="shared" si="38"/>
        <v/>
      </c>
      <c r="BT198" t="str">
        <f t="shared" si="38"/>
        <v/>
      </c>
    </row>
    <row r="199" spans="47:72" x14ac:dyDescent="0.25">
      <c r="AU199" t="str">
        <f t="shared" si="40"/>
        <v/>
      </c>
      <c r="AV199" s="2" t="str">
        <f t="shared" si="41"/>
        <v/>
      </c>
      <c r="BS199" t="str">
        <f t="shared" si="38"/>
        <v/>
      </c>
      <c r="BT199" t="str">
        <f t="shared" si="38"/>
        <v/>
      </c>
    </row>
    <row r="200" spans="47:72" x14ac:dyDescent="0.25">
      <c r="AU200" t="str">
        <f t="shared" si="40"/>
        <v/>
      </c>
      <c r="AV200" s="2" t="str">
        <f t="shared" si="41"/>
        <v/>
      </c>
      <c r="BS200" t="str">
        <f t="shared" si="38"/>
        <v/>
      </c>
      <c r="BT200" t="str">
        <f t="shared" si="38"/>
        <v/>
      </c>
    </row>
    <row r="201" spans="47:72" x14ac:dyDescent="0.25">
      <c r="AU201" t="str">
        <f t="shared" si="40"/>
        <v/>
      </c>
      <c r="AV201" s="2" t="str">
        <f t="shared" si="41"/>
        <v/>
      </c>
      <c r="BS201" t="str">
        <f t="shared" si="38"/>
        <v/>
      </c>
      <c r="BT201" t="str">
        <f t="shared" si="38"/>
        <v/>
      </c>
    </row>
    <row r="202" spans="47:72" x14ac:dyDescent="0.25">
      <c r="AU202" t="str">
        <f t="shared" si="40"/>
        <v/>
      </c>
      <c r="AV202" s="2" t="str">
        <f t="shared" si="41"/>
        <v/>
      </c>
      <c r="BS202" t="str">
        <f t="shared" si="38"/>
        <v/>
      </c>
      <c r="BT202" t="str">
        <f t="shared" si="38"/>
        <v/>
      </c>
    </row>
    <row r="203" spans="47:72" x14ac:dyDescent="0.25">
      <c r="AV203" s="2" t="str">
        <f t="shared" si="41"/>
        <v/>
      </c>
      <c r="BS203" t="str">
        <f t="shared" si="38"/>
        <v/>
      </c>
      <c r="BT203" t="str">
        <f t="shared" si="38"/>
        <v/>
      </c>
    </row>
    <row r="204" spans="47:72" x14ac:dyDescent="0.25">
      <c r="AV204" s="2" t="str">
        <f t="shared" si="41"/>
        <v/>
      </c>
      <c r="BS204" t="str">
        <f t="shared" si="38"/>
        <v/>
      </c>
      <c r="BT204" t="str">
        <f t="shared" si="38"/>
        <v/>
      </c>
    </row>
    <row r="205" spans="47:72" x14ac:dyDescent="0.25">
      <c r="AV205" s="2" t="str">
        <f t="shared" si="41"/>
        <v/>
      </c>
      <c r="BS205" t="str">
        <f t="shared" si="38"/>
        <v/>
      </c>
      <c r="BT205" t="str">
        <f t="shared" si="38"/>
        <v/>
      </c>
    </row>
    <row r="206" spans="47:72" x14ac:dyDescent="0.25">
      <c r="AV206" s="2" t="str">
        <f t="shared" si="41"/>
        <v/>
      </c>
      <c r="BS206" t="str">
        <f t="shared" si="38"/>
        <v/>
      </c>
      <c r="BT206" t="str">
        <f t="shared" si="38"/>
        <v/>
      </c>
    </row>
    <row r="207" spans="47:72" x14ac:dyDescent="0.25">
      <c r="AV207" s="2" t="str">
        <f t="shared" si="41"/>
        <v/>
      </c>
      <c r="BS207" t="str">
        <f t="shared" si="38"/>
        <v/>
      </c>
      <c r="BT207" t="str">
        <f t="shared" si="38"/>
        <v/>
      </c>
    </row>
    <row r="208" spans="47:72" x14ac:dyDescent="0.25">
      <c r="AV208" s="2" t="str">
        <f t="shared" si="41"/>
        <v/>
      </c>
      <c r="BS208" t="str">
        <f t="shared" si="38"/>
        <v/>
      </c>
      <c r="BT208" t="str">
        <f t="shared" si="38"/>
        <v/>
      </c>
    </row>
    <row r="209" spans="48:72" x14ac:dyDescent="0.25">
      <c r="AV209" s="2" t="str">
        <f t="shared" si="41"/>
        <v/>
      </c>
      <c r="BS209" t="str">
        <f t="shared" si="38"/>
        <v/>
      </c>
      <c r="BT209" t="str">
        <f t="shared" si="38"/>
        <v/>
      </c>
    </row>
    <row r="210" spans="48:72" x14ac:dyDescent="0.25">
      <c r="AV210" s="2" t="str">
        <f t="shared" si="41"/>
        <v/>
      </c>
      <c r="BS210" t="str">
        <f t="shared" si="38"/>
        <v/>
      </c>
      <c r="BT210" t="str">
        <f t="shared" si="38"/>
        <v/>
      </c>
    </row>
    <row r="211" spans="48:72" x14ac:dyDescent="0.25">
      <c r="AV211" s="2" t="str">
        <f t="shared" si="41"/>
        <v/>
      </c>
      <c r="BS211" t="str">
        <f t="shared" si="38"/>
        <v/>
      </c>
      <c r="BT211" t="str">
        <f t="shared" si="38"/>
        <v/>
      </c>
    </row>
    <row r="212" spans="48:72" x14ac:dyDescent="0.25">
      <c r="AV212" s="2" t="str">
        <f t="shared" si="41"/>
        <v/>
      </c>
      <c r="BS212" t="str">
        <f t="shared" si="38"/>
        <v/>
      </c>
      <c r="BT212" t="str">
        <f t="shared" si="38"/>
        <v/>
      </c>
    </row>
    <row r="213" spans="48:72" x14ac:dyDescent="0.25">
      <c r="AV213" s="2" t="str">
        <f t="shared" si="41"/>
        <v/>
      </c>
      <c r="BS213" t="str">
        <f t="shared" si="38"/>
        <v/>
      </c>
      <c r="BT213" t="str">
        <f t="shared" si="38"/>
        <v/>
      </c>
    </row>
    <row r="214" spans="48:72" x14ac:dyDescent="0.25">
      <c r="AV214" s="2" t="str">
        <f t="shared" ref="AV214:AV221" si="42">IF(A195&gt;0,A195,"")</f>
        <v/>
      </c>
      <c r="BS214" t="str">
        <f t="shared" si="38"/>
        <v/>
      </c>
      <c r="BT214" t="str">
        <f t="shared" si="38"/>
        <v/>
      </c>
    </row>
    <row r="215" spans="48:72" x14ac:dyDescent="0.25">
      <c r="AV215" s="2" t="str">
        <f t="shared" si="42"/>
        <v/>
      </c>
      <c r="BS215" t="str">
        <f t="shared" si="38"/>
        <v/>
      </c>
      <c r="BT215" t="str">
        <f t="shared" si="38"/>
        <v/>
      </c>
    </row>
    <row r="216" spans="48:72" x14ac:dyDescent="0.25">
      <c r="AV216" s="2" t="str">
        <f t="shared" si="42"/>
        <v/>
      </c>
      <c r="BS216" t="str">
        <f t="shared" si="38"/>
        <v/>
      </c>
      <c r="BT216" t="str">
        <f t="shared" si="38"/>
        <v/>
      </c>
    </row>
    <row r="217" spans="48:72" x14ac:dyDescent="0.25">
      <c r="AV217" s="2" t="str">
        <f t="shared" si="42"/>
        <v/>
      </c>
      <c r="BS217" t="str">
        <f t="shared" si="38"/>
        <v/>
      </c>
      <c r="BT217" t="str">
        <f t="shared" si="38"/>
        <v/>
      </c>
    </row>
    <row r="218" spans="48:72" x14ac:dyDescent="0.25">
      <c r="AV218" s="2" t="str">
        <f t="shared" si="42"/>
        <v/>
      </c>
      <c r="BS218" t="str">
        <f t="shared" si="38"/>
        <v/>
      </c>
      <c r="BT218" t="str">
        <f t="shared" si="38"/>
        <v/>
      </c>
    </row>
    <row r="219" spans="48:72" x14ac:dyDescent="0.25">
      <c r="AV219" s="2" t="str">
        <f t="shared" si="42"/>
        <v/>
      </c>
      <c r="BS219" t="str">
        <f t="shared" si="38"/>
        <v/>
      </c>
      <c r="BT219" t="str">
        <f t="shared" si="38"/>
        <v/>
      </c>
    </row>
    <row r="220" spans="48:72" x14ac:dyDescent="0.25">
      <c r="AV220" s="2" t="str">
        <f t="shared" si="42"/>
        <v/>
      </c>
      <c r="BS220" t="str">
        <f t="shared" si="38"/>
        <v/>
      </c>
      <c r="BT220" t="str">
        <f t="shared" si="38"/>
        <v/>
      </c>
    </row>
    <row r="221" spans="48:72" x14ac:dyDescent="0.25">
      <c r="AV221" s="2" t="str">
        <f t="shared" si="42"/>
        <v/>
      </c>
      <c r="BS221" t="str">
        <f t="shared" si="38"/>
        <v/>
      </c>
      <c r="BT221" t="str">
        <f t="shared" si="38"/>
        <v/>
      </c>
    </row>
    <row r="222" spans="48:72" x14ac:dyDescent="0.25">
      <c r="AV222" s="2"/>
      <c r="BS222" t="str">
        <f t="shared" ref="BS222:BT285" si="43">IF(A222&gt;0,A222,"")</f>
        <v/>
      </c>
      <c r="BT222" t="str">
        <f t="shared" si="43"/>
        <v/>
      </c>
    </row>
    <row r="223" spans="48:72" x14ac:dyDescent="0.25">
      <c r="BS223" t="str">
        <f t="shared" si="43"/>
        <v/>
      </c>
      <c r="BT223" t="str">
        <f t="shared" si="43"/>
        <v/>
      </c>
    </row>
    <row r="224" spans="48:72" x14ac:dyDescent="0.25">
      <c r="BS224" t="str">
        <f t="shared" si="43"/>
        <v/>
      </c>
      <c r="BT224" t="str">
        <f t="shared" si="43"/>
        <v/>
      </c>
    </row>
    <row r="225" spans="71:72" x14ac:dyDescent="0.25">
      <c r="BS225" t="str">
        <f t="shared" si="43"/>
        <v/>
      </c>
      <c r="BT225" t="str">
        <f t="shared" si="43"/>
        <v/>
      </c>
    </row>
    <row r="226" spans="71:72" x14ac:dyDescent="0.25">
      <c r="BS226" t="str">
        <f t="shared" si="43"/>
        <v/>
      </c>
      <c r="BT226" t="str">
        <f t="shared" si="43"/>
        <v/>
      </c>
    </row>
    <row r="227" spans="71:72" x14ac:dyDescent="0.25">
      <c r="BS227" t="str">
        <f t="shared" si="43"/>
        <v/>
      </c>
      <c r="BT227" t="str">
        <f t="shared" si="43"/>
        <v/>
      </c>
    </row>
    <row r="228" spans="71:72" x14ac:dyDescent="0.25">
      <c r="BS228" t="str">
        <f t="shared" si="43"/>
        <v/>
      </c>
      <c r="BT228" t="str">
        <f t="shared" si="43"/>
        <v/>
      </c>
    </row>
    <row r="229" spans="71:72" x14ac:dyDescent="0.25">
      <c r="BS229" t="str">
        <f t="shared" si="43"/>
        <v/>
      </c>
      <c r="BT229" t="str">
        <f t="shared" si="43"/>
        <v/>
      </c>
    </row>
    <row r="230" spans="71:72" x14ac:dyDescent="0.25">
      <c r="BS230" t="str">
        <f t="shared" si="43"/>
        <v/>
      </c>
      <c r="BT230" t="str">
        <f t="shared" si="43"/>
        <v/>
      </c>
    </row>
    <row r="231" spans="71:72" x14ac:dyDescent="0.25">
      <c r="BS231" t="str">
        <f t="shared" si="43"/>
        <v/>
      </c>
      <c r="BT231" t="str">
        <f t="shared" si="43"/>
        <v/>
      </c>
    </row>
    <row r="232" spans="71:72" x14ac:dyDescent="0.25">
      <c r="BS232" t="str">
        <f t="shared" si="43"/>
        <v/>
      </c>
      <c r="BT232" t="str">
        <f t="shared" si="43"/>
        <v/>
      </c>
    </row>
    <row r="233" spans="71:72" x14ac:dyDescent="0.25">
      <c r="BS233" t="str">
        <f t="shared" si="43"/>
        <v/>
      </c>
      <c r="BT233" t="str">
        <f t="shared" si="43"/>
        <v/>
      </c>
    </row>
    <row r="234" spans="71:72" x14ac:dyDescent="0.25">
      <c r="BS234" t="str">
        <f t="shared" si="43"/>
        <v/>
      </c>
      <c r="BT234" t="str">
        <f t="shared" si="43"/>
        <v/>
      </c>
    </row>
    <row r="235" spans="71:72" x14ac:dyDescent="0.25">
      <c r="BS235" t="str">
        <f t="shared" si="43"/>
        <v/>
      </c>
      <c r="BT235" t="str">
        <f t="shared" si="43"/>
        <v/>
      </c>
    </row>
    <row r="236" spans="71:72" x14ac:dyDescent="0.25">
      <c r="BS236" t="str">
        <f t="shared" si="43"/>
        <v/>
      </c>
      <c r="BT236" t="str">
        <f t="shared" si="43"/>
        <v/>
      </c>
    </row>
    <row r="237" spans="71:72" x14ac:dyDescent="0.25">
      <c r="BS237" t="str">
        <f t="shared" si="43"/>
        <v/>
      </c>
      <c r="BT237" t="str">
        <f t="shared" si="43"/>
        <v/>
      </c>
    </row>
    <row r="238" spans="71:72" x14ac:dyDescent="0.25">
      <c r="BS238" t="str">
        <f t="shared" si="43"/>
        <v/>
      </c>
      <c r="BT238" t="str">
        <f t="shared" si="43"/>
        <v/>
      </c>
    </row>
    <row r="239" spans="71:72" x14ac:dyDescent="0.25">
      <c r="BS239" t="str">
        <f t="shared" si="43"/>
        <v/>
      </c>
      <c r="BT239" t="str">
        <f t="shared" si="43"/>
        <v/>
      </c>
    </row>
    <row r="240" spans="71:72" x14ac:dyDescent="0.25">
      <c r="BS240" t="str">
        <f t="shared" si="43"/>
        <v/>
      </c>
      <c r="BT240" t="str">
        <f t="shared" si="43"/>
        <v/>
      </c>
    </row>
    <row r="241" spans="71:72" x14ac:dyDescent="0.25">
      <c r="BS241" t="str">
        <f t="shared" si="43"/>
        <v/>
      </c>
      <c r="BT241" t="str">
        <f t="shared" si="43"/>
        <v/>
      </c>
    </row>
    <row r="242" spans="71:72" x14ac:dyDescent="0.25">
      <c r="BS242" t="str">
        <f t="shared" si="43"/>
        <v/>
      </c>
      <c r="BT242" t="str">
        <f t="shared" si="43"/>
        <v/>
      </c>
    </row>
    <row r="243" spans="71:72" x14ac:dyDescent="0.25">
      <c r="BS243" t="str">
        <f t="shared" si="43"/>
        <v/>
      </c>
      <c r="BT243" t="str">
        <f t="shared" si="43"/>
        <v/>
      </c>
    </row>
    <row r="244" spans="71:72" x14ac:dyDescent="0.25">
      <c r="BS244" t="str">
        <f t="shared" si="43"/>
        <v/>
      </c>
      <c r="BT244" t="str">
        <f t="shared" si="43"/>
        <v/>
      </c>
    </row>
    <row r="245" spans="71:72" x14ac:dyDescent="0.25">
      <c r="BS245" t="str">
        <f t="shared" si="43"/>
        <v/>
      </c>
      <c r="BT245" t="str">
        <f t="shared" si="43"/>
        <v/>
      </c>
    </row>
    <row r="246" spans="71:72" x14ac:dyDescent="0.25">
      <c r="BS246" t="str">
        <f t="shared" si="43"/>
        <v/>
      </c>
      <c r="BT246" t="str">
        <f t="shared" si="43"/>
        <v/>
      </c>
    </row>
    <row r="247" spans="71:72" x14ac:dyDescent="0.25">
      <c r="BS247" t="str">
        <f t="shared" si="43"/>
        <v/>
      </c>
      <c r="BT247" t="str">
        <f t="shared" si="43"/>
        <v/>
      </c>
    </row>
    <row r="248" spans="71:72" x14ac:dyDescent="0.25">
      <c r="BS248" t="str">
        <f t="shared" si="43"/>
        <v/>
      </c>
      <c r="BT248" t="str">
        <f t="shared" si="43"/>
        <v/>
      </c>
    </row>
    <row r="249" spans="71:72" x14ac:dyDescent="0.25">
      <c r="BS249" t="str">
        <f t="shared" si="43"/>
        <v/>
      </c>
      <c r="BT249" t="str">
        <f t="shared" si="43"/>
        <v/>
      </c>
    </row>
    <row r="250" spans="71:72" x14ac:dyDescent="0.25">
      <c r="BS250" t="str">
        <f t="shared" si="43"/>
        <v/>
      </c>
      <c r="BT250" t="str">
        <f t="shared" si="43"/>
        <v/>
      </c>
    </row>
    <row r="251" spans="71:72" x14ac:dyDescent="0.25">
      <c r="BS251" t="str">
        <f t="shared" si="43"/>
        <v/>
      </c>
      <c r="BT251" t="str">
        <f t="shared" si="43"/>
        <v/>
      </c>
    </row>
    <row r="252" spans="71:72" x14ac:dyDescent="0.25">
      <c r="BS252" t="str">
        <f t="shared" si="43"/>
        <v/>
      </c>
      <c r="BT252" t="str">
        <f t="shared" si="43"/>
        <v/>
      </c>
    </row>
    <row r="253" spans="71:72" x14ac:dyDescent="0.25">
      <c r="BS253" t="str">
        <f t="shared" si="43"/>
        <v/>
      </c>
      <c r="BT253" t="str">
        <f t="shared" si="43"/>
        <v/>
      </c>
    </row>
    <row r="254" spans="71:72" x14ac:dyDescent="0.25">
      <c r="BS254" t="str">
        <f t="shared" si="43"/>
        <v/>
      </c>
      <c r="BT254" t="str">
        <f t="shared" si="43"/>
        <v/>
      </c>
    </row>
    <row r="255" spans="71:72" x14ac:dyDescent="0.25">
      <c r="BS255" t="str">
        <f t="shared" si="43"/>
        <v/>
      </c>
      <c r="BT255" t="str">
        <f t="shared" si="43"/>
        <v/>
      </c>
    </row>
    <row r="256" spans="71:72" x14ac:dyDescent="0.25">
      <c r="BS256" t="str">
        <f t="shared" si="43"/>
        <v/>
      </c>
      <c r="BT256" t="str">
        <f t="shared" si="43"/>
        <v/>
      </c>
    </row>
    <row r="257" spans="71:72" x14ac:dyDescent="0.25">
      <c r="BS257" t="str">
        <f t="shared" si="43"/>
        <v/>
      </c>
      <c r="BT257" t="str">
        <f t="shared" si="43"/>
        <v/>
      </c>
    </row>
    <row r="258" spans="71:72" x14ac:dyDescent="0.25">
      <c r="BS258" t="str">
        <f t="shared" si="43"/>
        <v/>
      </c>
      <c r="BT258" t="str">
        <f t="shared" si="43"/>
        <v/>
      </c>
    </row>
    <row r="259" spans="71:72" x14ac:dyDescent="0.25">
      <c r="BS259" t="str">
        <f t="shared" si="43"/>
        <v/>
      </c>
      <c r="BT259" t="str">
        <f t="shared" si="43"/>
        <v/>
      </c>
    </row>
    <row r="260" spans="71:72" x14ac:dyDescent="0.25">
      <c r="BS260" t="str">
        <f t="shared" si="43"/>
        <v/>
      </c>
      <c r="BT260" t="str">
        <f t="shared" si="43"/>
        <v/>
      </c>
    </row>
    <row r="261" spans="71:72" x14ac:dyDescent="0.25">
      <c r="BS261" t="str">
        <f t="shared" si="43"/>
        <v/>
      </c>
      <c r="BT261" t="str">
        <f t="shared" si="43"/>
        <v/>
      </c>
    </row>
    <row r="262" spans="71:72" x14ac:dyDescent="0.25">
      <c r="BS262" t="str">
        <f t="shared" si="43"/>
        <v/>
      </c>
      <c r="BT262" t="str">
        <f t="shared" si="43"/>
        <v/>
      </c>
    </row>
    <row r="263" spans="71:72" x14ac:dyDescent="0.25">
      <c r="BS263" t="str">
        <f t="shared" si="43"/>
        <v/>
      </c>
      <c r="BT263" t="str">
        <f t="shared" si="43"/>
        <v/>
      </c>
    </row>
    <row r="264" spans="71:72" x14ac:dyDescent="0.25">
      <c r="BS264" t="str">
        <f t="shared" si="43"/>
        <v/>
      </c>
      <c r="BT264" t="str">
        <f t="shared" si="43"/>
        <v/>
      </c>
    </row>
    <row r="265" spans="71:72" x14ac:dyDescent="0.25">
      <c r="BS265" t="str">
        <f t="shared" si="43"/>
        <v/>
      </c>
      <c r="BT265" t="str">
        <f t="shared" si="43"/>
        <v/>
      </c>
    </row>
    <row r="266" spans="71:72" x14ac:dyDescent="0.25">
      <c r="BS266" t="str">
        <f t="shared" si="43"/>
        <v/>
      </c>
      <c r="BT266" t="str">
        <f t="shared" si="43"/>
        <v/>
      </c>
    </row>
    <row r="267" spans="71:72" x14ac:dyDescent="0.25">
      <c r="BS267" t="str">
        <f t="shared" si="43"/>
        <v/>
      </c>
      <c r="BT267" t="str">
        <f t="shared" si="43"/>
        <v/>
      </c>
    </row>
    <row r="268" spans="71:72" x14ac:dyDescent="0.25">
      <c r="BS268" t="str">
        <f t="shared" si="43"/>
        <v/>
      </c>
      <c r="BT268" t="str">
        <f t="shared" si="43"/>
        <v/>
      </c>
    </row>
    <row r="269" spans="71:72" x14ac:dyDescent="0.25">
      <c r="BS269" t="str">
        <f t="shared" si="43"/>
        <v/>
      </c>
      <c r="BT269" t="str">
        <f t="shared" si="43"/>
        <v/>
      </c>
    </row>
    <row r="270" spans="71:72" x14ac:dyDescent="0.25">
      <c r="BS270" t="str">
        <f t="shared" si="43"/>
        <v/>
      </c>
      <c r="BT270" t="str">
        <f t="shared" si="43"/>
        <v/>
      </c>
    </row>
    <row r="271" spans="71:72" x14ac:dyDescent="0.25">
      <c r="BS271" t="str">
        <f t="shared" si="43"/>
        <v/>
      </c>
      <c r="BT271" t="str">
        <f t="shared" si="43"/>
        <v/>
      </c>
    </row>
    <row r="272" spans="71:72" x14ac:dyDescent="0.25">
      <c r="BS272" t="str">
        <f t="shared" si="43"/>
        <v/>
      </c>
      <c r="BT272" t="str">
        <f t="shared" si="43"/>
        <v/>
      </c>
    </row>
    <row r="273" spans="71:72" x14ac:dyDescent="0.25">
      <c r="BS273" t="str">
        <f t="shared" si="43"/>
        <v/>
      </c>
      <c r="BT273" t="str">
        <f t="shared" si="43"/>
        <v/>
      </c>
    </row>
    <row r="274" spans="71:72" x14ac:dyDescent="0.25">
      <c r="BS274" t="str">
        <f t="shared" si="43"/>
        <v/>
      </c>
      <c r="BT274" t="str">
        <f t="shared" si="43"/>
        <v/>
      </c>
    </row>
    <row r="275" spans="71:72" x14ac:dyDescent="0.25">
      <c r="BS275" t="str">
        <f t="shared" si="43"/>
        <v/>
      </c>
      <c r="BT275" t="str">
        <f t="shared" si="43"/>
        <v/>
      </c>
    </row>
    <row r="276" spans="71:72" x14ac:dyDescent="0.25">
      <c r="BS276" t="str">
        <f t="shared" si="43"/>
        <v/>
      </c>
      <c r="BT276" t="str">
        <f t="shared" si="43"/>
        <v/>
      </c>
    </row>
    <row r="277" spans="71:72" x14ac:dyDescent="0.25">
      <c r="BS277" t="str">
        <f t="shared" si="43"/>
        <v/>
      </c>
      <c r="BT277" t="str">
        <f t="shared" si="43"/>
        <v/>
      </c>
    </row>
    <row r="278" spans="71:72" x14ac:dyDescent="0.25">
      <c r="BS278" t="str">
        <f t="shared" si="43"/>
        <v/>
      </c>
      <c r="BT278" t="str">
        <f t="shared" si="43"/>
        <v/>
      </c>
    </row>
    <row r="279" spans="71:72" x14ac:dyDescent="0.25">
      <c r="BS279" t="str">
        <f t="shared" si="43"/>
        <v/>
      </c>
      <c r="BT279" t="str">
        <f t="shared" si="43"/>
        <v/>
      </c>
    </row>
    <row r="280" spans="71:72" x14ac:dyDescent="0.25">
      <c r="BS280" t="str">
        <f t="shared" si="43"/>
        <v/>
      </c>
      <c r="BT280" t="str">
        <f t="shared" si="43"/>
        <v/>
      </c>
    </row>
    <row r="281" spans="71:72" x14ac:dyDescent="0.25">
      <c r="BS281" t="str">
        <f t="shared" si="43"/>
        <v/>
      </c>
      <c r="BT281" t="str">
        <f t="shared" si="43"/>
        <v/>
      </c>
    </row>
    <row r="282" spans="71:72" x14ac:dyDescent="0.25">
      <c r="BS282" t="str">
        <f t="shared" si="43"/>
        <v/>
      </c>
      <c r="BT282" t="str">
        <f t="shared" si="43"/>
        <v/>
      </c>
    </row>
    <row r="283" spans="71:72" x14ac:dyDescent="0.25">
      <c r="BS283" t="str">
        <f t="shared" si="43"/>
        <v/>
      </c>
      <c r="BT283" t="str">
        <f t="shared" si="43"/>
        <v/>
      </c>
    </row>
    <row r="284" spans="71:72" x14ac:dyDescent="0.25">
      <c r="BS284" t="str">
        <f t="shared" si="43"/>
        <v/>
      </c>
      <c r="BT284" t="str">
        <f t="shared" si="43"/>
        <v/>
      </c>
    </row>
    <row r="285" spans="71:72" x14ac:dyDescent="0.25">
      <c r="BS285" t="str">
        <f t="shared" si="43"/>
        <v/>
      </c>
      <c r="BT285" t="str">
        <f t="shared" si="43"/>
        <v/>
      </c>
    </row>
    <row r="286" spans="71:72" x14ac:dyDescent="0.25">
      <c r="BS286" t="str">
        <f t="shared" ref="BS286:BT349" si="44">IF(A286&gt;0,A286,"")</f>
        <v/>
      </c>
      <c r="BT286" t="str">
        <f t="shared" si="44"/>
        <v/>
      </c>
    </row>
    <row r="287" spans="71:72" x14ac:dyDescent="0.25">
      <c r="BS287" t="str">
        <f t="shared" si="44"/>
        <v/>
      </c>
      <c r="BT287" t="str">
        <f t="shared" si="44"/>
        <v/>
      </c>
    </row>
    <row r="288" spans="71:72" x14ac:dyDescent="0.25">
      <c r="BS288" t="str">
        <f t="shared" si="44"/>
        <v/>
      </c>
      <c r="BT288" t="str">
        <f t="shared" si="44"/>
        <v/>
      </c>
    </row>
    <row r="289" spans="71:72" x14ac:dyDescent="0.25">
      <c r="BS289" t="str">
        <f t="shared" si="44"/>
        <v/>
      </c>
      <c r="BT289" t="str">
        <f t="shared" si="44"/>
        <v/>
      </c>
    </row>
    <row r="290" spans="71:72" x14ac:dyDescent="0.25">
      <c r="BS290" t="str">
        <f t="shared" si="44"/>
        <v/>
      </c>
      <c r="BT290" t="str">
        <f t="shared" si="44"/>
        <v/>
      </c>
    </row>
    <row r="291" spans="71:72" x14ac:dyDescent="0.25">
      <c r="BS291" t="str">
        <f t="shared" si="44"/>
        <v/>
      </c>
      <c r="BT291" t="str">
        <f t="shared" si="44"/>
        <v/>
      </c>
    </row>
    <row r="292" spans="71:72" x14ac:dyDescent="0.25">
      <c r="BS292" t="str">
        <f t="shared" si="44"/>
        <v/>
      </c>
      <c r="BT292" t="str">
        <f t="shared" si="44"/>
        <v/>
      </c>
    </row>
    <row r="293" spans="71:72" x14ac:dyDescent="0.25">
      <c r="BS293" t="str">
        <f t="shared" si="44"/>
        <v/>
      </c>
      <c r="BT293" t="str">
        <f t="shared" si="44"/>
        <v/>
      </c>
    </row>
    <row r="294" spans="71:72" x14ac:dyDescent="0.25">
      <c r="BS294" t="str">
        <f t="shared" si="44"/>
        <v/>
      </c>
      <c r="BT294" t="str">
        <f t="shared" si="44"/>
        <v/>
      </c>
    </row>
    <row r="295" spans="71:72" x14ac:dyDescent="0.25">
      <c r="BS295" t="str">
        <f t="shared" si="44"/>
        <v/>
      </c>
      <c r="BT295" t="str">
        <f t="shared" si="44"/>
        <v/>
      </c>
    </row>
    <row r="296" spans="71:72" x14ac:dyDescent="0.25">
      <c r="BS296" t="str">
        <f t="shared" si="44"/>
        <v/>
      </c>
      <c r="BT296" t="str">
        <f t="shared" si="44"/>
        <v/>
      </c>
    </row>
    <row r="297" spans="71:72" x14ac:dyDescent="0.25">
      <c r="BS297" t="str">
        <f t="shared" si="44"/>
        <v/>
      </c>
      <c r="BT297" t="str">
        <f t="shared" si="44"/>
        <v/>
      </c>
    </row>
    <row r="298" spans="71:72" x14ac:dyDescent="0.25">
      <c r="BS298" t="str">
        <f t="shared" si="44"/>
        <v/>
      </c>
      <c r="BT298" t="str">
        <f t="shared" si="44"/>
        <v/>
      </c>
    </row>
    <row r="299" spans="71:72" x14ac:dyDescent="0.25">
      <c r="BS299" t="str">
        <f t="shared" si="44"/>
        <v/>
      </c>
      <c r="BT299" t="str">
        <f t="shared" si="44"/>
        <v/>
      </c>
    </row>
    <row r="300" spans="71:72" x14ac:dyDescent="0.25">
      <c r="BS300" t="str">
        <f t="shared" si="44"/>
        <v/>
      </c>
      <c r="BT300" t="str">
        <f t="shared" si="44"/>
        <v/>
      </c>
    </row>
    <row r="301" spans="71:72" x14ac:dyDescent="0.25">
      <c r="BS301" t="str">
        <f t="shared" si="44"/>
        <v/>
      </c>
      <c r="BT301" t="str">
        <f t="shared" si="44"/>
        <v/>
      </c>
    </row>
    <row r="302" spans="71:72" x14ac:dyDescent="0.25">
      <c r="BS302" t="str">
        <f t="shared" si="44"/>
        <v/>
      </c>
      <c r="BT302" t="str">
        <f t="shared" si="44"/>
        <v/>
      </c>
    </row>
    <row r="303" spans="71:72" x14ac:dyDescent="0.25">
      <c r="BS303" t="str">
        <f t="shared" si="44"/>
        <v/>
      </c>
      <c r="BT303" t="str">
        <f t="shared" si="44"/>
        <v/>
      </c>
    </row>
    <row r="304" spans="71:72" x14ac:dyDescent="0.25">
      <c r="BS304" t="str">
        <f t="shared" si="44"/>
        <v/>
      </c>
      <c r="BT304" t="str">
        <f t="shared" si="44"/>
        <v/>
      </c>
    </row>
    <row r="305" spans="71:72" x14ac:dyDescent="0.25">
      <c r="BS305" t="str">
        <f t="shared" si="44"/>
        <v/>
      </c>
      <c r="BT305" t="str">
        <f t="shared" si="44"/>
        <v/>
      </c>
    </row>
    <row r="306" spans="71:72" x14ac:dyDescent="0.25">
      <c r="BS306" t="str">
        <f t="shared" si="44"/>
        <v/>
      </c>
      <c r="BT306" t="str">
        <f t="shared" si="44"/>
        <v/>
      </c>
    </row>
    <row r="307" spans="71:72" x14ac:dyDescent="0.25">
      <c r="BS307" t="str">
        <f t="shared" si="44"/>
        <v/>
      </c>
      <c r="BT307" t="str">
        <f t="shared" si="44"/>
        <v/>
      </c>
    </row>
    <row r="308" spans="71:72" x14ac:dyDescent="0.25">
      <c r="BS308" t="str">
        <f t="shared" si="44"/>
        <v/>
      </c>
      <c r="BT308" t="str">
        <f t="shared" si="44"/>
        <v/>
      </c>
    </row>
    <row r="309" spans="71:72" x14ac:dyDescent="0.25">
      <c r="BS309" t="str">
        <f t="shared" si="44"/>
        <v/>
      </c>
      <c r="BT309" t="str">
        <f t="shared" si="44"/>
        <v/>
      </c>
    </row>
    <row r="310" spans="71:72" x14ac:dyDescent="0.25">
      <c r="BS310" t="str">
        <f t="shared" si="44"/>
        <v/>
      </c>
      <c r="BT310" t="str">
        <f t="shared" si="44"/>
        <v/>
      </c>
    </row>
    <row r="311" spans="71:72" x14ac:dyDescent="0.25">
      <c r="BS311" t="str">
        <f t="shared" si="44"/>
        <v/>
      </c>
      <c r="BT311" t="str">
        <f t="shared" si="44"/>
        <v/>
      </c>
    </row>
    <row r="312" spans="71:72" x14ac:dyDescent="0.25">
      <c r="BS312" t="str">
        <f t="shared" si="44"/>
        <v/>
      </c>
      <c r="BT312" t="str">
        <f t="shared" si="44"/>
        <v/>
      </c>
    </row>
    <row r="313" spans="71:72" x14ac:dyDescent="0.25">
      <c r="BS313" t="str">
        <f t="shared" si="44"/>
        <v/>
      </c>
      <c r="BT313" t="str">
        <f t="shared" si="44"/>
        <v/>
      </c>
    </row>
    <row r="314" spans="71:72" x14ac:dyDescent="0.25">
      <c r="BS314" t="str">
        <f t="shared" si="44"/>
        <v/>
      </c>
      <c r="BT314" t="str">
        <f t="shared" si="44"/>
        <v/>
      </c>
    </row>
    <row r="315" spans="71:72" x14ac:dyDescent="0.25">
      <c r="BS315" t="str">
        <f t="shared" si="44"/>
        <v/>
      </c>
      <c r="BT315" t="str">
        <f t="shared" si="44"/>
        <v/>
      </c>
    </row>
    <row r="316" spans="71:72" x14ac:dyDescent="0.25">
      <c r="BS316" t="str">
        <f t="shared" si="44"/>
        <v/>
      </c>
      <c r="BT316" t="str">
        <f t="shared" si="44"/>
        <v/>
      </c>
    </row>
    <row r="317" spans="71:72" x14ac:dyDescent="0.25">
      <c r="BS317" t="str">
        <f t="shared" si="44"/>
        <v/>
      </c>
      <c r="BT317" t="str">
        <f t="shared" si="44"/>
        <v/>
      </c>
    </row>
    <row r="318" spans="71:72" x14ac:dyDescent="0.25">
      <c r="BS318" t="str">
        <f t="shared" si="44"/>
        <v/>
      </c>
      <c r="BT318" t="str">
        <f t="shared" si="44"/>
        <v/>
      </c>
    </row>
    <row r="319" spans="71:72" x14ac:dyDescent="0.25">
      <c r="BS319" t="str">
        <f t="shared" si="44"/>
        <v/>
      </c>
      <c r="BT319" t="str">
        <f t="shared" si="44"/>
        <v/>
      </c>
    </row>
    <row r="320" spans="71:72" x14ac:dyDescent="0.25">
      <c r="BS320" t="str">
        <f t="shared" si="44"/>
        <v/>
      </c>
      <c r="BT320" t="str">
        <f t="shared" si="44"/>
        <v/>
      </c>
    </row>
    <row r="321" spans="71:72" x14ac:dyDescent="0.25">
      <c r="BS321" t="str">
        <f t="shared" si="44"/>
        <v/>
      </c>
      <c r="BT321" t="str">
        <f t="shared" si="44"/>
        <v/>
      </c>
    </row>
    <row r="322" spans="71:72" x14ac:dyDescent="0.25">
      <c r="BS322" t="str">
        <f t="shared" si="44"/>
        <v/>
      </c>
      <c r="BT322" t="str">
        <f t="shared" si="44"/>
        <v/>
      </c>
    </row>
    <row r="323" spans="71:72" x14ac:dyDescent="0.25">
      <c r="BS323" t="str">
        <f t="shared" si="44"/>
        <v/>
      </c>
      <c r="BT323" t="str">
        <f t="shared" si="44"/>
        <v/>
      </c>
    </row>
    <row r="324" spans="71:72" x14ac:dyDescent="0.25">
      <c r="BS324" t="str">
        <f t="shared" si="44"/>
        <v/>
      </c>
      <c r="BT324" t="str">
        <f t="shared" si="44"/>
        <v/>
      </c>
    </row>
    <row r="325" spans="71:72" x14ac:dyDescent="0.25">
      <c r="BS325" t="str">
        <f t="shared" si="44"/>
        <v/>
      </c>
      <c r="BT325" t="str">
        <f t="shared" si="44"/>
        <v/>
      </c>
    </row>
    <row r="326" spans="71:72" x14ac:dyDescent="0.25">
      <c r="BS326" t="str">
        <f t="shared" si="44"/>
        <v/>
      </c>
      <c r="BT326" t="str">
        <f t="shared" si="44"/>
        <v/>
      </c>
    </row>
    <row r="327" spans="71:72" x14ac:dyDescent="0.25">
      <c r="BS327" t="str">
        <f t="shared" si="44"/>
        <v/>
      </c>
      <c r="BT327" t="str">
        <f t="shared" si="44"/>
        <v/>
      </c>
    </row>
    <row r="328" spans="71:72" x14ac:dyDescent="0.25">
      <c r="BS328" t="str">
        <f t="shared" si="44"/>
        <v/>
      </c>
      <c r="BT328" t="str">
        <f t="shared" si="44"/>
        <v/>
      </c>
    </row>
    <row r="329" spans="71:72" x14ac:dyDescent="0.25">
      <c r="BS329" t="str">
        <f t="shared" si="44"/>
        <v/>
      </c>
      <c r="BT329" t="str">
        <f t="shared" si="44"/>
        <v/>
      </c>
    </row>
    <row r="330" spans="71:72" x14ac:dyDescent="0.25">
      <c r="BS330" t="str">
        <f t="shared" si="44"/>
        <v/>
      </c>
      <c r="BT330" t="str">
        <f t="shared" si="44"/>
        <v/>
      </c>
    </row>
    <row r="331" spans="71:72" x14ac:dyDescent="0.25">
      <c r="BS331" t="str">
        <f t="shared" si="44"/>
        <v/>
      </c>
      <c r="BT331" t="str">
        <f t="shared" si="44"/>
        <v/>
      </c>
    </row>
    <row r="332" spans="71:72" x14ac:dyDescent="0.25">
      <c r="BS332" t="str">
        <f t="shared" si="44"/>
        <v/>
      </c>
      <c r="BT332" t="str">
        <f t="shared" si="44"/>
        <v/>
      </c>
    </row>
    <row r="333" spans="71:72" x14ac:dyDescent="0.25">
      <c r="BS333" t="str">
        <f t="shared" si="44"/>
        <v/>
      </c>
      <c r="BT333" t="str">
        <f t="shared" si="44"/>
        <v/>
      </c>
    </row>
    <row r="334" spans="71:72" x14ac:dyDescent="0.25">
      <c r="BS334" t="str">
        <f t="shared" si="44"/>
        <v/>
      </c>
      <c r="BT334" t="str">
        <f t="shared" si="44"/>
        <v/>
      </c>
    </row>
    <row r="335" spans="71:72" x14ac:dyDescent="0.25">
      <c r="BS335" t="str">
        <f t="shared" si="44"/>
        <v/>
      </c>
      <c r="BT335" t="str">
        <f t="shared" si="44"/>
        <v/>
      </c>
    </row>
    <row r="336" spans="71:72" x14ac:dyDescent="0.25">
      <c r="BS336" t="str">
        <f t="shared" si="44"/>
        <v/>
      </c>
      <c r="BT336" t="str">
        <f t="shared" si="44"/>
        <v/>
      </c>
    </row>
    <row r="337" spans="71:72" x14ac:dyDescent="0.25">
      <c r="BS337" t="str">
        <f t="shared" si="44"/>
        <v/>
      </c>
      <c r="BT337" t="str">
        <f t="shared" si="44"/>
        <v/>
      </c>
    </row>
    <row r="338" spans="71:72" x14ac:dyDescent="0.25">
      <c r="BS338" t="str">
        <f t="shared" si="44"/>
        <v/>
      </c>
      <c r="BT338" t="str">
        <f t="shared" si="44"/>
        <v/>
      </c>
    </row>
    <row r="339" spans="71:72" x14ac:dyDescent="0.25">
      <c r="BS339" t="str">
        <f t="shared" si="44"/>
        <v/>
      </c>
      <c r="BT339" t="str">
        <f t="shared" si="44"/>
        <v/>
      </c>
    </row>
    <row r="340" spans="71:72" x14ac:dyDescent="0.25">
      <c r="BS340" t="str">
        <f t="shared" si="44"/>
        <v/>
      </c>
      <c r="BT340" t="str">
        <f t="shared" si="44"/>
        <v/>
      </c>
    </row>
    <row r="341" spans="71:72" x14ac:dyDescent="0.25">
      <c r="BS341" t="str">
        <f t="shared" si="44"/>
        <v/>
      </c>
      <c r="BT341" t="str">
        <f t="shared" si="44"/>
        <v/>
      </c>
    </row>
    <row r="342" spans="71:72" x14ac:dyDescent="0.25">
      <c r="BS342" t="str">
        <f t="shared" si="44"/>
        <v/>
      </c>
      <c r="BT342" t="str">
        <f t="shared" si="44"/>
        <v/>
      </c>
    </row>
    <row r="343" spans="71:72" x14ac:dyDescent="0.25">
      <c r="BS343" t="str">
        <f t="shared" si="44"/>
        <v/>
      </c>
      <c r="BT343" t="str">
        <f t="shared" si="44"/>
        <v/>
      </c>
    </row>
    <row r="344" spans="71:72" x14ac:dyDescent="0.25">
      <c r="BS344" t="str">
        <f t="shared" si="44"/>
        <v/>
      </c>
      <c r="BT344" t="str">
        <f t="shared" si="44"/>
        <v/>
      </c>
    </row>
    <row r="345" spans="71:72" x14ac:dyDescent="0.25">
      <c r="BS345" t="str">
        <f t="shared" si="44"/>
        <v/>
      </c>
      <c r="BT345" t="str">
        <f t="shared" si="44"/>
        <v/>
      </c>
    </row>
    <row r="346" spans="71:72" x14ac:dyDescent="0.25">
      <c r="BS346" t="str">
        <f t="shared" si="44"/>
        <v/>
      </c>
      <c r="BT346" t="str">
        <f t="shared" si="44"/>
        <v/>
      </c>
    </row>
    <row r="347" spans="71:72" x14ac:dyDescent="0.25">
      <c r="BS347" t="str">
        <f t="shared" si="44"/>
        <v/>
      </c>
      <c r="BT347" t="str">
        <f t="shared" si="44"/>
        <v/>
      </c>
    </row>
    <row r="348" spans="71:72" x14ac:dyDescent="0.25">
      <c r="BS348" t="str">
        <f t="shared" si="44"/>
        <v/>
      </c>
      <c r="BT348" t="str">
        <f t="shared" si="44"/>
        <v/>
      </c>
    </row>
    <row r="349" spans="71:72" x14ac:dyDescent="0.25">
      <c r="BS349" t="str">
        <f t="shared" si="44"/>
        <v/>
      </c>
      <c r="BT349" t="str">
        <f t="shared" si="44"/>
        <v/>
      </c>
    </row>
    <row r="350" spans="71:72" x14ac:dyDescent="0.25">
      <c r="BS350" t="str">
        <f t="shared" ref="BS350:BT413" si="45">IF(A350&gt;0,A350,"")</f>
        <v/>
      </c>
      <c r="BT350" t="str">
        <f t="shared" si="45"/>
        <v/>
      </c>
    </row>
    <row r="351" spans="71:72" x14ac:dyDescent="0.25">
      <c r="BS351" t="str">
        <f t="shared" si="45"/>
        <v/>
      </c>
      <c r="BT351" t="str">
        <f t="shared" si="45"/>
        <v/>
      </c>
    </row>
    <row r="352" spans="71:72" x14ac:dyDescent="0.25">
      <c r="BS352" t="str">
        <f t="shared" si="45"/>
        <v/>
      </c>
      <c r="BT352" t="str">
        <f t="shared" si="45"/>
        <v/>
      </c>
    </row>
    <row r="353" spans="71:72" x14ac:dyDescent="0.25">
      <c r="BS353" t="str">
        <f t="shared" si="45"/>
        <v/>
      </c>
      <c r="BT353" t="str">
        <f t="shared" si="45"/>
        <v/>
      </c>
    </row>
    <row r="354" spans="71:72" x14ac:dyDescent="0.25">
      <c r="BS354" t="str">
        <f t="shared" si="45"/>
        <v/>
      </c>
      <c r="BT354" t="str">
        <f t="shared" si="45"/>
        <v/>
      </c>
    </row>
    <row r="355" spans="71:72" x14ac:dyDescent="0.25">
      <c r="BS355" t="str">
        <f t="shared" si="45"/>
        <v/>
      </c>
      <c r="BT355" t="str">
        <f t="shared" si="45"/>
        <v/>
      </c>
    </row>
    <row r="356" spans="71:72" x14ac:dyDescent="0.25">
      <c r="BS356" t="str">
        <f t="shared" si="45"/>
        <v/>
      </c>
      <c r="BT356" t="str">
        <f t="shared" si="45"/>
        <v/>
      </c>
    </row>
    <row r="357" spans="71:72" x14ac:dyDescent="0.25">
      <c r="BS357" t="str">
        <f t="shared" si="45"/>
        <v/>
      </c>
      <c r="BT357" t="str">
        <f t="shared" si="45"/>
        <v/>
      </c>
    </row>
    <row r="358" spans="71:72" x14ac:dyDescent="0.25">
      <c r="BS358" t="str">
        <f t="shared" si="45"/>
        <v/>
      </c>
      <c r="BT358" t="str">
        <f t="shared" si="45"/>
        <v/>
      </c>
    </row>
    <row r="359" spans="71:72" x14ac:dyDescent="0.25">
      <c r="BS359" t="str">
        <f t="shared" si="45"/>
        <v/>
      </c>
      <c r="BT359" t="str">
        <f t="shared" si="45"/>
        <v/>
      </c>
    </row>
    <row r="360" spans="71:72" x14ac:dyDescent="0.25">
      <c r="BS360" t="str">
        <f t="shared" si="45"/>
        <v/>
      </c>
      <c r="BT360" t="str">
        <f t="shared" si="45"/>
        <v/>
      </c>
    </row>
    <row r="361" spans="71:72" x14ac:dyDescent="0.25">
      <c r="BS361" t="str">
        <f t="shared" si="45"/>
        <v/>
      </c>
      <c r="BT361" t="str">
        <f t="shared" si="45"/>
        <v/>
      </c>
    </row>
    <row r="362" spans="71:72" x14ac:dyDescent="0.25">
      <c r="BS362" t="str">
        <f t="shared" si="45"/>
        <v/>
      </c>
      <c r="BT362" t="str">
        <f t="shared" si="45"/>
        <v/>
      </c>
    </row>
    <row r="363" spans="71:72" x14ac:dyDescent="0.25">
      <c r="BS363" t="str">
        <f t="shared" si="45"/>
        <v/>
      </c>
      <c r="BT363" t="str">
        <f t="shared" si="45"/>
        <v/>
      </c>
    </row>
    <row r="364" spans="71:72" x14ac:dyDescent="0.25">
      <c r="BS364" t="str">
        <f t="shared" si="45"/>
        <v/>
      </c>
      <c r="BT364" t="str">
        <f t="shared" si="45"/>
        <v/>
      </c>
    </row>
    <row r="365" spans="71:72" x14ac:dyDescent="0.25">
      <c r="BS365" t="str">
        <f t="shared" si="45"/>
        <v/>
      </c>
      <c r="BT365" t="str">
        <f t="shared" si="45"/>
        <v/>
      </c>
    </row>
    <row r="366" spans="71:72" x14ac:dyDescent="0.25">
      <c r="BS366" t="str">
        <f t="shared" si="45"/>
        <v/>
      </c>
      <c r="BT366" t="str">
        <f t="shared" si="45"/>
        <v/>
      </c>
    </row>
    <row r="367" spans="71:72" x14ac:dyDescent="0.25">
      <c r="BS367" t="str">
        <f t="shared" si="45"/>
        <v/>
      </c>
      <c r="BT367" t="str">
        <f t="shared" si="45"/>
        <v/>
      </c>
    </row>
    <row r="368" spans="71:72" x14ac:dyDescent="0.25">
      <c r="BS368" t="str">
        <f t="shared" si="45"/>
        <v/>
      </c>
      <c r="BT368" t="str">
        <f t="shared" si="45"/>
        <v/>
      </c>
    </row>
    <row r="369" spans="71:72" x14ac:dyDescent="0.25">
      <c r="BS369" t="str">
        <f t="shared" si="45"/>
        <v/>
      </c>
      <c r="BT369" t="str">
        <f t="shared" si="45"/>
        <v/>
      </c>
    </row>
    <row r="370" spans="71:72" x14ac:dyDescent="0.25">
      <c r="BS370" t="str">
        <f t="shared" si="45"/>
        <v/>
      </c>
      <c r="BT370" t="str">
        <f t="shared" si="45"/>
        <v/>
      </c>
    </row>
    <row r="371" spans="71:72" x14ac:dyDescent="0.25">
      <c r="BS371" t="str">
        <f t="shared" si="45"/>
        <v/>
      </c>
      <c r="BT371" t="str">
        <f t="shared" si="45"/>
        <v/>
      </c>
    </row>
    <row r="372" spans="71:72" x14ac:dyDescent="0.25">
      <c r="BS372" t="str">
        <f t="shared" si="45"/>
        <v/>
      </c>
      <c r="BT372" t="str">
        <f t="shared" si="45"/>
        <v/>
      </c>
    </row>
    <row r="373" spans="71:72" x14ac:dyDescent="0.25">
      <c r="BS373" t="str">
        <f t="shared" si="45"/>
        <v/>
      </c>
      <c r="BT373" t="str">
        <f t="shared" si="45"/>
        <v/>
      </c>
    </row>
    <row r="374" spans="71:72" x14ac:dyDescent="0.25">
      <c r="BS374" t="str">
        <f t="shared" si="45"/>
        <v/>
      </c>
      <c r="BT374" t="str">
        <f t="shared" si="45"/>
        <v/>
      </c>
    </row>
    <row r="375" spans="71:72" x14ac:dyDescent="0.25">
      <c r="BS375" t="str">
        <f t="shared" si="45"/>
        <v/>
      </c>
      <c r="BT375" t="str">
        <f t="shared" si="45"/>
        <v/>
      </c>
    </row>
    <row r="376" spans="71:72" x14ac:dyDescent="0.25">
      <c r="BS376" t="str">
        <f t="shared" si="45"/>
        <v/>
      </c>
      <c r="BT376" t="str">
        <f t="shared" si="45"/>
        <v/>
      </c>
    </row>
    <row r="377" spans="71:72" x14ac:dyDescent="0.25">
      <c r="BS377" t="str">
        <f t="shared" si="45"/>
        <v/>
      </c>
      <c r="BT377" t="str">
        <f t="shared" si="45"/>
        <v/>
      </c>
    </row>
    <row r="378" spans="71:72" x14ac:dyDescent="0.25">
      <c r="BS378" t="str">
        <f t="shared" si="45"/>
        <v/>
      </c>
      <c r="BT378" t="str">
        <f t="shared" si="45"/>
        <v/>
      </c>
    </row>
    <row r="379" spans="71:72" x14ac:dyDescent="0.25">
      <c r="BS379" t="str">
        <f t="shared" si="45"/>
        <v/>
      </c>
      <c r="BT379" t="str">
        <f t="shared" si="45"/>
        <v/>
      </c>
    </row>
    <row r="380" spans="71:72" x14ac:dyDescent="0.25">
      <c r="BS380" t="str">
        <f t="shared" si="45"/>
        <v/>
      </c>
      <c r="BT380" t="str">
        <f t="shared" si="45"/>
        <v/>
      </c>
    </row>
    <row r="381" spans="71:72" x14ac:dyDescent="0.25">
      <c r="BS381" t="str">
        <f t="shared" si="45"/>
        <v/>
      </c>
      <c r="BT381" t="str">
        <f t="shared" si="45"/>
        <v/>
      </c>
    </row>
    <row r="382" spans="71:72" x14ac:dyDescent="0.25">
      <c r="BS382" t="str">
        <f t="shared" si="45"/>
        <v/>
      </c>
      <c r="BT382" t="str">
        <f t="shared" si="45"/>
        <v/>
      </c>
    </row>
    <row r="383" spans="71:72" x14ac:dyDescent="0.25">
      <c r="BS383" t="str">
        <f t="shared" si="45"/>
        <v/>
      </c>
      <c r="BT383" t="str">
        <f t="shared" si="45"/>
        <v/>
      </c>
    </row>
    <row r="384" spans="71:72" x14ac:dyDescent="0.25">
      <c r="BS384" t="str">
        <f t="shared" si="45"/>
        <v/>
      </c>
      <c r="BT384" t="str">
        <f t="shared" si="45"/>
        <v/>
      </c>
    </row>
    <row r="385" spans="71:72" x14ac:dyDescent="0.25">
      <c r="BS385" t="str">
        <f t="shared" si="45"/>
        <v/>
      </c>
      <c r="BT385" t="str">
        <f t="shared" si="45"/>
        <v/>
      </c>
    </row>
    <row r="386" spans="71:72" x14ac:dyDescent="0.25">
      <c r="BS386" t="str">
        <f t="shared" si="45"/>
        <v/>
      </c>
      <c r="BT386" t="str">
        <f t="shared" si="45"/>
        <v/>
      </c>
    </row>
    <row r="387" spans="71:72" x14ac:dyDescent="0.25">
      <c r="BS387" t="str">
        <f t="shared" si="45"/>
        <v/>
      </c>
      <c r="BT387" t="str">
        <f t="shared" si="45"/>
        <v/>
      </c>
    </row>
    <row r="388" spans="71:72" x14ac:dyDescent="0.25">
      <c r="BS388" t="str">
        <f t="shared" si="45"/>
        <v/>
      </c>
      <c r="BT388" t="str">
        <f t="shared" si="45"/>
        <v/>
      </c>
    </row>
    <row r="389" spans="71:72" x14ac:dyDescent="0.25">
      <c r="BS389" t="str">
        <f t="shared" si="45"/>
        <v/>
      </c>
      <c r="BT389" t="str">
        <f t="shared" si="45"/>
        <v/>
      </c>
    </row>
    <row r="390" spans="71:72" x14ac:dyDescent="0.25">
      <c r="BS390" t="str">
        <f t="shared" si="45"/>
        <v/>
      </c>
      <c r="BT390" t="str">
        <f t="shared" si="45"/>
        <v/>
      </c>
    </row>
    <row r="391" spans="71:72" x14ac:dyDescent="0.25">
      <c r="BS391" t="str">
        <f t="shared" si="45"/>
        <v/>
      </c>
      <c r="BT391" t="str">
        <f t="shared" si="45"/>
        <v/>
      </c>
    </row>
    <row r="392" spans="71:72" x14ac:dyDescent="0.25">
      <c r="BS392" t="str">
        <f t="shared" si="45"/>
        <v/>
      </c>
      <c r="BT392" t="str">
        <f t="shared" si="45"/>
        <v/>
      </c>
    </row>
    <row r="393" spans="71:72" x14ac:dyDescent="0.25">
      <c r="BS393" t="str">
        <f t="shared" si="45"/>
        <v/>
      </c>
      <c r="BT393" t="str">
        <f t="shared" si="45"/>
        <v/>
      </c>
    </row>
    <row r="394" spans="71:72" x14ac:dyDescent="0.25">
      <c r="BS394" t="str">
        <f t="shared" si="45"/>
        <v/>
      </c>
      <c r="BT394" t="str">
        <f t="shared" si="45"/>
        <v/>
      </c>
    </row>
    <row r="395" spans="71:72" x14ac:dyDescent="0.25">
      <c r="BS395" t="str">
        <f t="shared" si="45"/>
        <v/>
      </c>
      <c r="BT395" t="str">
        <f t="shared" si="45"/>
        <v/>
      </c>
    </row>
    <row r="396" spans="71:72" x14ac:dyDescent="0.25">
      <c r="BS396" t="str">
        <f t="shared" si="45"/>
        <v/>
      </c>
      <c r="BT396" t="str">
        <f t="shared" si="45"/>
        <v/>
      </c>
    </row>
    <row r="397" spans="71:72" x14ac:dyDescent="0.25">
      <c r="BS397" t="str">
        <f t="shared" si="45"/>
        <v/>
      </c>
      <c r="BT397" t="str">
        <f t="shared" si="45"/>
        <v/>
      </c>
    </row>
    <row r="398" spans="71:72" x14ac:dyDescent="0.25">
      <c r="BS398" t="str">
        <f t="shared" si="45"/>
        <v/>
      </c>
      <c r="BT398" t="str">
        <f t="shared" si="45"/>
        <v/>
      </c>
    </row>
    <row r="399" spans="71:72" x14ac:dyDescent="0.25">
      <c r="BS399" t="str">
        <f t="shared" si="45"/>
        <v/>
      </c>
      <c r="BT399" t="str">
        <f t="shared" si="45"/>
        <v/>
      </c>
    </row>
    <row r="400" spans="71:72" x14ac:dyDescent="0.25">
      <c r="BS400" t="str">
        <f t="shared" si="45"/>
        <v/>
      </c>
      <c r="BT400" t="str">
        <f t="shared" si="45"/>
        <v/>
      </c>
    </row>
    <row r="401" spans="71:72" x14ac:dyDescent="0.25">
      <c r="BS401" t="str">
        <f t="shared" si="45"/>
        <v/>
      </c>
      <c r="BT401" t="str">
        <f t="shared" si="45"/>
        <v/>
      </c>
    </row>
    <row r="402" spans="71:72" x14ac:dyDescent="0.25">
      <c r="BS402" t="str">
        <f t="shared" si="45"/>
        <v/>
      </c>
      <c r="BT402" t="str">
        <f t="shared" si="45"/>
        <v/>
      </c>
    </row>
    <row r="403" spans="71:72" x14ac:dyDescent="0.25">
      <c r="BS403" t="str">
        <f t="shared" si="45"/>
        <v/>
      </c>
      <c r="BT403" t="str">
        <f t="shared" si="45"/>
        <v/>
      </c>
    </row>
    <row r="404" spans="71:72" x14ac:dyDescent="0.25">
      <c r="BS404" t="str">
        <f t="shared" si="45"/>
        <v/>
      </c>
      <c r="BT404" t="str">
        <f t="shared" si="45"/>
        <v/>
      </c>
    </row>
    <row r="405" spans="71:72" x14ac:dyDescent="0.25">
      <c r="BS405" t="str">
        <f t="shared" si="45"/>
        <v/>
      </c>
      <c r="BT405" t="str">
        <f t="shared" si="45"/>
        <v/>
      </c>
    </row>
    <row r="406" spans="71:72" x14ac:dyDescent="0.25">
      <c r="BS406" t="str">
        <f t="shared" si="45"/>
        <v/>
      </c>
      <c r="BT406" t="str">
        <f t="shared" si="45"/>
        <v/>
      </c>
    </row>
    <row r="407" spans="71:72" x14ac:dyDescent="0.25">
      <c r="BS407" t="str">
        <f t="shared" si="45"/>
        <v/>
      </c>
      <c r="BT407" t="str">
        <f t="shared" si="45"/>
        <v/>
      </c>
    </row>
    <row r="408" spans="71:72" x14ac:dyDescent="0.25">
      <c r="BS408" t="str">
        <f t="shared" si="45"/>
        <v/>
      </c>
      <c r="BT408" t="str">
        <f t="shared" si="45"/>
        <v/>
      </c>
    </row>
    <row r="409" spans="71:72" x14ac:dyDescent="0.25">
      <c r="BS409" t="str">
        <f t="shared" si="45"/>
        <v/>
      </c>
      <c r="BT409" t="str">
        <f t="shared" si="45"/>
        <v/>
      </c>
    </row>
    <row r="410" spans="71:72" x14ac:dyDescent="0.25">
      <c r="BS410" t="str">
        <f t="shared" si="45"/>
        <v/>
      </c>
      <c r="BT410" t="str">
        <f t="shared" si="45"/>
        <v/>
      </c>
    </row>
    <row r="411" spans="71:72" x14ac:dyDescent="0.25">
      <c r="BS411" t="str">
        <f t="shared" si="45"/>
        <v/>
      </c>
      <c r="BT411" t="str">
        <f t="shared" si="45"/>
        <v/>
      </c>
    </row>
    <row r="412" spans="71:72" x14ac:dyDescent="0.25">
      <c r="BS412" t="str">
        <f t="shared" si="45"/>
        <v/>
      </c>
      <c r="BT412" t="str">
        <f t="shared" si="45"/>
        <v/>
      </c>
    </row>
    <row r="413" spans="71:72" x14ac:dyDescent="0.25">
      <c r="BS413" t="str">
        <f t="shared" si="45"/>
        <v/>
      </c>
      <c r="BT413" t="str">
        <f t="shared" si="45"/>
        <v/>
      </c>
    </row>
    <row r="414" spans="71:72" x14ac:dyDescent="0.25">
      <c r="BS414" t="str">
        <f t="shared" ref="BS414:BT477" si="46">IF(A414&gt;0,A414,"")</f>
        <v/>
      </c>
      <c r="BT414" t="str">
        <f t="shared" si="46"/>
        <v/>
      </c>
    </row>
    <row r="415" spans="71:72" x14ac:dyDescent="0.25">
      <c r="BS415" t="str">
        <f t="shared" si="46"/>
        <v/>
      </c>
      <c r="BT415" t="str">
        <f t="shared" si="46"/>
        <v/>
      </c>
    </row>
    <row r="416" spans="71:72" x14ac:dyDescent="0.25">
      <c r="BS416" t="str">
        <f t="shared" si="46"/>
        <v/>
      </c>
      <c r="BT416" t="str">
        <f t="shared" si="46"/>
        <v/>
      </c>
    </row>
    <row r="417" spans="71:72" x14ac:dyDescent="0.25">
      <c r="BS417" t="str">
        <f t="shared" si="46"/>
        <v/>
      </c>
      <c r="BT417" t="str">
        <f t="shared" si="46"/>
        <v/>
      </c>
    </row>
    <row r="418" spans="71:72" x14ac:dyDescent="0.25">
      <c r="BS418" t="str">
        <f t="shared" si="46"/>
        <v/>
      </c>
      <c r="BT418" t="str">
        <f t="shared" si="46"/>
        <v/>
      </c>
    </row>
    <row r="419" spans="71:72" x14ac:dyDescent="0.25">
      <c r="BS419" t="str">
        <f t="shared" si="46"/>
        <v/>
      </c>
      <c r="BT419" t="str">
        <f t="shared" si="46"/>
        <v/>
      </c>
    </row>
    <row r="420" spans="71:72" x14ac:dyDescent="0.25">
      <c r="BS420" t="str">
        <f t="shared" si="46"/>
        <v/>
      </c>
      <c r="BT420" t="str">
        <f t="shared" si="46"/>
        <v/>
      </c>
    </row>
    <row r="421" spans="71:72" x14ac:dyDescent="0.25">
      <c r="BS421" t="str">
        <f t="shared" si="46"/>
        <v/>
      </c>
      <c r="BT421" t="str">
        <f t="shared" si="46"/>
        <v/>
      </c>
    </row>
    <row r="422" spans="71:72" x14ac:dyDescent="0.25">
      <c r="BS422" t="str">
        <f t="shared" si="46"/>
        <v/>
      </c>
      <c r="BT422" t="str">
        <f t="shared" si="46"/>
        <v/>
      </c>
    </row>
    <row r="423" spans="71:72" x14ac:dyDescent="0.25">
      <c r="BS423" t="str">
        <f t="shared" si="46"/>
        <v/>
      </c>
      <c r="BT423" t="str">
        <f t="shared" si="46"/>
        <v/>
      </c>
    </row>
    <row r="424" spans="71:72" x14ac:dyDescent="0.25">
      <c r="BS424" t="str">
        <f t="shared" si="46"/>
        <v/>
      </c>
      <c r="BT424" t="str">
        <f t="shared" si="46"/>
        <v/>
      </c>
    </row>
    <row r="425" spans="71:72" x14ac:dyDescent="0.25">
      <c r="BS425" t="str">
        <f t="shared" si="46"/>
        <v/>
      </c>
      <c r="BT425" t="str">
        <f t="shared" si="46"/>
        <v/>
      </c>
    </row>
    <row r="426" spans="71:72" x14ac:dyDescent="0.25">
      <c r="BS426" t="str">
        <f t="shared" si="46"/>
        <v/>
      </c>
      <c r="BT426" t="str">
        <f t="shared" si="46"/>
        <v/>
      </c>
    </row>
    <row r="427" spans="71:72" x14ac:dyDescent="0.25">
      <c r="BS427" t="str">
        <f t="shared" si="46"/>
        <v/>
      </c>
      <c r="BT427" t="str">
        <f t="shared" si="46"/>
        <v/>
      </c>
    </row>
    <row r="428" spans="71:72" x14ac:dyDescent="0.25">
      <c r="BS428" t="str">
        <f t="shared" si="46"/>
        <v/>
      </c>
      <c r="BT428" t="str">
        <f t="shared" si="46"/>
        <v/>
      </c>
    </row>
    <row r="429" spans="71:72" x14ac:dyDescent="0.25">
      <c r="BS429" t="str">
        <f t="shared" si="46"/>
        <v/>
      </c>
      <c r="BT429" t="str">
        <f t="shared" si="46"/>
        <v/>
      </c>
    </row>
    <row r="430" spans="71:72" x14ac:dyDescent="0.25">
      <c r="BS430" t="str">
        <f t="shared" si="46"/>
        <v/>
      </c>
      <c r="BT430" t="str">
        <f t="shared" si="46"/>
        <v/>
      </c>
    </row>
    <row r="431" spans="71:72" x14ac:dyDescent="0.25">
      <c r="BS431" t="str">
        <f t="shared" si="46"/>
        <v/>
      </c>
      <c r="BT431" t="str">
        <f t="shared" si="46"/>
        <v/>
      </c>
    </row>
    <row r="432" spans="71:72" x14ac:dyDescent="0.25">
      <c r="BS432" t="str">
        <f t="shared" si="46"/>
        <v/>
      </c>
      <c r="BT432" t="str">
        <f t="shared" si="46"/>
        <v/>
      </c>
    </row>
    <row r="433" spans="71:72" x14ac:dyDescent="0.25">
      <c r="BS433" t="str">
        <f t="shared" si="46"/>
        <v/>
      </c>
      <c r="BT433" t="str">
        <f t="shared" si="46"/>
        <v/>
      </c>
    </row>
    <row r="434" spans="71:72" x14ac:dyDescent="0.25">
      <c r="BS434" t="str">
        <f t="shared" si="46"/>
        <v/>
      </c>
      <c r="BT434" t="str">
        <f t="shared" si="46"/>
        <v/>
      </c>
    </row>
    <row r="435" spans="71:72" x14ac:dyDescent="0.25">
      <c r="BS435" t="str">
        <f t="shared" si="46"/>
        <v/>
      </c>
      <c r="BT435" t="str">
        <f t="shared" si="46"/>
        <v/>
      </c>
    </row>
    <row r="436" spans="71:72" x14ac:dyDescent="0.25">
      <c r="BS436" t="str">
        <f t="shared" si="46"/>
        <v/>
      </c>
      <c r="BT436" t="str">
        <f t="shared" si="46"/>
        <v/>
      </c>
    </row>
    <row r="437" spans="71:72" x14ac:dyDescent="0.25">
      <c r="BS437" t="str">
        <f t="shared" si="46"/>
        <v/>
      </c>
      <c r="BT437" t="str">
        <f t="shared" si="46"/>
        <v/>
      </c>
    </row>
    <row r="438" spans="71:72" x14ac:dyDescent="0.25">
      <c r="BS438" t="str">
        <f t="shared" si="46"/>
        <v/>
      </c>
      <c r="BT438" t="str">
        <f t="shared" si="46"/>
        <v/>
      </c>
    </row>
    <row r="439" spans="71:72" x14ac:dyDescent="0.25">
      <c r="BS439" t="str">
        <f t="shared" si="46"/>
        <v/>
      </c>
      <c r="BT439" t="str">
        <f t="shared" si="46"/>
        <v/>
      </c>
    </row>
    <row r="440" spans="71:72" x14ac:dyDescent="0.25">
      <c r="BS440" t="str">
        <f t="shared" si="46"/>
        <v/>
      </c>
      <c r="BT440" t="str">
        <f t="shared" si="46"/>
        <v/>
      </c>
    </row>
    <row r="441" spans="71:72" x14ac:dyDescent="0.25">
      <c r="BS441" t="str">
        <f t="shared" si="46"/>
        <v/>
      </c>
      <c r="BT441" t="str">
        <f t="shared" si="46"/>
        <v/>
      </c>
    </row>
    <row r="442" spans="71:72" x14ac:dyDescent="0.25">
      <c r="BS442" t="str">
        <f t="shared" si="46"/>
        <v/>
      </c>
      <c r="BT442" t="str">
        <f t="shared" si="46"/>
        <v/>
      </c>
    </row>
    <row r="443" spans="71:72" x14ac:dyDescent="0.25">
      <c r="BS443" t="str">
        <f t="shared" si="46"/>
        <v/>
      </c>
      <c r="BT443" t="str">
        <f t="shared" si="46"/>
        <v/>
      </c>
    </row>
    <row r="444" spans="71:72" x14ac:dyDescent="0.25">
      <c r="BS444" t="str">
        <f t="shared" si="46"/>
        <v/>
      </c>
      <c r="BT444" t="str">
        <f t="shared" si="46"/>
        <v/>
      </c>
    </row>
    <row r="445" spans="71:72" x14ac:dyDescent="0.25">
      <c r="BS445" t="str">
        <f t="shared" si="46"/>
        <v/>
      </c>
      <c r="BT445" t="str">
        <f t="shared" si="46"/>
        <v/>
      </c>
    </row>
    <row r="446" spans="71:72" x14ac:dyDescent="0.25">
      <c r="BS446" t="str">
        <f t="shared" si="46"/>
        <v/>
      </c>
      <c r="BT446" t="str">
        <f t="shared" si="46"/>
        <v/>
      </c>
    </row>
    <row r="447" spans="71:72" x14ac:dyDescent="0.25">
      <c r="BS447" t="str">
        <f t="shared" si="46"/>
        <v/>
      </c>
      <c r="BT447" t="str">
        <f t="shared" si="46"/>
        <v/>
      </c>
    </row>
    <row r="448" spans="71:72" x14ac:dyDescent="0.25">
      <c r="BS448" t="str">
        <f t="shared" si="46"/>
        <v/>
      </c>
      <c r="BT448" t="str">
        <f t="shared" si="46"/>
        <v/>
      </c>
    </row>
    <row r="449" spans="71:72" x14ac:dyDescent="0.25">
      <c r="BS449" t="str">
        <f t="shared" si="46"/>
        <v/>
      </c>
      <c r="BT449" t="str">
        <f t="shared" si="46"/>
        <v/>
      </c>
    </row>
    <row r="450" spans="71:72" x14ac:dyDescent="0.25">
      <c r="BS450" t="str">
        <f t="shared" si="46"/>
        <v/>
      </c>
      <c r="BT450" t="str">
        <f t="shared" si="46"/>
        <v/>
      </c>
    </row>
    <row r="451" spans="71:72" x14ac:dyDescent="0.25">
      <c r="BS451" t="str">
        <f t="shared" si="46"/>
        <v/>
      </c>
      <c r="BT451" t="str">
        <f t="shared" si="46"/>
        <v/>
      </c>
    </row>
    <row r="452" spans="71:72" x14ac:dyDescent="0.25">
      <c r="BS452" t="str">
        <f t="shared" si="46"/>
        <v/>
      </c>
      <c r="BT452" t="str">
        <f t="shared" si="46"/>
        <v/>
      </c>
    </row>
    <row r="453" spans="71:72" x14ac:dyDescent="0.25">
      <c r="BS453" t="str">
        <f t="shared" si="46"/>
        <v/>
      </c>
      <c r="BT453" t="str">
        <f t="shared" si="46"/>
        <v/>
      </c>
    </row>
    <row r="454" spans="71:72" x14ac:dyDescent="0.25">
      <c r="BS454" t="str">
        <f t="shared" si="46"/>
        <v/>
      </c>
      <c r="BT454" t="str">
        <f t="shared" si="46"/>
        <v/>
      </c>
    </row>
    <row r="455" spans="71:72" x14ac:dyDescent="0.25">
      <c r="BS455" t="str">
        <f t="shared" si="46"/>
        <v/>
      </c>
      <c r="BT455" t="str">
        <f t="shared" si="46"/>
        <v/>
      </c>
    </row>
    <row r="456" spans="71:72" x14ac:dyDescent="0.25">
      <c r="BS456" t="str">
        <f t="shared" si="46"/>
        <v/>
      </c>
      <c r="BT456" t="str">
        <f t="shared" si="46"/>
        <v/>
      </c>
    </row>
    <row r="457" spans="71:72" x14ac:dyDescent="0.25">
      <c r="BS457" t="str">
        <f t="shared" si="46"/>
        <v/>
      </c>
      <c r="BT457" t="str">
        <f t="shared" si="46"/>
        <v/>
      </c>
    </row>
    <row r="458" spans="71:72" x14ac:dyDescent="0.25">
      <c r="BS458" t="str">
        <f t="shared" si="46"/>
        <v/>
      </c>
      <c r="BT458" t="str">
        <f t="shared" si="46"/>
        <v/>
      </c>
    </row>
    <row r="459" spans="71:72" x14ac:dyDescent="0.25">
      <c r="BS459" t="str">
        <f t="shared" si="46"/>
        <v/>
      </c>
      <c r="BT459" t="str">
        <f t="shared" si="46"/>
        <v/>
      </c>
    </row>
    <row r="460" spans="71:72" x14ac:dyDescent="0.25">
      <c r="BS460" t="str">
        <f t="shared" si="46"/>
        <v/>
      </c>
      <c r="BT460" t="str">
        <f t="shared" si="46"/>
        <v/>
      </c>
    </row>
    <row r="461" spans="71:72" x14ac:dyDescent="0.25">
      <c r="BS461" t="str">
        <f t="shared" si="46"/>
        <v/>
      </c>
      <c r="BT461" t="str">
        <f t="shared" si="46"/>
        <v/>
      </c>
    </row>
    <row r="462" spans="71:72" x14ac:dyDescent="0.25">
      <c r="BS462" t="str">
        <f t="shared" si="46"/>
        <v/>
      </c>
      <c r="BT462" t="str">
        <f t="shared" si="46"/>
        <v/>
      </c>
    </row>
    <row r="463" spans="71:72" x14ac:dyDescent="0.25">
      <c r="BS463" t="str">
        <f t="shared" si="46"/>
        <v/>
      </c>
      <c r="BT463" t="str">
        <f t="shared" si="46"/>
        <v/>
      </c>
    </row>
    <row r="464" spans="71:72" x14ac:dyDescent="0.25">
      <c r="BS464" t="str">
        <f t="shared" si="46"/>
        <v/>
      </c>
      <c r="BT464" t="str">
        <f t="shared" si="46"/>
        <v/>
      </c>
    </row>
    <row r="465" spans="71:72" x14ac:dyDescent="0.25">
      <c r="BS465" t="str">
        <f t="shared" si="46"/>
        <v/>
      </c>
      <c r="BT465" t="str">
        <f t="shared" si="46"/>
        <v/>
      </c>
    </row>
    <row r="466" spans="71:72" x14ac:dyDescent="0.25">
      <c r="BS466" t="str">
        <f t="shared" si="46"/>
        <v/>
      </c>
      <c r="BT466" t="str">
        <f t="shared" si="46"/>
        <v/>
      </c>
    </row>
    <row r="467" spans="71:72" x14ac:dyDescent="0.25">
      <c r="BS467" t="str">
        <f t="shared" si="46"/>
        <v/>
      </c>
      <c r="BT467" t="str">
        <f t="shared" si="46"/>
        <v/>
      </c>
    </row>
    <row r="468" spans="71:72" x14ac:dyDescent="0.25">
      <c r="BS468" t="str">
        <f t="shared" si="46"/>
        <v/>
      </c>
      <c r="BT468" t="str">
        <f t="shared" si="46"/>
        <v/>
      </c>
    </row>
    <row r="469" spans="71:72" x14ac:dyDescent="0.25">
      <c r="BS469" t="str">
        <f t="shared" si="46"/>
        <v/>
      </c>
      <c r="BT469" t="str">
        <f t="shared" si="46"/>
        <v/>
      </c>
    </row>
    <row r="470" spans="71:72" x14ac:dyDescent="0.25">
      <c r="BS470" t="str">
        <f t="shared" si="46"/>
        <v/>
      </c>
      <c r="BT470" t="str">
        <f t="shared" si="46"/>
        <v/>
      </c>
    </row>
    <row r="471" spans="71:72" x14ac:dyDescent="0.25">
      <c r="BS471" t="str">
        <f t="shared" si="46"/>
        <v/>
      </c>
      <c r="BT471" t="str">
        <f t="shared" si="46"/>
        <v/>
      </c>
    </row>
    <row r="472" spans="71:72" x14ac:dyDescent="0.25">
      <c r="BS472" t="str">
        <f t="shared" si="46"/>
        <v/>
      </c>
      <c r="BT472" t="str">
        <f t="shared" si="46"/>
        <v/>
      </c>
    </row>
    <row r="473" spans="71:72" x14ac:dyDescent="0.25">
      <c r="BS473" t="str">
        <f t="shared" si="46"/>
        <v/>
      </c>
      <c r="BT473" t="str">
        <f t="shared" si="46"/>
        <v/>
      </c>
    </row>
    <row r="474" spans="71:72" x14ac:dyDescent="0.25">
      <c r="BS474" t="str">
        <f t="shared" si="46"/>
        <v/>
      </c>
      <c r="BT474" t="str">
        <f t="shared" si="46"/>
        <v/>
      </c>
    </row>
    <row r="475" spans="71:72" x14ac:dyDescent="0.25">
      <c r="BS475" t="str">
        <f t="shared" si="46"/>
        <v/>
      </c>
      <c r="BT475" t="str">
        <f t="shared" si="46"/>
        <v/>
      </c>
    </row>
    <row r="476" spans="71:72" x14ac:dyDescent="0.25">
      <c r="BS476" t="str">
        <f t="shared" si="46"/>
        <v/>
      </c>
      <c r="BT476" t="str">
        <f t="shared" si="46"/>
        <v/>
      </c>
    </row>
    <row r="477" spans="71:72" x14ac:dyDescent="0.25">
      <c r="BS477" t="str">
        <f t="shared" si="46"/>
        <v/>
      </c>
      <c r="BT477" t="str">
        <f t="shared" si="46"/>
        <v/>
      </c>
    </row>
    <row r="478" spans="71:72" x14ac:dyDescent="0.25">
      <c r="BS478" t="str">
        <f t="shared" ref="BS478:BT541" si="47">IF(A478&gt;0,A478,"")</f>
        <v/>
      </c>
      <c r="BT478" t="str">
        <f t="shared" si="47"/>
        <v/>
      </c>
    </row>
    <row r="479" spans="71:72" x14ac:dyDescent="0.25">
      <c r="BS479" t="str">
        <f t="shared" si="47"/>
        <v/>
      </c>
      <c r="BT479" t="str">
        <f t="shared" si="47"/>
        <v/>
      </c>
    </row>
    <row r="480" spans="71:72" x14ac:dyDescent="0.25">
      <c r="BS480" t="str">
        <f t="shared" si="47"/>
        <v/>
      </c>
      <c r="BT480" t="str">
        <f t="shared" si="47"/>
        <v/>
      </c>
    </row>
    <row r="481" spans="71:72" x14ac:dyDescent="0.25">
      <c r="BS481" t="str">
        <f t="shared" si="47"/>
        <v/>
      </c>
      <c r="BT481" t="str">
        <f t="shared" si="47"/>
        <v/>
      </c>
    </row>
    <row r="482" spans="71:72" x14ac:dyDescent="0.25">
      <c r="BS482" t="str">
        <f t="shared" si="47"/>
        <v/>
      </c>
      <c r="BT482" t="str">
        <f t="shared" si="47"/>
        <v/>
      </c>
    </row>
    <row r="483" spans="71:72" x14ac:dyDescent="0.25">
      <c r="BS483" t="str">
        <f t="shared" si="47"/>
        <v/>
      </c>
      <c r="BT483" t="str">
        <f t="shared" si="47"/>
        <v/>
      </c>
    </row>
    <row r="484" spans="71:72" x14ac:dyDescent="0.25">
      <c r="BS484" t="str">
        <f t="shared" si="47"/>
        <v/>
      </c>
      <c r="BT484" t="str">
        <f t="shared" si="47"/>
        <v/>
      </c>
    </row>
    <row r="485" spans="71:72" x14ac:dyDescent="0.25">
      <c r="BS485" t="str">
        <f t="shared" si="47"/>
        <v/>
      </c>
      <c r="BT485" t="str">
        <f t="shared" si="47"/>
        <v/>
      </c>
    </row>
    <row r="486" spans="71:72" x14ac:dyDescent="0.25">
      <c r="BS486" t="str">
        <f t="shared" si="47"/>
        <v/>
      </c>
      <c r="BT486" t="str">
        <f t="shared" si="47"/>
        <v/>
      </c>
    </row>
    <row r="487" spans="71:72" x14ac:dyDescent="0.25">
      <c r="BS487" t="str">
        <f t="shared" si="47"/>
        <v/>
      </c>
      <c r="BT487" t="str">
        <f t="shared" si="47"/>
        <v/>
      </c>
    </row>
    <row r="488" spans="71:72" x14ac:dyDescent="0.25">
      <c r="BS488" t="str">
        <f t="shared" si="47"/>
        <v/>
      </c>
      <c r="BT488" t="str">
        <f t="shared" si="47"/>
        <v/>
      </c>
    </row>
    <row r="489" spans="71:72" x14ac:dyDescent="0.25">
      <c r="BS489" t="str">
        <f t="shared" si="47"/>
        <v/>
      </c>
      <c r="BT489" t="str">
        <f t="shared" si="47"/>
        <v/>
      </c>
    </row>
    <row r="490" spans="71:72" x14ac:dyDescent="0.25">
      <c r="BS490" t="str">
        <f t="shared" si="47"/>
        <v/>
      </c>
      <c r="BT490" t="str">
        <f t="shared" si="47"/>
        <v/>
      </c>
    </row>
    <row r="491" spans="71:72" x14ac:dyDescent="0.25">
      <c r="BS491" t="str">
        <f t="shared" si="47"/>
        <v/>
      </c>
      <c r="BT491" t="str">
        <f t="shared" si="47"/>
        <v/>
      </c>
    </row>
    <row r="492" spans="71:72" x14ac:dyDescent="0.25">
      <c r="BS492" t="str">
        <f t="shared" si="47"/>
        <v/>
      </c>
      <c r="BT492" t="str">
        <f t="shared" si="47"/>
        <v/>
      </c>
    </row>
    <row r="493" spans="71:72" x14ac:dyDescent="0.25">
      <c r="BS493" t="str">
        <f t="shared" si="47"/>
        <v/>
      </c>
      <c r="BT493" t="str">
        <f t="shared" si="47"/>
        <v/>
      </c>
    </row>
    <row r="494" spans="71:72" x14ac:dyDescent="0.25">
      <c r="BS494" t="str">
        <f t="shared" si="47"/>
        <v/>
      </c>
      <c r="BT494" t="str">
        <f t="shared" si="47"/>
        <v/>
      </c>
    </row>
    <row r="495" spans="71:72" x14ac:dyDescent="0.25">
      <c r="BS495" t="str">
        <f t="shared" si="47"/>
        <v/>
      </c>
      <c r="BT495" t="str">
        <f t="shared" si="47"/>
        <v/>
      </c>
    </row>
    <row r="496" spans="71:72" x14ac:dyDescent="0.25">
      <c r="BS496" t="str">
        <f t="shared" si="47"/>
        <v/>
      </c>
      <c r="BT496" t="str">
        <f t="shared" si="47"/>
        <v/>
      </c>
    </row>
    <row r="497" spans="71:72" x14ac:dyDescent="0.25">
      <c r="BS497" t="str">
        <f t="shared" si="47"/>
        <v/>
      </c>
      <c r="BT497" t="str">
        <f t="shared" si="47"/>
        <v/>
      </c>
    </row>
    <row r="498" spans="71:72" x14ac:dyDescent="0.25">
      <c r="BS498" t="str">
        <f t="shared" si="47"/>
        <v/>
      </c>
      <c r="BT498" t="str">
        <f t="shared" si="47"/>
        <v/>
      </c>
    </row>
    <row r="499" spans="71:72" x14ac:dyDescent="0.25">
      <c r="BS499" t="str">
        <f t="shared" si="47"/>
        <v/>
      </c>
      <c r="BT499" t="str">
        <f t="shared" si="47"/>
        <v/>
      </c>
    </row>
    <row r="500" spans="71:72" x14ac:dyDescent="0.25">
      <c r="BS500" t="str">
        <f t="shared" si="47"/>
        <v/>
      </c>
      <c r="BT500" t="str">
        <f t="shared" si="47"/>
        <v/>
      </c>
    </row>
    <row r="501" spans="71:72" x14ac:dyDescent="0.25">
      <c r="BS501" t="str">
        <f t="shared" si="47"/>
        <v/>
      </c>
      <c r="BT501" t="str">
        <f t="shared" si="47"/>
        <v/>
      </c>
    </row>
    <row r="502" spans="71:72" x14ac:dyDescent="0.25">
      <c r="BS502" t="str">
        <f t="shared" si="47"/>
        <v/>
      </c>
      <c r="BT502" t="str">
        <f t="shared" si="47"/>
        <v/>
      </c>
    </row>
    <row r="503" spans="71:72" x14ac:dyDescent="0.25">
      <c r="BS503" t="str">
        <f t="shared" si="47"/>
        <v/>
      </c>
      <c r="BT503" t="str">
        <f t="shared" si="47"/>
        <v/>
      </c>
    </row>
    <row r="504" spans="71:72" x14ac:dyDescent="0.25">
      <c r="BS504" t="str">
        <f t="shared" si="47"/>
        <v/>
      </c>
      <c r="BT504" t="str">
        <f t="shared" si="47"/>
        <v/>
      </c>
    </row>
    <row r="505" spans="71:72" x14ac:dyDescent="0.25">
      <c r="BS505" t="str">
        <f t="shared" si="47"/>
        <v/>
      </c>
      <c r="BT505" t="str">
        <f t="shared" si="47"/>
        <v/>
      </c>
    </row>
    <row r="506" spans="71:72" x14ac:dyDescent="0.25">
      <c r="BS506" t="str">
        <f t="shared" si="47"/>
        <v/>
      </c>
      <c r="BT506" t="str">
        <f t="shared" si="47"/>
        <v/>
      </c>
    </row>
    <row r="507" spans="71:72" x14ac:dyDescent="0.25">
      <c r="BS507" t="str">
        <f t="shared" si="47"/>
        <v/>
      </c>
      <c r="BT507" t="str">
        <f t="shared" si="47"/>
        <v/>
      </c>
    </row>
    <row r="508" spans="71:72" x14ac:dyDescent="0.25">
      <c r="BS508" t="str">
        <f t="shared" si="47"/>
        <v/>
      </c>
      <c r="BT508" t="str">
        <f t="shared" si="47"/>
        <v/>
      </c>
    </row>
    <row r="509" spans="71:72" x14ac:dyDescent="0.25">
      <c r="BS509" t="str">
        <f t="shared" si="47"/>
        <v/>
      </c>
      <c r="BT509" t="str">
        <f t="shared" si="47"/>
        <v/>
      </c>
    </row>
    <row r="510" spans="71:72" x14ac:dyDescent="0.25">
      <c r="BS510" t="str">
        <f t="shared" si="47"/>
        <v/>
      </c>
      <c r="BT510" t="str">
        <f t="shared" si="47"/>
        <v/>
      </c>
    </row>
    <row r="511" spans="71:72" x14ac:dyDescent="0.25">
      <c r="BS511" t="str">
        <f t="shared" si="47"/>
        <v/>
      </c>
      <c r="BT511" t="str">
        <f t="shared" si="47"/>
        <v/>
      </c>
    </row>
    <row r="512" spans="71:72" x14ac:dyDescent="0.25">
      <c r="BS512" t="str">
        <f t="shared" si="47"/>
        <v/>
      </c>
      <c r="BT512" t="str">
        <f t="shared" si="47"/>
        <v/>
      </c>
    </row>
    <row r="513" spans="71:72" x14ac:dyDescent="0.25">
      <c r="BS513" t="str">
        <f t="shared" si="47"/>
        <v/>
      </c>
      <c r="BT513" t="str">
        <f t="shared" si="47"/>
        <v/>
      </c>
    </row>
    <row r="514" spans="71:72" x14ac:dyDescent="0.25">
      <c r="BS514" t="str">
        <f t="shared" si="47"/>
        <v/>
      </c>
      <c r="BT514" t="str">
        <f t="shared" si="47"/>
        <v/>
      </c>
    </row>
    <row r="515" spans="71:72" x14ac:dyDescent="0.25">
      <c r="BS515" t="str">
        <f t="shared" si="47"/>
        <v/>
      </c>
      <c r="BT515" t="str">
        <f t="shared" si="47"/>
        <v/>
      </c>
    </row>
    <row r="516" spans="71:72" x14ac:dyDescent="0.25">
      <c r="BS516" t="str">
        <f t="shared" si="47"/>
        <v/>
      </c>
      <c r="BT516" t="str">
        <f t="shared" si="47"/>
        <v/>
      </c>
    </row>
    <row r="517" spans="71:72" x14ac:dyDescent="0.25">
      <c r="BS517" t="str">
        <f t="shared" si="47"/>
        <v/>
      </c>
      <c r="BT517" t="str">
        <f t="shared" si="47"/>
        <v/>
      </c>
    </row>
    <row r="518" spans="71:72" x14ac:dyDescent="0.25">
      <c r="BS518" t="str">
        <f t="shared" si="47"/>
        <v/>
      </c>
      <c r="BT518" t="str">
        <f t="shared" si="47"/>
        <v/>
      </c>
    </row>
    <row r="519" spans="71:72" x14ac:dyDescent="0.25">
      <c r="BS519" t="str">
        <f t="shared" si="47"/>
        <v/>
      </c>
      <c r="BT519" t="str">
        <f t="shared" si="47"/>
        <v/>
      </c>
    </row>
    <row r="520" spans="71:72" x14ac:dyDescent="0.25">
      <c r="BS520" t="str">
        <f t="shared" si="47"/>
        <v/>
      </c>
      <c r="BT520" t="str">
        <f t="shared" si="47"/>
        <v/>
      </c>
    </row>
    <row r="521" spans="71:72" x14ac:dyDescent="0.25">
      <c r="BS521" t="str">
        <f t="shared" si="47"/>
        <v/>
      </c>
      <c r="BT521" t="str">
        <f t="shared" si="47"/>
        <v/>
      </c>
    </row>
    <row r="522" spans="71:72" x14ac:dyDescent="0.25">
      <c r="BS522" t="str">
        <f t="shared" si="47"/>
        <v/>
      </c>
      <c r="BT522" t="str">
        <f t="shared" si="47"/>
        <v/>
      </c>
    </row>
    <row r="523" spans="71:72" x14ac:dyDescent="0.25">
      <c r="BS523" t="str">
        <f t="shared" si="47"/>
        <v/>
      </c>
      <c r="BT523" t="str">
        <f t="shared" si="47"/>
        <v/>
      </c>
    </row>
    <row r="524" spans="71:72" x14ac:dyDescent="0.25">
      <c r="BS524" t="str">
        <f t="shared" si="47"/>
        <v/>
      </c>
      <c r="BT524" t="str">
        <f t="shared" si="47"/>
        <v/>
      </c>
    </row>
    <row r="525" spans="71:72" x14ac:dyDescent="0.25">
      <c r="BS525" t="str">
        <f t="shared" si="47"/>
        <v/>
      </c>
      <c r="BT525" t="str">
        <f t="shared" si="47"/>
        <v/>
      </c>
    </row>
    <row r="526" spans="71:72" x14ac:dyDescent="0.25">
      <c r="BS526" t="str">
        <f t="shared" si="47"/>
        <v/>
      </c>
      <c r="BT526" t="str">
        <f t="shared" si="47"/>
        <v/>
      </c>
    </row>
    <row r="527" spans="71:72" x14ac:dyDescent="0.25">
      <c r="BS527" t="str">
        <f t="shared" si="47"/>
        <v/>
      </c>
      <c r="BT527" t="str">
        <f t="shared" si="47"/>
        <v/>
      </c>
    </row>
    <row r="528" spans="71:72" x14ac:dyDescent="0.25">
      <c r="BS528" t="str">
        <f t="shared" si="47"/>
        <v/>
      </c>
      <c r="BT528" t="str">
        <f t="shared" si="47"/>
        <v/>
      </c>
    </row>
    <row r="529" spans="71:72" x14ac:dyDescent="0.25">
      <c r="BS529" t="str">
        <f t="shared" si="47"/>
        <v/>
      </c>
      <c r="BT529" t="str">
        <f t="shared" si="47"/>
        <v/>
      </c>
    </row>
    <row r="530" spans="71:72" x14ac:dyDescent="0.25">
      <c r="BS530" t="str">
        <f t="shared" si="47"/>
        <v/>
      </c>
      <c r="BT530" t="str">
        <f t="shared" si="47"/>
        <v/>
      </c>
    </row>
    <row r="531" spans="71:72" x14ac:dyDescent="0.25">
      <c r="BS531" t="str">
        <f t="shared" si="47"/>
        <v/>
      </c>
      <c r="BT531" t="str">
        <f t="shared" si="47"/>
        <v/>
      </c>
    </row>
    <row r="532" spans="71:72" x14ac:dyDescent="0.25">
      <c r="BS532" t="str">
        <f t="shared" si="47"/>
        <v/>
      </c>
      <c r="BT532" t="str">
        <f t="shared" si="47"/>
        <v/>
      </c>
    </row>
    <row r="533" spans="71:72" x14ac:dyDescent="0.25">
      <c r="BS533" t="str">
        <f t="shared" si="47"/>
        <v/>
      </c>
      <c r="BT533" t="str">
        <f t="shared" si="47"/>
        <v/>
      </c>
    </row>
    <row r="534" spans="71:72" x14ac:dyDescent="0.25">
      <c r="BS534" t="str">
        <f t="shared" si="47"/>
        <v/>
      </c>
      <c r="BT534" t="str">
        <f t="shared" si="47"/>
        <v/>
      </c>
    </row>
    <row r="535" spans="71:72" x14ac:dyDescent="0.25">
      <c r="BS535" t="str">
        <f t="shared" si="47"/>
        <v/>
      </c>
      <c r="BT535" t="str">
        <f t="shared" si="47"/>
        <v/>
      </c>
    </row>
    <row r="536" spans="71:72" x14ac:dyDescent="0.25">
      <c r="BS536" t="str">
        <f t="shared" si="47"/>
        <v/>
      </c>
      <c r="BT536" t="str">
        <f t="shared" si="47"/>
        <v/>
      </c>
    </row>
    <row r="537" spans="71:72" x14ac:dyDescent="0.25">
      <c r="BS537" t="str">
        <f t="shared" si="47"/>
        <v/>
      </c>
      <c r="BT537" t="str">
        <f t="shared" si="47"/>
        <v/>
      </c>
    </row>
    <row r="538" spans="71:72" x14ac:dyDescent="0.25">
      <c r="BS538" t="str">
        <f t="shared" si="47"/>
        <v/>
      </c>
      <c r="BT538" t="str">
        <f t="shared" si="47"/>
        <v/>
      </c>
    </row>
    <row r="539" spans="71:72" x14ac:dyDescent="0.25">
      <c r="BS539" t="str">
        <f t="shared" si="47"/>
        <v/>
      </c>
      <c r="BT539" t="str">
        <f t="shared" si="47"/>
        <v/>
      </c>
    </row>
    <row r="540" spans="71:72" x14ac:dyDescent="0.25">
      <c r="BS540" t="str">
        <f t="shared" si="47"/>
        <v/>
      </c>
      <c r="BT540" t="str">
        <f t="shared" si="47"/>
        <v/>
      </c>
    </row>
    <row r="541" spans="71:72" x14ac:dyDescent="0.25">
      <c r="BS541" t="str">
        <f t="shared" si="47"/>
        <v/>
      </c>
      <c r="BT541" t="str">
        <f t="shared" si="47"/>
        <v/>
      </c>
    </row>
    <row r="542" spans="71:72" x14ac:dyDescent="0.25">
      <c r="BS542" t="str">
        <f t="shared" ref="BS542:BT562" si="48">IF(A542&gt;0,A542,"")</f>
        <v/>
      </c>
      <c r="BT542" t="str">
        <f t="shared" si="48"/>
        <v/>
      </c>
    </row>
    <row r="543" spans="71:72" x14ac:dyDescent="0.25">
      <c r="BS543" t="str">
        <f t="shared" si="48"/>
        <v/>
      </c>
      <c r="BT543" t="str">
        <f t="shared" si="48"/>
        <v/>
      </c>
    </row>
    <row r="544" spans="71:72" x14ac:dyDescent="0.25">
      <c r="BS544" t="str">
        <f t="shared" si="48"/>
        <v/>
      </c>
      <c r="BT544" t="str">
        <f t="shared" si="48"/>
        <v/>
      </c>
    </row>
    <row r="545" spans="71:72" x14ac:dyDescent="0.25">
      <c r="BS545" t="str">
        <f t="shared" si="48"/>
        <v/>
      </c>
      <c r="BT545" t="str">
        <f t="shared" si="48"/>
        <v/>
      </c>
    </row>
    <row r="546" spans="71:72" x14ac:dyDescent="0.25">
      <c r="BS546" t="str">
        <f t="shared" si="48"/>
        <v/>
      </c>
      <c r="BT546" t="str">
        <f t="shared" si="48"/>
        <v/>
      </c>
    </row>
    <row r="547" spans="71:72" x14ac:dyDescent="0.25">
      <c r="BS547" t="str">
        <f t="shared" si="48"/>
        <v/>
      </c>
      <c r="BT547" t="str">
        <f t="shared" si="48"/>
        <v/>
      </c>
    </row>
    <row r="548" spans="71:72" x14ac:dyDescent="0.25">
      <c r="BS548" t="str">
        <f t="shared" si="48"/>
        <v/>
      </c>
      <c r="BT548" t="str">
        <f t="shared" si="48"/>
        <v/>
      </c>
    </row>
    <row r="549" spans="71:72" x14ac:dyDescent="0.25">
      <c r="BS549" t="str">
        <f t="shared" si="48"/>
        <v/>
      </c>
      <c r="BT549" t="str">
        <f t="shared" si="48"/>
        <v/>
      </c>
    </row>
    <row r="550" spans="71:72" x14ac:dyDescent="0.25">
      <c r="BS550" t="str">
        <f t="shared" si="48"/>
        <v/>
      </c>
      <c r="BT550" t="str">
        <f t="shared" si="48"/>
        <v/>
      </c>
    </row>
    <row r="551" spans="71:72" x14ac:dyDescent="0.25">
      <c r="BS551" t="str">
        <f t="shared" si="48"/>
        <v/>
      </c>
      <c r="BT551" t="str">
        <f t="shared" si="48"/>
        <v/>
      </c>
    </row>
    <row r="552" spans="71:72" x14ac:dyDescent="0.25">
      <c r="BS552" t="str">
        <f t="shared" si="48"/>
        <v/>
      </c>
      <c r="BT552" t="str">
        <f t="shared" si="48"/>
        <v/>
      </c>
    </row>
    <row r="553" spans="71:72" x14ac:dyDescent="0.25">
      <c r="BS553" t="str">
        <f t="shared" si="48"/>
        <v/>
      </c>
      <c r="BT553" t="str">
        <f t="shared" si="48"/>
        <v/>
      </c>
    </row>
    <row r="554" spans="71:72" x14ac:dyDescent="0.25">
      <c r="BS554" t="str">
        <f t="shared" si="48"/>
        <v/>
      </c>
      <c r="BT554" t="str">
        <f t="shared" si="48"/>
        <v/>
      </c>
    </row>
    <row r="555" spans="71:72" x14ac:dyDescent="0.25">
      <c r="BS555" t="str">
        <f t="shared" si="48"/>
        <v/>
      </c>
      <c r="BT555" t="str">
        <f t="shared" si="48"/>
        <v/>
      </c>
    </row>
    <row r="556" spans="71:72" x14ac:dyDescent="0.25">
      <c r="BS556" t="str">
        <f t="shared" si="48"/>
        <v/>
      </c>
      <c r="BT556" t="str">
        <f t="shared" si="48"/>
        <v/>
      </c>
    </row>
    <row r="557" spans="71:72" x14ac:dyDescent="0.25">
      <c r="BS557" t="str">
        <f t="shared" si="48"/>
        <v/>
      </c>
      <c r="BT557" t="str">
        <f t="shared" si="48"/>
        <v/>
      </c>
    </row>
    <row r="558" spans="71:72" x14ac:dyDescent="0.25">
      <c r="BS558" t="str">
        <f t="shared" si="48"/>
        <v/>
      </c>
      <c r="BT558" t="str">
        <f t="shared" si="48"/>
        <v/>
      </c>
    </row>
    <row r="559" spans="71:72" x14ac:dyDescent="0.25">
      <c r="BS559" t="str">
        <f t="shared" si="48"/>
        <v/>
      </c>
      <c r="BT559" t="str">
        <f t="shared" si="48"/>
        <v/>
      </c>
    </row>
    <row r="560" spans="71:72" x14ac:dyDescent="0.25">
      <c r="BS560" t="str">
        <f t="shared" si="48"/>
        <v/>
      </c>
      <c r="BT560" t="str">
        <f t="shared" si="48"/>
        <v/>
      </c>
    </row>
    <row r="561" spans="71:72" x14ac:dyDescent="0.25">
      <c r="BS561" t="str">
        <f t="shared" si="48"/>
        <v/>
      </c>
      <c r="BT561" t="str">
        <f t="shared" si="48"/>
        <v/>
      </c>
    </row>
    <row r="562" spans="71:72" x14ac:dyDescent="0.25">
      <c r="BS562" t="str">
        <f t="shared" si="48"/>
        <v/>
      </c>
      <c r="BT562" t="str">
        <f t="shared" si="48"/>
        <v/>
      </c>
    </row>
  </sheetData>
  <conditionalFormatting sqref="AV22:AV49">
    <cfRule type="cellIs" dxfId="4" priority="1" operator="greaterThan">
      <formula>$AV$12</formula>
    </cfRule>
  </conditionalFormatting>
  <pageMargins left="0.7" right="0.7" top="0.75" bottom="0.75" header="0.3" footer="0.3"/>
  <pageSetup orientation="portrait" r:id="rId1"/>
  <ignoredErrors>
    <ignoredError sqref="R4: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5yr_Ht_cm</vt:lpstr>
      <vt:lpstr>Adult_Ht_cm</vt:lpstr>
      <vt:lpstr>CM Box</vt:lpstr>
      <vt:lpstr>Facies_1_Porosity</vt:lpstr>
      <vt:lpstr>Facies_2_Porosity</vt:lpstr>
      <vt:lpstr>Facies_3_Porosity</vt:lpstr>
      <vt:lpstr>Facies_4_Porosity</vt:lpstr>
      <vt:lpstr>Facies_5_Porosity</vt:lpstr>
      <vt:lpstr>Facies_6_Porosity</vt:lpstr>
      <vt:lpstr>AllFacies_Porosity</vt:lpstr>
      <vt:lpstr>Por Box Plots</vt:lpstr>
      <vt:lpstr>NewAllPore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Desktop</dc:creator>
  <cp:lastModifiedBy>John Dunham</cp:lastModifiedBy>
  <dcterms:created xsi:type="dcterms:W3CDTF">2016-07-11T17:24:05Z</dcterms:created>
  <dcterms:modified xsi:type="dcterms:W3CDTF">2019-03-25T19:24:02Z</dcterms:modified>
</cp:coreProperties>
</file>